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ífek\Documents\"/>
    </mc:Choice>
  </mc:AlternateContent>
  <bookViews>
    <workbookView xWindow="0" yWindow="0" windowWidth="0" windowHeight="0"/>
  </bookViews>
  <sheets>
    <sheet name="Rekapitulace stavby" sheetId="1" r:id="rId1"/>
    <sheet name="01 - SO 01.0 - Bourací práce" sheetId="2" r:id="rId2"/>
    <sheet name="01 - SO 01.1.1 - Stavební..." sheetId="3" r:id="rId3"/>
    <sheet name="02 - SO 01.1.2 - Kabelovod" sheetId="4" r:id="rId4"/>
    <sheet name="03 - SO 01.2 - ZTI" sheetId="5" r:id="rId5"/>
    <sheet name="04 - SO 01.3 - VZT" sheetId="6" r:id="rId6"/>
    <sheet name="05 - SO 01.4 - Vytápění -..." sheetId="7" r:id="rId7"/>
    <sheet name="06 - SO 01.5 - Silnoproud..." sheetId="8" r:id="rId8"/>
    <sheet name="01 - PZTS " sheetId="9" r:id="rId9"/>
    <sheet name="02 - SKV " sheetId="10" r:id="rId10"/>
    <sheet name="03 - SCS " sheetId="11" r:id="rId11"/>
    <sheet name="04 - DAT" sheetId="12" r:id="rId12"/>
    <sheet name="05 - CCTV " sheetId="13" r:id="rId13"/>
    <sheet name="06 - AVT " sheetId="14" r:id="rId14"/>
    <sheet name="08 - SO 01.7 -  EPS" sheetId="15" r:id="rId15"/>
    <sheet name="09 - SO 01.8 - MaR" sheetId="16" r:id="rId16"/>
    <sheet name="04 - VRN" sheetId="17" r:id="rId17"/>
    <sheet name="Seznam figur" sheetId="18" r:id="rId18"/>
    <sheet name="Pokyny pro vyplnění" sheetId="19" r:id="rId19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'01 - SO 01.0 - Bourací práce'!$C$99:$K$327</definedName>
    <definedName name="_xlnm.Print_Area" localSheetId="1">'01 - SO 01.0 - Bourací práce'!$C$4:$J$41,'01 - SO 01.0 - Bourací práce'!$C$47:$J$79,'01 - SO 01.0 - Bourací práce'!$C$85:$K$327</definedName>
    <definedName name="_xlnm.Print_Titles" localSheetId="1">'01 - SO 01.0 - Bourací práce'!$99:$99</definedName>
    <definedName name="_xlnm._FilterDatabase" localSheetId="2" hidden="1">'01 - SO 01.1.1 - Stavební...'!$C$114:$K$907</definedName>
    <definedName name="_xlnm.Print_Area" localSheetId="2">'01 - SO 01.1.1 - Stavební...'!$C$4:$J$43,'01 - SO 01.1.1 - Stavební...'!$C$49:$J$92,'01 - SO 01.1.1 - Stavební...'!$C$98:$K$907</definedName>
    <definedName name="_xlnm.Print_Titles" localSheetId="2">'01 - SO 01.1.1 - Stavební...'!$114:$114</definedName>
    <definedName name="_xlnm._FilterDatabase" localSheetId="3" hidden="1">'02 - SO 01.1.2 - Kabelovod'!$C$92:$K$203</definedName>
    <definedName name="_xlnm.Print_Area" localSheetId="3">'02 - SO 01.1.2 - Kabelovod'!$C$4:$J$43,'02 - SO 01.1.2 - Kabelovod'!$C$49:$J$70,'02 - SO 01.1.2 - Kabelovod'!$C$76:$K$203</definedName>
    <definedName name="_xlnm.Print_Titles" localSheetId="3">'02 - SO 01.1.2 - Kabelovod'!$92:$92</definedName>
    <definedName name="_xlnm._FilterDatabase" localSheetId="4" hidden="1">'03 - SO 01.2 - ZTI'!$C$95:$K$292</definedName>
    <definedName name="_xlnm.Print_Area" localSheetId="4">'03 - SO 01.2 - ZTI'!$C$4:$J$41,'03 - SO 01.2 - ZTI'!$C$47:$J$75,'03 - SO 01.2 - ZTI'!$C$81:$K$292</definedName>
    <definedName name="_xlnm.Print_Titles" localSheetId="4">'03 - SO 01.2 - ZTI'!$95:$95</definedName>
    <definedName name="_xlnm._FilterDatabase" localSheetId="5" hidden="1">'04 - SO 01.3 - VZT'!$C$88:$K$152</definedName>
    <definedName name="_xlnm.Print_Area" localSheetId="5">'04 - SO 01.3 - VZT'!$C$4:$J$41,'04 - SO 01.3 - VZT'!$C$47:$J$68,'04 - SO 01.3 - VZT'!$C$74:$K$152</definedName>
    <definedName name="_xlnm.Print_Titles" localSheetId="5">'04 - SO 01.3 - VZT'!$88:$88</definedName>
    <definedName name="_xlnm._FilterDatabase" localSheetId="6" hidden="1">'05 - SO 01.4 - Vytápění -...'!$C$90:$K$177</definedName>
    <definedName name="_xlnm.Print_Area" localSheetId="6">'05 - SO 01.4 - Vytápění -...'!$C$4:$J$41,'05 - SO 01.4 - Vytápění -...'!$C$47:$J$70,'05 - SO 01.4 - Vytápění -...'!$C$76:$K$177</definedName>
    <definedName name="_xlnm.Print_Titles" localSheetId="6">'05 - SO 01.4 - Vytápění -...'!$90:$90</definedName>
    <definedName name="_xlnm._FilterDatabase" localSheetId="7" hidden="1">'06 - SO 01.5 - Silnoproud...'!$C$95:$K$217</definedName>
    <definedName name="_xlnm.Print_Area" localSheetId="7">'06 - SO 01.5 - Silnoproud...'!$C$4:$J$41,'06 - SO 01.5 - Silnoproud...'!$C$47:$J$75,'06 - SO 01.5 - Silnoproud...'!$C$81:$K$217</definedName>
    <definedName name="_xlnm.Print_Titles" localSheetId="7">'06 - SO 01.5 - Silnoproud...'!$95:$95</definedName>
    <definedName name="_xlnm._FilterDatabase" localSheetId="8" hidden="1">'01 - PZTS '!$C$98:$K$157</definedName>
    <definedName name="_xlnm.Print_Area" localSheetId="8">'01 - PZTS '!$C$4:$J$43,'01 - PZTS '!$C$49:$J$76,'01 - PZTS '!$C$82:$K$157</definedName>
    <definedName name="_xlnm.Print_Titles" localSheetId="8">'01 - PZTS '!$98:$98</definedName>
    <definedName name="_xlnm._FilterDatabase" localSheetId="9" hidden="1">'02 - SKV '!$C$97:$K$144</definedName>
    <definedName name="_xlnm.Print_Area" localSheetId="9">'02 - SKV '!$C$4:$J$43,'02 - SKV '!$C$49:$J$75,'02 - SKV '!$C$81:$K$144</definedName>
    <definedName name="_xlnm.Print_Titles" localSheetId="9">'02 - SKV '!$97:$97</definedName>
    <definedName name="_xlnm._FilterDatabase" localSheetId="10" hidden="1">'03 - SCS '!$C$101:$K$173</definedName>
    <definedName name="_xlnm.Print_Area" localSheetId="10">'03 - SCS '!$C$4:$J$43,'03 - SCS '!$C$49:$J$79,'03 - SCS '!$C$85:$K$173</definedName>
    <definedName name="_xlnm.Print_Titles" localSheetId="10">'03 - SCS '!$101:$101</definedName>
    <definedName name="_xlnm._FilterDatabase" localSheetId="11" hidden="1">'04 - DAT'!$C$97:$K$124</definedName>
    <definedName name="_xlnm.Print_Area" localSheetId="11">'04 - DAT'!$C$4:$J$43,'04 - DAT'!$C$49:$J$75,'04 - DAT'!$C$81:$K$124</definedName>
    <definedName name="_xlnm.Print_Titles" localSheetId="11">'04 - DAT'!$97:$97</definedName>
    <definedName name="_xlnm._FilterDatabase" localSheetId="12" hidden="1">'05 - CCTV '!$C$94:$K$110</definedName>
    <definedName name="_xlnm.Print_Area" localSheetId="12">'05 - CCTV '!$C$4:$J$43,'05 - CCTV '!$C$49:$J$72,'05 - CCTV '!$C$78:$K$110</definedName>
    <definedName name="_xlnm.Print_Titles" localSheetId="12">'05 - CCTV '!$94:$94</definedName>
    <definedName name="_xlnm._FilterDatabase" localSheetId="13" hidden="1">'06 - AVT '!$C$96:$K$138</definedName>
    <definedName name="_xlnm.Print_Area" localSheetId="13">'06 - AVT '!$C$4:$J$43,'06 - AVT '!$C$49:$J$74,'06 - AVT '!$C$80:$K$138</definedName>
    <definedName name="_xlnm.Print_Titles" localSheetId="13">'06 - AVT '!$96:$96</definedName>
    <definedName name="_xlnm._FilterDatabase" localSheetId="14" hidden="1">'08 - SO 01.7 -  EPS'!$C$93:$K$164</definedName>
    <definedName name="_xlnm.Print_Area" localSheetId="14">'08 - SO 01.7 -  EPS'!$C$4:$J$41,'08 - SO 01.7 -  EPS'!$C$47:$J$73,'08 - SO 01.7 -  EPS'!$C$79:$K$164</definedName>
    <definedName name="_xlnm.Print_Titles" localSheetId="14">'08 - SO 01.7 -  EPS'!$93:$93</definedName>
    <definedName name="_xlnm._FilterDatabase" localSheetId="15" hidden="1">'09 - SO 01.8 - MaR'!$C$92:$K$145</definedName>
    <definedName name="_xlnm.Print_Area" localSheetId="15">'09 - SO 01.8 - MaR'!$C$4:$J$41,'09 - SO 01.8 - MaR'!$C$47:$J$72,'09 - SO 01.8 - MaR'!$C$78:$K$145</definedName>
    <definedName name="_xlnm.Print_Titles" localSheetId="15">'09 - SO 01.8 - MaR'!$92:$92</definedName>
    <definedName name="_xlnm._FilterDatabase" localSheetId="16" hidden="1">'04 - VRN'!$C$84:$K$109</definedName>
    <definedName name="_xlnm.Print_Area" localSheetId="16">'04 - VRN'!$C$4:$J$39,'04 - VRN'!$C$45:$J$66,'04 - VRN'!$C$72:$K$109</definedName>
    <definedName name="_xlnm.Print_Titles" localSheetId="16">'04 - VRN'!$84:$84</definedName>
    <definedName name="_xlnm.Print_Area" localSheetId="17">'Seznam figur'!$C$4:$G$188</definedName>
    <definedName name="_xlnm.Print_Titles" localSheetId="17">'Seznam figur'!$9:$9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D7"/>
  <c i="17" r="J37"/>
  <c r="J36"/>
  <c i="1" r="AY73"/>
  <c i="17" r="J35"/>
  <c i="1" r="AX73"/>
  <c i="17"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6" r="J39"/>
  <c r="J38"/>
  <c i="1" r="AY72"/>
  <c i="16" r="J37"/>
  <c i="1" r="AX72"/>
  <c i="16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87"/>
  <c r="E7"/>
  <c r="E50"/>
  <c i="15" r="J39"/>
  <c r="J38"/>
  <c i="1" r="AY71"/>
  <c i="15" r="J37"/>
  <c i="1" r="AX71"/>
  <c i="15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56"/>
  <c r="E7"/>
  <c r="E82"/>
  <c i="14" r="J41"/>
  <c r="J40"/>
  <c i="1" r="AY70"/>
  <c i="14" r="J39"/>
  <c i="1" r="AX70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63"/>
  <c r="J21"/>
  <c r="J19"/>
  <c r="E19"/>
  <c r="F62"/>
  <c r="J18"/>
  <c r="J16"/>
  <c r="J91"/>
  <c r="E7"/>
  <c r="E83"/>
  <c i="13" r="J41"/>
  <c r="J40"/>
  <c i="1" r="AY69"/>
  <c i="13" r="J39"/>
  <c i="1" r="AX69"/>
  <c i="13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62"/>
  <c r="J18"/>
  <c r="J16"/>
  <c r="J89"/>
  <c r="E7"/>
  <c r="E52"/>
  <c i="12" r="J41"/>
  <c r="J40"/>
  <c i="1" r="AY68"/>
  <c i="12" r="J39"/>
  <c i="1" r="AX68"/>
  <c i="12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T103"/>
  <c r="R104"/>
  <c r="R103"/>
  <c r="P104"/>
  <c r="P103"/>
  <c r="BI102"/>
  <c r="BH102"/>
  <c r="BG102"/>
  <c r="BF102"/>
  <c r="T102"/>
  <c r="T101"/>
  <c r="T100"/>
  <c r="R102"/>
  <c r="R101"/>
  <c r="R100"/>
  <c r="P102"/>
  <c r="P101"/>
  <c r="P100"/>
  <c r="F92"/>
  <c r="E90"/>
  <c r="F60"/>
  <c r="E58"/>
  <c r="J28"/>
  <c r="E28"/>
  <c r="J95"/>
  <c r="J27"/>
  <c r="J25"/>
  <c r="E25"/>
  <c r="J62"/>
  <c r="J24"/>
  <c r="J22"/>
  <c r="E22"/>
  <c r="F63"/>
  <c r="J21"/>
  <c r="J19"/>
  <c r="E19"/>
  <c r="F94"/>
  <c r="J18"/>
  <c r="J16"/>
  <c r="J92"/>
  <c r="E7"/>
  <c r="E84"/>
  <c i="11" r="J41"/>
  <c r="J40"/>
  <c i="1" r="AY67"/>
  <c i="11" r="J39"/>
  <c i="1" r="AX67"/>
  <c i="11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98"/>
  <c r="J18"/>
  <c r="J16"/>
  <c r="J96"/>
  <c r="E7"/>
  <c r="E88"/>
  <c i="10" r="J41"/>
  <c r="J40"/>
  <c i="1" r="AY66"/>
  <c i="10" r="J39"/>
  <c i="1" r="AX66"/>
  <c i="10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2"/>
  <c r="E90"/>
  <c r="F60"/>
  <c r="E58"/>
  <c r="J28"/>
  <c r="E28"/>
  <c r="J95"/>
  <c r="J27"/>
  <c r="J25"/>
  <c r="E25"/>
  <c r="J94"/>
  <c r="J24"/>
  <c r="J22"/>
  <c r="E22"/>
  <c r="F95"/>
  <c r="J21"/>
  <c r="J19"/>
  <c r="E19"/>
  <c r="F62"/>
  <c r="J18"/>
  <c r="J16"/>
  <c r="J92"/>
  <c r="E7"/>
  <c r="E84"/>
  <c i="9" r="J41"/>
  <c r="J40"/>
  <c i="1" r="AY65"/>
  <c i="9" r="J39"/>
  <c i="1" r="AX65"/>
  <c i="9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93"/>
  <c r="E7"/>
  <c r="E85"/>
  <c i="8" r="J39"/>
  <c r="J38"/>
  <c i="1" r="AY63"/>
  <c i="8" r="J37"/>
  <c i="1" r="AX63"/>
  <c i="8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90"/>
  <c r="E7"/>
  <c r="E84"/>
  <c i="7" r="J39"/>
  <c r="J38"/>
  <c i="1" r="AY62"/>
  <c i="7" r="J37"/>
  <c i="1" r="AX62"/>
  <c i="7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56"/>
  <c r="E7"/>
  <c r="E79"/>
  <c i="6" r="J39"/>
  <c r="J38"/>
  <c i="1" r="AY61"/>
  <c i="6" r="J37"/>
  <c i="1" r="AX61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56"/>
  <c r="E7"/>
  <c r="E50"/>
  <c i="5" r="J39"/>
  <c r="J38"/>
  <c i="1" r="AY60"/>
  <c i="5" r="J37"/>
  <c i="1" r="AX60"/>
  <c i="5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56"/>
  <c r="E7"/>
  <c r="E84"/>
  <c i="4" r="J41"/>
  <c r="J40"/>
  <c i="1" r="AY59"/>
  <c i="4" r="J39"/>
  <c i="1" r="AX59"/>
  <c i="4"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52"/>
  <c i="3" r="J41"/>
  <c r="J40"/>
  <c i="1" r="AY58"/>
  <c i="3" r="J39"/>
  <c i="1" r="AX58"/>
  <c i="3" r="BI906"/>
  <c r="BH906"/>
  <c r="BG906"/>
  <c r="BF906"/>
  <c r="T906"/>
  <c r="R906"/>
  <c r="P906"/>
  <c r="BI896"/>
  <c r="BH896"/>
  <c r="BG896"/>
  <c r="BF896"/>
  <c r="T896"/>
  <c r="R896"/>
  <c r="P896"/>
  <c r="BI893"/>
  <c r="BH893"/>
  <c r="BG893"/>
  <c r="BF893"/>
  <c r="T893"/>
  <c r="R893"/>
  <c r="P893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77"/>
  <c r="BH877"/>
  <c r="BG877"/>
  <c r="BF877"/>
  <c r="T877"/>
  <c r="R877"/>
  <c r="P877"/>
  <c r="BI874"/>
  <c r="BH874"/>
  <c r="BG874"/>
  <c r="BF874"/>
  <c r="T874"/>
  <c r="R874"/>
  <c r="P874"/>
  <c r="BI872"/>
  <c r="BH872"/>
  <c r="BG872"/>
  <c r="BF872"/>
  <c r="T872"/>
  <c r="R872"/>
  <c r="P872"/>
  <c r="BI861"/>
  <c r="BH861"/>
  <c r="BG861"/>
  <c r="BF861"/>
  <c r="T861"/>
  <c r="R861"/>
  <c r="P861"/>
  <c r="BI858"/>
  <c r="BH858"/>
  <c r="BG858"/>
  <c r="BF858"/>
  <c r="T858"/>
  <c r="R858"/>
  <c r="P858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0"/>
  <c r="BH830"/>
  <c r="BG830"/>
  <c r="BF830"/>
  <c r="T830"/>
  <c r="R830"/>
  <c r="P830"/>
  <c r="BI828"/>
  <c r="BH828"/>
  <c r="BG828"/>
  <c r="BF828"/>
  <c r="T828"/>
  <c r="R828"/>
  <c r="P828"/>
  <c r="BI825"/>
  <c r="BH825"/>
  <c r="BG825"/>
  <c r="BF825"/>
  <c r="T825"/>
  <c r="R825"/>
  <c r="P825"/>
  <c r="BI823"/>
  <c r="BH823"/>
  <c r="BG823"/>
  <c r="BF823"/>
  <c r="T823"/>
  <c r="R823"/>
  <c r="P823"/>
  <c r="BI818"/>
  <c r="BH818"/>
  <c r="BG818"/>
  <c r="BF818"/>
  <c r="T818"/>
  <c r="R818"/>
  <c r="P818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6"/>
  <c r="BH806"/>
  <c r="BG806"/>
  <c r="BF806"/>
  <c r="T806"/>
  <c r="R806"/>
  <c r="P806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4"/>
  <c r="BH794"/>
  <c r="BG794"/>
  <c r="BF794"/>
  <c r="T794"/>
  <c r="R794"/>
  <c r="P794"/>
  <c r="BI791"/>
  <c r="BH791"/>
  <c r="BG791"/>
  <c r="BF791"/>
  <c r="T791"/>
  <c r="R791"/>
  <c r="P791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9"/>
  <c r="BH769"/>
  <c r="BG769"/>
  <c r="BF769"/>
  <c r="T769"/>
  <c r="R769"/>
  <c r="P769"/>
  <c r="BI766"/>
  <c r="BH766"/>
  <c r="BG766"/>
  <c r="BF766"/>
  <c r="T766"/>
  <c r="R766"/>
  <c r="P766"/>
  <c r="BI761"/>
  <c r="BH761"/>
  <c r="BG761"/>
  <c r="BF761"/>
  <c r="T761"/>
  <c r="R761"/>
  <c r="P761"/>
  <c r="BI758"/>
  <c r="BH758"/>
  <c r="BG758"/>
  <c r="BF758"/>
  <c r="T758"/>
  <c r="R758"/>
  <c r="P758"/>
  <c r="BI756"/>
  <c r="BH756"/>
  <c r="BG756"/>
  <c r="BF756"/>
  <c r="T756"/>
  <c r="R756"/>
  <c r="P756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8"/>
  <c r="BH718"/>
  <c r="BG718"/>
  <c r="BF718"/>
  <c r="T718"/>
  <c r="R718"/>
  <c r="P718"/>
  <c r="BI715"/>
  <c r="BH715"/>
  <c r="BG715"/>
  <c r="BF715"/>
  <c r="T715"/>
  <c r="R715"/>
  <c r="P715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8"/>
  <c r="BH678"/>
  <c r="BG678"/>
  <c r="BF678"/>
  <c r="T678"/>
  <c r="R678"/>
  <c r="P678"/>
  <c r="BI675"/>
  <c r="BH675"/>
  <c r="BG675"/>
  <c r="BF675"/>
  <c r="T675"/>
  <c r="R675"/>
  <c r="P675"/>
  <c r="BI673"/>
  <c r="BH673"/>
  <c r="BG673"/>
  <c r="BF673"/>
  <c r="T673"/>
  <c r="R673"/>
  <c r="P673"/>
  <c r="BI668"/>
  <c r="BH668"/>
  <c r="BG668"/>
  <c r="BF668"/>
  <c r="T668"/>
  <c r="R668"/>
  <c r="P668"/>
  <c r="BI665"/>
  <c r="BH665"/>
  <c r="BG665"/>
  <c r="BF665"/>
  <c r="T665"/>
  <c r="R665"/>
  <c r="P665"/>
  <c r="BI660"/>
  <c r="BH660"/>
  <c r="BG660"/>
  <c r="BF660"/>
  <c r="T660"/>
  <c r="R660"/>
  <c r="P660"/>
  <c r="BI655"/>
  <c r="BH655"/>
  <c r="BG655"/>
  <c r="BF655"/>
  <c r="T655"/>
  <c r="R655"/>
  <c r="P655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2"/>
  <c r="BH632"/>
  <c r="BG632"/>
  <c r="BF632"/>
  <c r="T632"/>
  <c r="R632"/>
  <c r="P632"/>
  <c r="BI619"/>
  <c r="BH619"/>
  <c r="BG619"/>
  <c r="BF619"/>
  <c r="T619"/>
  <c r="R619"/>
  <c r="P619"/>
  <c r="BI609"/>
  <c r="BH609"/>
  <c r="BG609"/>
  <c r="BF609"/>
  <c r="T609"/>
  <c r="R609"/>
  <c r="P609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7"/>
  <c r="BH597"/>
  <c r="BG597"/>
  <c r="BF597"/>
  <c r="T597"/>
  <c r="R597"/>
  <c r="P597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5"/>
  <c r="BH585"/>
  <c r="BG585"/>
  <c r="BF585"/>
  <c r="T585"/>
  <c r="R585"/>
  <c r="P585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48"/>
  <c r="BH548"/>
  <c r="BG548"/>
  <c r="BF548"/>
  <c r="T548"/>
  <c r="R548"/>
  <c r="P548"/>
  <c r="BI543"/>
  <c r="BH543"/>
  <c r="BG543"/>
  <c r="BF543"/>
  <c r="T543"/>
  <c r="R543"/>
  <c r="P543"/>
  <c r="BI540"/>
  <c r="BH540"/>
  <c r="BG540"/>
  <c r="BF540"/>
  <c r="T540"/>
  <c r="R540"/>
  <c r="P540"/>
  <c r="BI534"/>
  <c r="BH534"/>
  <c r="BG534"/>
  <c r="BF534"/>
  <c r="T534"/>
  <c r="R534"/>
  <c r="P534"/>
  <c r="BI532"/>
  <c r="BH532"/>
  <c r="BG532"/>
  <c r="BF532"/>
  <c r="T532"/>
  <c r="R532"/>
  <c r="P532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2"/>
  <c r="BH512"/>
  <c r="BG512"/>
  <c r="BF512"/>
  <c r="T512"/>
  <c r="R512"/>
  <c r="P512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J112"/>
  <c r="J111"/>
  <c r="F111"/>
  <c r="F109"/>
  <c r="E107"/>
  <c r="J63"/>
  <c r="J62"/>
  <c r="F62"/>
  <c r="F60"/>
  <c r="E58"/>
  <c r="J22"/>
  <c r="E22"/>
  <c r="F112"/>
  <c r="J21"/>
  <c r="J16"/>
  <c r="J60"/>
  <c r="E7"/>
  <c r="E52"/>
  <c i="2" r="J39"/>
  <c r="J38"/>
  <c i="1" r="AY56"/>
  <c i="2" r="J37"/>
  <c i="1" r="AX56"/>
  <c i="2" r="BI325"/>
  <c r="BH325"/>
  <c r="BG325"/>
  <c r="BF325"/>
  <c r="T325"/>
  <c r="T324"/>
  <c r="R325"/>
  <c r="R324"/>
  <c r="P325"/>
  <c r="P324"/>
  <c r="BI321"/>
  <c r="BH321"/>
  <c r="BG321"/>
  <c r="BF321"/>
  <c r="T321"/>
  <c r="T320"/>
  <c r="R321"/>
  <c r="R320"/>
  <c r="P321"/>
  <c r="P320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T309"/>
  <c r="R310"/>
  <c r="R309"/>
  <c r="P310"/>
  <c r="P309"/>
  <c r="BI306"/>
  <c r="BH306"/>
  <c r="BG306"/>
  <c r="BF306"/>
  <c r="T306"/>
  <c r="T305"/>
  <c r="R306"/>
  <c r="R305"/>
  <c r="P306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T286"/>
  <c r="R287"/>
  <c r="R286"/>
  <c r="P287"/>
  <c r="P286"/>
  <c r="BI283"/>
  <c r="BH283"/>
  <c r="BG283"/>
  <c r="BF283"/>
  <c r="T283"/>
  <c r="T282"/>
  <c r="R283"/>
  <c r="R282"/>
  <c r="P283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1" r="L50"/>
  <c r="AM50"/>
  <c r="AM49"/>
  <c r="L49"/>
  <c r="AM47"/>
  <c r="L47"/>
  <c r="L45"/>
  <c r="L44"/>
  <c i="2" r="J317"/>
  <c r="J180"/>
  <c r="J263"/>
  <c r="BK180"/>
  <c r="BK314"/>
  <c r="BK272"/>
  <c r="J247"/>
  <c r="BK148"/>
  <c i="3" r="BK751"/>
  <c r="J719"/>
  <c r="BK673"/>
  <c r="J590"/>
  <c r="BK446"/>
  <c r="J363"/>
  <c r="BK321"/>
  <c r="J272"/>
  <c r="BK874"/>
  <c r="BK828"/>
  <c r="J699"/>
  <c r="BK604"/>
  <c r="J517"/>
  <c r="J436"/>
  <c r="BK348"/>
  <c r="J203"/>
  <c r="BK887"/>
  <c r="BK791"/>
  <c r="J695"/>
  <c r="BK679"/>
  <c r="J561"/>
  <c r="BK448"/>
  <c r="BK366"/>
  <c r="J290"/>
  <c r="BK203"/>
  <c r="J906"/>
  <c r="BK830"/>
  <c r="J761"/>
  <c r="J640"/>
  <c r="BK561"/>
  <c r="J475"/>
  <c r="J321"/>
  <c r="BK239"/>
  <c r="BK168"/>
  <c i="4" r="J202"/>
  <c r="BK201"/>
  <c r="BK99"/>
  <c r="J186"/>
  <c r="J113"/>
  <c i="5" r="J270"/>
  <c r="J247"/>
  <c r="J206"/>
  <c r="BK160"/>
  <c r="J122"/>
  <c r="J102"/>
  <c r="J244"/>
  <c r="J230"/>
  <c r="BK194"/>
  <c r="BK157"/>
  <c r="BK112"/>
  <c r="BK282"/>
  <c r="J257"/>
  <c r="J215"/>
  <c r="J194"/>
  <c r="J161"/>
  <c r="J105"/>
  <c r="J260"/>
  <c r="BK195"/>
  <c r="BK161"/>
  <c r="BK137"/>
  <c r="BK102"/>
  <c i="6" r="J129"/>
  <c r="BK108"/>
  <c r="BK131"/>
  <c r="BK111"/>
  <c r="BK118"/>
  <c i="7" r="BK160"/>
  <c r="BK132"/>
  <c r="BK96"/>
  <c r="J151"/>
  <c r="J121"/>
  <c r="J165"/>
  <c r="J114"/>
  <c r="J175"/>
  <c r="BK131"/>
  <c r="BK97"/>
  <c i="8" r="BK188"/>
  <c r="J166"/>
  <c r="J125"/>
  <c r="BK99"/>
  <c r="J192"/>
  <c r="BK154"/>
  <c r="J114"/>
  <c r="J191"/>
  <c r="J145"/>
  <c r="J121"/>
  <c r="BK205"/>
  <c r="J168"/>
  <c r="BK141"/>
  <c r="J107"/>
  <c i="9" r="J128"/>
  <c r="J153"/>
  <c r="J111"/>
  <c r="J118"/>
  <c r="J140"/>
  <c r="BK105"/>
  <c i="10" r="BK116"/>
  <c r="J129"/>
  <c r="J102"/>
  <c r="J111"/>
  <c r="BK107"/>
  <c i="11" r="BK140"/>
  <c r="J119"/>
  <c r="J158"/>
  <c r="J126"/>
  <c r="J163"/>
  <c r="BK115"/>
  <c r="BK158"/>
  <c r="BK126"/>
  <c i="12" r="J107"/>
  <c r="BK119"/>
  <c i="13" r="BK109"/>
  <c r="J105"/>
  <c i="14" r="BK116"/>
  <c r="BK128"/>
  <c r="J138"/>
  <c r="BK110"/>
  <c r="BK111"/>
  <c i="15" r="J139"/>
  <c r="J105"/>
  <c r="J144"/>
  <c r="BK115"/>
  <c r="J145"/>
  <c r="J111"/>
  <c r="BK121"/>
  <c i="16" r="BK123"/>
  <c r="BK138"/>
  <c r="J145"/>
  <c r="J110"/>
  <c r="BK134"/>
  <c i="17" r="J109"/>
  <c r="BK104"/>
  <c r="J100"/>
  <c i="1" r="AS64"/>
  <c i="2" r="J114"/>
  <c r="J301"/>
  <c r="J269"/>
  <c r="J200"/>
  <c r="BK110"/>
  <c i="3" r="BK796"/>
  <c r="BK718"/>
  <c r="J594"/>
  <c r="J455"/>
  <c r="BK390"/>
  <c r="BK344"/>
  <c r="J279"/>
  <c r="BK175"/>
  <c r="J796"/>
  <c r="BK695"/>
  <c r="BK597"/>
  <c r="J512"/>
  <c r="J431"/>
  <c r="J358"/>
  <c r="J226"/>
  <c r="J882"/>
  <c r="J766"/>
  <c r="BK642"/>
  <c r="J461"/>
  <c r="BK360"/>
  <c r="BK248"/>
  <c r="J158"/>
  <c r="J839"/>
  <c r="J758"/>
  <c r="J601"/>
  <c r="BK517"/>
  <c r="BK380"/>
  <c r="BK231"/>
  <c r="BK144"/>
  <c i="4" r="J192"/>
  <c r="J102"/>
  <c r="J124"/>
  <c r="BK161"/>
  <c r="BK182"/>
  <c r="J109"/>
  <c i="5" r="BK259"/>
  <c r="J228"/>
  <c r="BK188"/>
  <c r="J139"/>
  <c r="BK105"/>
  <c r="J266"/>
  <c r="J219"/>
  <c r="BK166"/>
  <c r="BK115"/>
  <c r="J288"/>
  <c r="J252"/>
  <c r="BK225"/>
  <c r="BK187"/>
  <c r="J148"/>
  <c r="BK106"/>
  <c r="BK273"/>
  <c r="J208"/>
  <c r="J171"/>
  <c r="J131"/>
  <c i="6" r="BK151"/>
  <c r="BK126"/>
  <c r="J104"/>
  <c r="J130"/>
  <c r="J102"/>
  <c r="J122"/>
  <c r="J92"/>
  <c r="BK113"/>
  <c i="7" r="J155"/>
  <c r="J134"/>
  <c r="J101"/>
  <c r="J146"/>
  <c r="J112"/>
  <c r="BK140"/>
  <c r="J105"/>
  <c r="BK156"/>
  <c r="BK128"/>
  <c i="8" r="BK217"/>
  <c r="BK179"/>
  <c r="J159"/>
  <c r="BK117"/>
  <c r="BK215"/>
  <c r="BK189"/>
  <c r="BK156"/>
  <c r="BK108"/>
  <c r="BK200"/>
  <c r="BK168"/>
  <c r="J134"/>
  <c r="BK213"/>
  <c r="BK178"/>
  <c r="BK169"/>
  <c r="J122"/>
  <c i="9" r="BK139"/>
  <c r="J103"/>
  <c r="BK140"/>
  <c r="BK146"/>
  <c r="BK108"/>
  <c r="BK121"/>
  <c i="10" r="BK129"/>
  <c r="BK104"/>
  <c r="J117"/>
  <c r="J133"/>
  <c r="J126"/>
  <c i="11" r="BK169"/>
  <c r="J120"/>
  <c r="J166"/>
  <c r="J140"/>
  <c r="J161"/>
  <c r="BK110"/>
  <c r="BK147"/>
  <c i="12" r="J116"/>
  <c r="BK109"/>
  <c i="13" r="BK105"/>
  <c r="J101"/>
  <c i="14" r="BK124"/>
  <c r="BK133"/>
  <c r="J105"/>
  <c r="BK102"/>
  <c i="15" r="J135"/>
  <c r="J158"/>
  <c r="BK130"/>
  <c r="BK108"/>
  <c r="J160"/>
  <c r="BK124"/>
  <c i="16" r="BK131"/>
  <c r="BK102"/>
  <c r="J100"/>
  <c r="J140"/>
  <c r="BK110"/>
  <c i="17" r="BK91"/>
  <c r="J105"/>
  <c i="2" r="BK306"/>
  <c r="J221"/>
  <c r="BK120"/>
  <c r="BK186"/>
  <c r="J126"/>
  <c r="BK298"/>
  <c r="BK263"/>
  <c r="BK189"/>
  <c i="3" r="BK839"/>
  <c r="J743"/>
  <c r="BK678"/>
  <c r="BK585"/>
  <c r="J449"/>
  <c r="BK401"/>
  <c r="BK290"/>
  <c r="BK193"/>
  <c r="J885"/>
  <c r="BK813"/>
  <c r="BK705"/>
  <c r="J660"/>
  <c r="BK497"/>
  <c r="J405"/>
  <c r="J287"/>
  <c r="J144"/>
  <c r="J801"/>
  <c r="J718"/>
  <c r="BK556"/>
  <c r="BK422"/>
  <c r="BK302"/>
  <c r="J193"/>
  <c r="BK896"/>
  <c r="BK825"/>
  <c r="BK711"/>
  <c r="BK540"/>
  <c r="J416"/>
  <c r="J236"/>
  <c r="BK132"/>
  <c i="4" r="J139"/>
  <c r="J161"/>
  <c r="J166"/>
  <c r="J130"/>
  <c i="5" r="BK276"/>
  <c r="BK267"/>
  <c r="J235"/>
  <c r="J201"/>
  <c r="BK159"/>
  <c r="J107"/>
  <c r="BK269"/>
  <c r="J238"/>
  <c r="J211"/>
  <c r="BK152"/>
  <c r="J110"/>
  <c r="BK283"/>
  <c r="J262"/>
  <c r="BK241"/>
  <c r="J193"/>
  <c r="J160"/>
  <c r="BK101"/>
  <c r="BK240"/>
  <c r="J192"/>
  <c r="J158"/>
  <c r="BK120"/>
  <c i="6" r="BK134"/>
  <c r="BK119"/>
  <c r="J135"/>
  <c r="BK100"/>
  <c r="J117"/>
  <c r="J97"/>
  <c r="BK117"/>
  <c i="7" r="J159"/>
  <c r="J126"/>
  <c r="BK102"/>
  <c r="J147"/>
  <c r="BK117"/>
  <c r="J96"/>
  <c r="J168"/>
  <c r="BK130"/>
  <c r="BK174"/>
  <c r="J140"/>
  <c r="BK103"/>
  <c i="8" r="BK201"/>
  <c r="J170"/>
  <c r="BK145"/>
  <c r="J103"/>
  <c r="BK195"/>
  <c r="BK160"/>
  <c r="BK135"/>
  <c r="BK216"/>
  <c r="BK174"/>
  <c r="J133"/>
  <c r="BK211"/>
  <c r="BK175"/>
  <c r="BK153"/>
  <c i="9" r="BK155"/>
  <c r="BK127"/>
  <c r="J155"/>
  <c r="BK120"/>
  <c r="BK135"/>
  <c r="J152"/>
  <c r="BK114"/>
  <c i="10" r="J112"/>
  <c r="J130"/>
  <c r="BK140"/>
  <c r="BK102"/>
  <c r="J104"/>
  <c i="11" r="BK132"/>
  <c r="J108"/>
  <c r="BK127"/>
  <c r="BK166"/>
  <c r="J129"/>
  <c r="J153"/>
  <c r="J122"/>
  <c i="12" r="BK106"/>
  <c r="J123"/>
  <c i="13" r="BK100"/>
  <c i="14" r="J132"/>
  <c r="J104"/>
  <c r="J101"/>
  <c r="J135"/>
  <c i="15" r="J159"/>
  <c r="J125"/>
  <c r="J151"/>
  <c r="J114"/>
  <c r="J130"/>
  <c r="J163"/>
  <c i="16" r="J144"/>
  <c r="BK114"/>
  <c r="J117"/>
  <c r="J123"/>
  <c i="17" r="J104"/>
  <c i="2" r="J254"/>
  <c r="J183"/>
  <c r="J238"/>
  <c r="BK183"/>
  <c r="J303"/>
  <c r="BK275"/>
  <c r="J241"/>
  <c r="J164"/>
  <c r="BK103"/>
  <c i="3" r="BK748"/>
  <c r="J688"/>
  <c r="BK580"/>
  <c r="BK444"/>
  <c r="BK385"/>
  <c r="J315"/>
  <c r="J239"/>
  <c r="BK882"/>
  <c r="BK794"/>
  <c r="J697"/>
  <c r="BK665"/>
  <c r="J522"/>
  <c r="BK455"/>
  <c r="J380"/>
  <c r="BK265"/>
  <c r="BK149"/>
  <c r="J781"/>
  <c r="J711"/>
  <c r="BK548"/>
  <c r="J398"/>
  <c r="J324"/>
  <c r="J160"/>
  <c r="J837"/>
  <c r="BK770"/>
  <c r="BK593"/>
  <c r="BK522"/>
  <c r="J401"/>
  <c r="BK279"/>
  <c r="BK172"/>
  <c i="4" r="BK109"/>
  <c r="BK135"/>
  <c r="BK117"/>
  <c r="J158"/>
  <c i="5" r="BK278"/>
  <c r="J258"/>
  <c r="J218"/>
  <c r="BK175"/>
  <c r="BK134"/>
  <c r="J291"/>
  <c r="BK258"/>
  <c r="BK216"/>
  <c r="J184"/>
  <c r="J136"/>
  <c r="J243"/>
  <c r="J200"/>
  <c r="J149"/>
  <c r="J283"/>
  <c r="J237"/>
  <c r="BK221"/>
  <c r="BK186"/>
  <c r="BK128"/>
  <c i="6" r="BK148"/>
  <c r="J118"/>
  <c r="BK141"/>
  <c r="BK99"/>
  <c r="BK107"/>
  <c r="J131"/>
  <c r="J96"/>
  <c i="7" r="J141"/>
  <c r="J97"/>
  <c r="J143"/>
  <c r="BK114"/>
  <c r="J171"/>
  <c r="J109"/>
  <c r="BK171"/>
  <c r="BK137"/>
  <c r="BK106"/>
  <c i="8" r="J197"/>
  <c r="BK173"/>
  <c r="J143"/>
  <c r="BK104"/>
  <c r="BK198"/>
  <c r="J163"/>
  <c r="J117"/>
  <c r="BK203"/>
  <c r="BK165"/>
  <c r="BK123"/>
  <c r="BK206"/>
  <c r="BK167"/>
  <c r="BK129"/>
  <c i="9" r="BK144"/>
  <c r="J112"/>
  <c r="J144"/>
  <c r="BK149"/>
  <c r="J114"/>
  <c r="J141"/>
  <c r="BK106"/>
  <c i="10" r="BK119"/>
  <c r="BK136"/>
  <c r="BK142"/>
  <c r="BK132"/>
  <c r="BK108"/>
  <c i="11" r="BK122"/>
  <c r="BK164"/>
  <c r="BK120"/>
  <c r="BK165"/>
  <c r="BK116"/>
  <c r="J151"/>
  <c r="J117"/>
  <c i="12" r="J121"/>
  <c i="13" r="BK103"/>
  <c i="14" r="J136"/>
  <c r="J103"/>
  <c r="J102"/>
  <c r="BK118"/>
  <c r="J115"/>
  <c i="15" r="J149"/>
  <c r="BK114"/>
  <c r="J154"/>
  <c r="J127"/>
  <c r="J148"/>
  <c r="J104"/>
  <c r="BK158"/>
  <c r="BK129"/>
  <c i="16" r="J134"/>
  <c r="J106"/>
  <c r="J142"/>
  <c r="BK106"/>
  <c r="J133"/>
  <c r="J102"/>
  <c i="17" r="BK107"/>
  <c r="BK93"/>
  <c i="2" r="J260"/>
  <c r="BK232"/>
  <c r="BK152"/>
  <c r="J227"/>
  <c r="J148"/>
  <c r="BK301"/>
  <c r="BK278"/>
  <c r="J236"/>
  <c r="BK117"/>
  <c i="3" r="J739"/>
  <c r="BK701"/>
  <c r="BK647"/>
  <c r="J575"/>
  <c r="BK475"/>
  <c r="BK387"/>
  <c r="BK281"/>
  <c r="BK190"/>
  <c r="J856"/>
  <c r="J786"/>
  <c r="J673"/>
  <c r="BK543"/>
  <c r="BK452"/>
  <c r="J385"/>
  <c r="BK293"/>
  <c r="J178"/>
  <c r="J877"/>
  <c r="J770"/>
  <c r="J692"/>
  <c r="BK668"/>
  <c r="BK532"/>
  <c r="BK429"/>
  <c r="J344"/>
  <c r="BK234"/>
  <c r="BK152"/>
  <c r="BK889"/>
  <c r="J813"/>
  <c r="BK734"/>
  <c r="BK609"/>
  <c r="BK528"/>
  <c r="BK358"/>
  <c r="J277"/>
  <c r="J127"/>
  <c i="4" r="BK130"/>
  <c r="BK156"/>
  <c r="J107"/>
  <c r="BK139"/>
  <c i="5" r="J292"/>
  <c r="J263"/>
  <c r="BK230"/>
  <c r="BK200"/>
  <c r="J152"/>
  <c r="BK104"/>
  <c r="BK286"/>
  <c r="J259"/>
  <c r="J204"/>
  <c r="BK174"/>
  <c r="BK139"/>
  <c r="BK290"/>
  <c r="BK264"/>
  <c r="BK231"/>
  <c r="J185"/>
  <c r="BK146"/>
  <c r="BK288"/>
  <c r="BK244"/>
  <c r="BK220"/>
  <c r="BK176"/>
  <c r="BK144"/>
  <c r="J108"/>
  <c i="6" r="BK137"/>
  <c r="J121"/>
  <c r="J150"/>
  <c r="J119"/>
  <c r="BK120"/>
  <c r="BK152"/>
  <c r="J111"/>
  <c i="7" r="J170"/>
  <c r="BK139"/>
  <c r="J103"/>
  <c r="BK126"/>
  <c r="BK101"/>
  <c r="BK159"/>
  <c r="J108"/>
  <c r="BK161"/>
  <c r="J142"/>
  <c r="J104"/>
  <c i="8" r="J200"/>
  <c r="BK152"/>
  <c r="BK122"/>
  <c r="J213"/>
  <c r="BK185"/>
  <c r="J130"/>
  <c r="J100"/>
  <c r="J172"/>
  <c r="J139"/>
  <c r="BK210"/>
  <c r="BK180"/>
  <c r="J147"/>
  <c r="J99"/>
  <c i="9" r="BK115"/>
  <c r="J102"/>
  <c r="J133"/>
  <c r="BK141"/>
  <c r="BK113"/>
  <c r="J122"/>
  <c i="10" r="BK130"/>
  <c r="BK101"/>
  <c r="BK111"/>
  <c r="J131"/>
  <c r="J120"/>
  <c i="11" r="BK153"/>
  <c r="J111"/>
  <c r="J149"/>
  <c r="BK119"/>
  <c r="BK167"/>
  <c r="J131"/>
  <c r="BK149"/>
  <c i="12" r="BK123"/>
  <c r="J102"/>
  <c r="J104"/>
  <c r="BK102"/>
  <c i="13" r="J100"/>
  <c i="14" r="BK122"/>
  <c r="BK101"/>
  <c r="J131"/>
  <c r="BK129"/>
  <c i="15" r="BK161"/>
  <c r="BK131"/>
  <c r="BK100"/>
  <c r="J136"/>
  <c r="BK102"/>
  <c r="BK141"/>
  <c r="BK103"/>
  <c r="J155"/>
  <c r="BK128"/>
  <c i="16" r="J129"/>
  <c r="BK100"/>
  <c r="J126"/>
  <c r="BK144"/>
  <c r="BK111"/>
  <c i="17" r="BK95"/>
  <c r="J91"/>
  <c i="2" r="BK227"/>
  <c r="J171"/>
  <c r="J266"/>
  <c r="J208"/>
  <c r="BK130"/>
  <c r="J294"/>
  <c r="J256"/>
  <c r="BK192"/>
  <c i="3" r="BK844"/>
  <c r="BK753"/>
  <c r="J690"/>
  <c r="BK619"/>
  <c r="J493"/>
  <c r="BK411"/>
  <c r="BK318"/>
  <c r="J248"/>
  <c r="J850"/>
  <c r="BK743"/>
  <c r="J679"/>
  <c r="J483"/>
  <c r="J408"/>
  <c r="J332"/>
  <c r="BK188"/>
  <c r="J889"/>
  <c r="BK789"/>
  <c r="J708"/>
  <c r="BK493"/>
  <c r="BK370"/>
  <c r="J284"/>
  <c r="J175"/>
  <c r="J896"/>
  <c r="J823"/>
  <c r="J705"/>
  <c r="J585"/>
  <c r="J480"/>
  <c r="BK354"/>
  <c r="BK257"/>
  <c r="J166"/>
  <c i="4" r="BK145"/>
  <c r="J169"/>
  <c r="BK96"/>
  <c r="BK151"/>
  <c i="5" r="BK289"/>
  <c r="BK265"/>
  <c r="BK236"/>
  <c r="BK204"/>
  <c r="BK163"/>
  <c r="J101"/>
  <c r="BK250"/>
  <c r="J207"/>
  <c r="BK177"/>
  <c r="BK140"/>
  <c r="J281"/>
  <c r="BK260"/>
  <c r="J233"/>
  <c r="J195"/>
  <c r="J162"/>
  <c r="BK291"/>
  <c r="J242"/>
  <c r="BK219"/>
  <c r="BK191"/>
  <c r="BK155"/>
  <c r="BK107"/>
  <c i="6" r="BK133"/>
  <c r="BK98"/>
  <c r="J126"/>
  <c r="J148"/>
  <c r="BK114"/>
  <c r="J141"/>
  <c r="BK94"/>
  <c i="7" r="BK142"/>
  <c r="J117"/>
  <c r="BK158"/>
  <c r="J125"/>
  <c r="J106"/>
  <c r="J163"/>
  <c r="BK111"/>
  <c r="J162"/>
  <c r="BK133"/>
  <c r="J99"/>
  <c i="8" r="J195"/>
  <c r="J167"/>
  <c r="J127"/>
  <c r="BK101"/>
  <c r="J194"/>
  <c r="BK162"/>
  <c r="BK134"/>
  <c r="J102"/>
  <c r="BK177"/>
  <c r="BK137"/>
  <c r="J112"/>
  <c r="BK204"/>
  <c r="BK159"/>
  <c r="J113"/>
  <c i="9" r="J131"/>
  <c r="BK154"/>
  <c r="J151"/>
  <c r="J154"/>
  <c r="J134"/>
  <c i="10" r="BK134"/>
  <c r="BK141"/>
  <c r="BK137"/>
  <c r="BK143"/>
  <c r="BK114"/>
  <c i="11" r="BK113"/>
  <c r="BK157"/>
  <c r="BK125"/>
  <c r="BK151"/>
  <c r="BK156"/>
  <c r="BK123"/>
  <c i="12" r="J112"/>
  <c r="J117"/>
  <c r="J106"/>
  <c i="13" r="BK99"/>
  <c i="14" r="J126"/>
  <c r="J100"/>
  <c r="BK104"/>
  <c r="BK115"/>
  <c r="BK113"/>
  <c i="15" r="BK147"/>
  <c r="J113"/>
  <c r="BK140"/>
  <c r="BK105"/>
  <c r="J156"/>
  <c r="J107"/>
  <c i="16" r="BK126"/>
  <c r="BK141"/>
  <c r="BK140"/>
  <c r="J111"/>
  <c r="BK135"/>
  <c i="17" r="BK105"/>
  <c r="J90"/>
  <c i="2" r="BK256"/>
  <c r="BK178"/>
  <c r="BK236"/>
  <c r="J160"/>
  <c r="J314"/>
  <c r="J283"/>
  <c r="BK241"/>
  <c i="3" r="BK853"/>
  <c r="BK766"/>
  <c r="BK692"/>
  <c r="J609"/>
  <c r="J528"/>
  <c r="BK441"/>
  <c r="J348"/>
  <c r="BK274"/>
  <c r="BK158"/>
  <c r="BK837"/>
  <c r="BK739"/>
  <c r="BK637"/>
  <c r="J472"/>
  <c r="J424"/>
  <c r="BK346"/>
  <c r="BK218"/>
  <c r="BK823"/>
  <c r="BK736"/>
  <c r="BK577"/>
  <c r="BK469"/>
  <c r="BK374"/>
  <c r="J214"/>
  <c r="BK155"/>
  <c r="BK858"/>
  <c r="J769"/>
  <c r="J637"/>
  <c r="J499"/>
  <c r="J376"/>
  <c r="J274"/>
  <c r="J188"/>
  <c i="4" r="BK107"/>
  <c r="J132"/>
  <c r="J156"/>
  <c r="J163"/>
  <c i="5" r="BK285"/>
  <c r="BK261"/>
  <c r="J227"/>
  <c r="J173"/>
  <c r="J120"/>
  <c r="J290"/>
  <c r="J254"/>
  <c r="J221"/>
  <c r="BK170"/>
  <c r="J138"/>
  <c r="J289"/>
  <c r="J255"/>
  <c r="J226"/>
  <c r="BK184"/>
  <c r="BK145"/>
  <c r="BK284"/>
  <c r="J253"/>
  <c r="BK218"/>
  <c r="J181"/>
  <c r="J145"/>
  <c r="BK109"/>
  <c i="6" r="BK128"/>
  <c r="J103"/>
  <c r="BK129"/>
  <c r="BK150"/>
  <c r="J109"/>
  <c r="J137"/>
  <c r="BK97"/>
  <c i="7" r="BK149"/>
  <c r="BK123"/>
  <c r="J95"/>
  <c r="BK136"/>
  <c r="BK100"/>
  <c r="J160"/>
  <c r="J107"/>
  <c r="J158"/>
  <c r="J130"/>
  <c r="J94"/>
  <c i="8" r="BK194"/>
  <c r="J158"/>
  <c r="BK124"/>
  <c r="J212"/>
  <c r="J184"/>
  <c r="BK139"/>
  <c r="BK107"/>
  <c r="BK197"/>
  <c r="J144"/>
  <c r="J104"/>
  <c r="J185"/>
  <c r="J162"/>
  <c r="BK133"/>
  <c i="9" r="J142"/>
  <c r="J108"/>
  <c r="J145"/>
  <c r="J156"/>
  <c r="BK107"/>
  <c r="J124"/>
  <c i="10" r="BK122"/>
  <c r="J144"/>
  <c r="BK123"/>
  <c r="J136"/>
  <c r="BK124"/>
  <c i="11" r="BK139"/>
  <c r="BK117"/>
  <c r="BK148"/>
  <c r="J115"/>
  <c r="J137"/>
  <c r="BK161"/>
  <c r="BK128"/>
  <c i="12" r="J113"/>
  <c r="J118"/>
  <c r="J120"/>
  <c i="13" r="J109"/>
  <c i="14" r="BK121"/>
  <c r="BK120"/>
  <c r="J129"/>
  <c r="J130"/>
  <c i="15" r="BK164"/>
  <c r="BK138"/>
  <c r="BK104"/>
  <c r="J137"/>
  <c r="J98"/>
  <c r="BK113"/>
  <c r="BK101"/>
  <c r="J131"/>
  <c i="16" r="J132"/>
  <c r="J136"/>
  <c r="J141"/>
  <c r="J114"/>
  <c r="BK142"/>
  <c r="J113"/>
  <c i="17" r="J93"/>
  <c r="J88"/>
  <c i="2" r="BK321"/>
  <c r="BK208"/>
  <c r="J117"/>
  <c r="J152"/>
  <c r="J321"/>
  <c r="J291"/>
  <c r="BK249"/>
  <c r="BK155"/>
  <c i="3" r="BK833"/>
  <c r="J734"/>
  <c r="BK640"/>
  <c r="J490"/>
  <c r="BK416"/>
  <c r="J368"/>
  <c r="J293"/>
  <c r="BK178"/>
  <c r="J847"/>
  <c r="J751"/>
  <c r="BK675"/>
  <c r="J564"/>
  <c r="J414"/>
  <c r="J338"/>
  <c r="J211"/>
  <c r="BK885"/>
  <c r="J794"/>
  <c r="J569"/>
  <c r="J457"/>
  <c r="BK363"/>
  <c r="J265"/>
  <c r="J183"/>
  <c r="BK893"/>
  <c r="J811"/>
  <c r="BK632"/>
  <c r="BK558"/>
  <c r="BK436"/>
  <c r="BK299"/>
  <c r="BK160"/>
  <c i="4" r="BK172"/>
  <c r="BK186"/>
  <c r="BK158"/>
  <c r="J176"/>
  <c i="5" r="J286"/>
  <c r="BK268"/>
  <c r="BK232"/>
  <c r="BK197"/>
  <c r="BK156"/>
  <c r="J106"/>
  <c r="J229"/>
  <c r="BK192"/>
  <c r="BK149"/>
  <c r="BK108"/>
  <c r="BK239"/>
  <c r="BK196"/>
  <c r="J170"/>
  <c r="BK110"/>
  <c r="J261"/>
  <c r="BK193"/>
  <c r="BK164"/>
  <c r="BK119"/>
  <c i="6" r="J143"/>
  <c r="BK124"/>
  <c r="J151"/>
  <c r="BK115"/>
  <c r="J138"/>
  <c r="J101"/>
  <c r="BK121"/>
  <c i="7" r="J167"/>
  <c r="BK124"/>
  <c r="BK94"/>
  <c r="J148"/>
  <c r="BK118"/>
  <c r="BK176"/>
  <c r="J137"/>
  <c r="J176"/>
  <c r="J149"/>
  <c r="J115"/>
  <c i="8" r="J204"/>
  <c r="BK164"/>
  <c r="J128"/>
  <c r="BK100"/>
  <c r="BK191"/>
  <c r="BK158"/>
  <c r="BK131"/>
  <c r="J198"/>
  <c r="J156"/>
  <c r="BK116"/>
  <c r="J187"/>
  <c r="J160"/>
  <c r="BK121"/>
  <c i="9" r="BK137"/>
  <c r="J107"/>
  <c r="BK118"/>
  <c r="BK131"/>
  <c r="J150"/>
  <c r="J117"/>
  <c i="10" r="J124"/>
  <c r="J142"/>
  <c r="BK106"/>
  <c r="BK121"/>
  <c r="J123"/>
  <c i="11" r="J157"/>
  <c r="J116"/>
  <c r="J155"/>
  <c r="J172"/>
  <c r="BK136"/>
  <c r="J165"/>
  <c r="J133"/>
  <c i="12" r="BK118"/>
  <c r="J124"/>
  <c i="13" r="J110"/>
  <c r="BK106"/>
  <c i="14" r="J120"/>
  <c r="J122"/>
  <c r="J124"/>
  <c r="J127"/>
  <c i="15" r="BK157"/>
  <c r="J122"/>
  <c r="J162"/>
  <c r="J133"/>
  <c r="J99"/>
  <c r="J112"/>
  <c r="J161"/>
  <c r="BK125"/>
  <c i="16" r="BK128"/>
  <c r="BK99"/>
  <c r="BK103"/>
  <c r="BK112"/>
  <c r="J138"/>
  <c i="17" r="J96"/>
  <c r="BK88"/>
  <c i="2" r="J310"/>
  <c r="BK200"/>
  <c r="J110"/>
  <c r="J213"/>
  <c r="BK123"/>
  <c r="BK294"/>
  <c r="BK266"/>
  <c r="J198"/>
  <c i="1" r="AS57"/>
  <c i="3" r="J632"/>
  <c r="BK503"/>
  <c r="J429"/>
  <c r="J346"/>
  <c r="J228"/>
  <c r="J132"/>
  <c r="BK806"/>
  <c r="BK719"/>
  <c r="J650"/>
  <c r="BK488"/>
  <c r="J411"/>
  <c r="BK368"/>
  <c r="BK268"/>
  <c r="BK147"/>
  <c r="J806"/>
  <c r="J715"/>
  <c r="BK688"/>
  <c r="BK594"/>
  <c r="BK472"/>
  <c r="BK382"/>
  <c r="BK254"/>
  <c r="J168"/>
  <c r="BK835"/>
  <c r="BK778"/>
  <c r="BK655"/>
  <c r="BK569"/>
  <c r="J488"/>
  <c r="BK398"/>
  <c r="BK228"/>
  <c r="J149"/>
  <c i="4" r="J179"/>
  <c r="BK176"/>
  <c r="BK127"/>
  <c r="BK169"/>
  <c i="5" r="BK274"/>
  <c r="BK252"/>
  <c r="J220"/>
  <c r="BK181"/>
  <c r="BK129"/>
  <c r="J278"/>
  <c r="J239"/>
  <c r="BK212"/>
  <c r="BK185"/>
  <c r="J146"/>
  <c r="BK100"/>
  <c r="J274"/>
  <c r="J240"/>
  <c r="BK199"/>
  <c r="BK169"/>
  <c r="BK111"/>
  <c r="BK270"/>
  <c r="J236"/>
  <c r="J188"/>
  <c r="J157"/>
  <c r="BK114"/>
  <c i="6" r="J149"/>
  <c r="J114"/>
  <c r="J140"/>
  <c r="BK105"/>
  <c r="BK147"/>
  <c r="BK130"/>
  <c r="BK104"/>
  <c r="BK138"/>
  <c r="BK103"/>
  <c i="7" r="BK152"/>
  <c r="BK115"/>
  <c r="BK162"/>
  <c r="BK134"/>
  <c r="J116"/>
  <c r="BK95"/>
  <c r="BK141"/>
  <c r="BK166"/>
  <c r="J136"/>
  <c r="BK112"/>
  <c i="8" r="J216"/>
  <c r="J178"/>
  <c r="BK147"/>
  <c r="J116"/>
  <c r="J208"/>
  <c r="J175"/>
  <c r="J150"/>
  <c r="J106"/>
  <c r="J179"/>
  <c r="J135"/>
  <c r="BK103"/>
  <c r="J174"/>
  <c r="J157"/>
  <c r="J118"/>
  <c i="9" r="BK133"/>
  <c r="J105"/>
  <c r="J146"/>
  <c r="BK148"/>
  <c r="BK157"/>
  <c r="J135"/>
  <c i="10" r="BK144"/>
  <c r="J108"/>
  <c r="BK120"/>
  <c r="J139"/>
  <c r="J128"/>
  <c i="11" r="J160"/>
  <c r="BK130"/>
  <c r="J167"/>
  <c r="BK129"/>
  <c r="J169"/>
  <c r="J138"/>
  <c r="J164"/>
  <c r="J132"/>
  <c i="12" r="BK114"/>
  <c r="BK115"/>
  <c r="BK107"/>
  <c i="13" r="BK101"/>
  <c i="14" r="BK137"/>
  <c r="J113"/>
  <c r="J125"/>
  <c r="BK134"/>
  <c i="15" r="J153"/>
  <c r="J117"/>
  <c r="BK160"/>
  <c r="J128"/>
  <c r="J97"/>
  <c r="BK133"/>
  <c r="BK159"/>
  <c r="BK135"/>
  <c i="16" r="J135"/>
  <c r="J109"/>
  <c r="BK104"/>
  <c r="BK116"/>
  <c r="BK139"/>
  <c r="J104"/>
  <c i="17" r="BK89"/>
  <c r="J107"/>
  <c i="2" r="BK213"/>
  <c r="J137"/>
  <c r="J232"/>
  <c r="BK171"/>
  <c r="BK317"/>
  <c r="J287"/>
  <c r="BK247"/>
  <c r="BK160"/>
  <c i="3" r="J808"/>
  <c r="BK725"/>
  <c r="BK650"/>
  <c r="J577"/>
  <c r="J448"/>
  <c r="BK376"/>
  <c r="J299"/>
  <c r="J198"/>
  <c r="BK861"/>
  <c r="BK774"/>
  <c r="J655"/>
  <c r="BK534"/>
  <c r="BK449"/>
  <c r="J387"/>
  <c r="BK270"/>
  <c r="BK166"/>
  <c r="BK808"/>
  <c r="J725"/>
  <c r="BK512"/>
  <c r="J444"/>
  <c r="J318"/>
  <c r="J208"/>
  <c r="BK906"/>
  <c r="J833"/>
  <c r="BK781"/>
  <c r="J645"/>
  <c r="BK553"/>
  <c r="BK419"/>
  <c r="J281"/>
  <c r="J190"/>
  <c i="4" r="J173"/>
  <c r="BK195"/>
  <c r="BK102"/>
  <c r="J198"/>
  <c r="BK132"/>
  <c i="5" r="BK277"/>
  <c r="J251"/>
  <c r="BK217"/>
  <c r="J179"/>
  <c r="BK113"/>
  <c r="J285"/>
  <c r="BK235"/>
  <c r="J187"/>
  <c r="BK148"/>
  <c r="BK103"/>
  <c r="BK266"/>
  <c r="BK238"/>
  <c r="BK198"/>
  <c r="J172"/>
  <c r="J137"/>
  <c r="J282"/>
  <c r="BK229"/>
  <c r="J177"/>
  <c r="J140"/>
  <c r="J113"/>
  <c i="6" r="BK142"/>
  <c r="J112"/>
  <c r="J136"/>
  <c r="J98"/>
  <c r="J133"/>
  <c r="J100"/>
  <c r="J120"/>
  <c i="7" r="BK168"/>
  <c r="BK125"/>
  <c r="J111"/>
  <c r="J152"/>
  <c r="J119"/>
  <c r="J172"/>
  <c r="J131"/>
  <c r="J169"/>
  <c r="J153"/>
  <c r="BK110"/>
  <c i="8" r="BK212"/>
  <c r="BK184"/>
  <c r="J142"/>
  <c r="BK109"/>
  <c r="J203"/>
  <c r="J181"/>
  <c r="J137"/>
  <c r="BK209"/>
  <c r="BK157"/>
  <c r="BK125"/>
  <c r="J186"/>
  <c r="J165"/>
  <c r="BK142"/>
  <c i="9" r="J149"/>
  <c r="BK110"/>
  <c r="BK132"/>
  <c r="BK130"/>
  <c r="BK147"/>
  <c r="J110"/>
  <c i="10" r="BK117"/>
  <c r="J143"/>
  <c r="J105"/>
  <c r="J122"/>
  <c r="BK105"/>
  <c i="11" r="BK141"/>
  <c r="BK131"/>
  <c r="J152"/>
  <c r="J110"/>
  <c r="J141"/>
  <c r="J171"/>
  <c r="J130"/>
  <c r="BK105"/>
  <c i="12" r="BK124"/>
  <c r="BK116"/>
  <c i="13" r="J107"/>
  <c r="J108"/>
  <c i="14" r="J118"/>
  <c r="BK100"/>
  <c r="J121"/>
  <c r="BK126"/>
  <c i="15" r="BK156"/>
  <c r="BK118"/>
  <c r="J101"/>
  <c r="J138"/>
  <c r="BK116"/>
  <c r="J102"/>
  <c r="J143"/>
  <c i="16" r="BK119"/>
  <c r="BK129"/>
  <c r="J127"/>
  <c r="BK105"/>
  <c r="J124"/>
  <c i="17" r="J98"/>
  <c r="J97"/>
  <c i="2" r="J325"/>
  <c r="BK203"/>
  <c r="BK325"/>
  <c r="BK198"/>
  <c r="J107"/>
  <c r="BK291"/>
  <c r="BK251"/>
  <c r="J140"/>
  <c i="3" r="BK811"/>
  <c r="BK728"/>
  <c r="J642"/>
  <c r="J548"/>
  <c r="BK414"/>
  <c r="BK335"/>
  <c r="J268"/>
  <c r="BK872"/>
  <c r="J791"/>
  <c r="J687"/>
  <c r="J553"/>
  <c r="J441"/>
  <c r="J366"/>
  <c r="J262"/>
  <c r="J893"/>
  <c r="J783"/>
  <c r="J701"/>
  <c r="J503"/>
  <c r="J446"/>
  <c r="BK351"/>
  <c r="BK272"/>
  <c r="J172"/>
  <c r="BK877"/>
  <c r="BK801"/>
  <c r="BK682"/>
  <c r="J598"/>
  <c r="BK483"/>
  <c r="BK324"/>
  <c r="BK226"/>
  <c i="4" r="J189"/>
  <c r="BK198"/>
  <c r="BK105"/>
  <c r="BK179"/>
  <c r="J117"/>
  <c i="5" r="J271"/>
  <c r="J250"/>
  <c r="J216"/>
  <c r="J182"/>
  <c r="J155"/>
  <c r="J103"/>
  <c r="BK272"/>
  <c r="BK243"/>
  <c r="BK201"/>
  <c r="J164"/>
  <c r="BK131"/>
  <c r="BK280"/>
  <c r="J269"/>
  <c r="BK237"/>
  <c r="J197"/>
  <c r="J168"/>
  <c r="BK122"/>
  <c r="J280"/>
  <c r="BK222"/>
  <c r="J196"/>
  <c r="J163"/>
  <c r="BK136"/>
  <c r="J100"/>
  <c i="6" r="J113"/>
  <c r="J144"/>
  <c r="J116"/>
  <c r="BK143"/>
  <c r="BK102"/>
  <c r="J124"/>
  <c i="7" r="BK173"/>
  <c r="J138"/>
  <c r="J113"/>
  <c r="J157"/>
  <c r="J124"/>
  <c r="J174"/>
  <c r="BK138"/>
  <c r="BK113"/>
  <c r="BK165"/>
  <c r="J135"/>
  <c r="BK109"/>
  <c i="8" r="J207"/>
  <c r="BK176"/>
  <c r="BK148"/>
  <c r="BK118"/>
  <c r="J217"/>
  <c r="J188"/>
  <c r="J153"/>
  <c r="J129"/>
  <c r="J201"/>
  <c r="J164"/>
  <c r="J124"/>
  <c r="BK207"/>
  <c r="BK170"/>
  <c r="J108"/>
  <c i="9" r="J113"/>
  <c r="BK151"/>
  <c r="BK116"/>
  <c r="BK124"/>
  <c r="BK142"/>
  <c i="10" r="BK139"/>
  <c r="J141"/>
  <c r="J103"/>
  <c r="J134"/>
  <c r="J132"/>
  <c i="11" r="J162"/>
  <c r="J170"/>
  <c r="J143"/>
  <c r="BK108"/>
  <c r="BK144"/>
  <c r="BK172"/>
  <c r="J139"/>
  <c i="12" r="BK117"/>
  <c r="BK111"/>
  <c i="13" r="BK107"/>
  <c r="J99"/>
  <c i="14" r="BK136"/>
  <c r="BK135"/>
  <c r="BK106"/>
  <c r="J112"/>
  <c i="15" r="BK144"/>
  <c r="J115"/>
  <c r="BK97"/>
  <c r="BK122"/>
  <c r="BK143"/>
  <c r="BK110"/>
  <c r="J157"/>
  <c r="BK127"/>
  <c i="16" r="J125"/>
  <c r="J143"/>
  <c r="J131"/>
  <c r="J99"/>
  <c r="BK127"/>
  <c r="BK96"/>
  <c i="17" r="BK97"/>
  <c r="BK94"/>
  <c r="J94"/>
  <c i="2" r="J306"/>
  <c r="BK164"/>
  <c r="BK269"/>
  <c r="J195"/>
  <c r="J120"/>
  <c r="J298"/>
  <c r="J272"/>
  <c r="BK221"/>
  <c r="J123"/>
  <c i="3" r="BK816"/>
  <c r="J722"/>
  <c r="J668"/>
  <c r="J543"/>
  <c r="J452"/>
  <c r="BK405"/>
  <c r="J351"/>
  <c r="BK277"/>
  <c r="BK208"/>
  <c r="J858"/>
  <c r="J778"/>
  <c r="J619"/>
  <c r="BK490"/>
  <c r="J438"/>
  <c r="J360"/>
  <c r="J234"/>
  <c r="BK124"/>
  <c r="J818"/>
  <c r="J728"/>
  <c r="BK598"/>
  <c r="BK480"/>
  <c r="BK379"/>
  <c r="BK287"/>
  <c r="BK223"/>
  <c r="J147"/>
  <c r="J872"/>
  <c r="BK786"/>
  <c r="J704"/>
  <c r="J572"/>
  <c r="BK495"/>
  <c r="J379"/>
  <c r="J254"/>
  <c i="4" r="J195"/>
  <c r="J96"/>
  <c r="BK113"/>
  <c r="BK202"/>
  <c r="J135"/>
  <c r="BK111"/>
  <c i="5" r="J273"/>
  <c r="BK253"/>
  <c r="BK215"/>
  <c r="BK171"/>
  <c r="J115"/>
  <c r="J268"/>
  <c r="BK234"/>
  <c r="BK202"/>
  <c r="BK167"/>
  <c r="J143"/>
  <c r="J265"/>
  <c r="J234"/>
  <c r="J186"/>
  <c r="J165"/>
  <c r="J104"/>
  <c r="BK251"/>
  <c r="J217"/>
  <c r="J156"/>
  <c r="J134"/>
  <c r="J99"/>
  <c i="6" r="BK127"/>
  <c r="BK101"/>
  <c r="J127"/>
  <c r="BK146"/>
  <c r="BK123"/>
  <c r="BK96"/>
  <c r="J115"/>
  <c i="7" r="BK172"/>
  <c r="BK147"/>
  <c r="BK116"/>
  <c r="J166"/>
  <c r="J127"/>
  <c r="BK107"/>
  <c r="J161"/>
  <c r="BK127"/>
  <c r="BK163"/>
  <c r="J132"/>
  <c r="J102"/>
  <c i="8" r="J190"/>
  <c r="BK151"/>
  <c r="BK119"/>
  <c r="J210"/>
  <c r="J182"/>
  <c r="J146"/>
  <c r="BK105"/>
  <c r="J176"/>
  <c r="J136"/>
  <c r="J101"/>
  <c r="J177"/>
  <c r="BK144"/>
  <c r="BK106"/>
  <c i="9" r="J121"/>
  <c r="BK152"/>
  <c r="J157"/>
  <c r="J106"/>
  <c r="J127"/>
  <c i="10" r="BK131"/>
  <c r="J114"/>
  <c r="BK128"/>
  <c r="J138"/>
  <c r="BK127"/>
  <c r="BK103"/>
  <c i="11" r="J150"/>
  <c r="J168"/>
  <c r="J147"/>
  <c r="J112"/>
  <c r="BK152"/>
  <c r="BK173"/>
  <c r="J146"/>
  <c r="BK109"/>
  <c i="12" r="BK104"/>
  <c r="J115"/>
  <c r="BK112"/>
  <c i="13" r="J103"/>
  <c i="14" r="BK108"/>
  <c r="BK109"/>
  <c r="BK132"/>
  <c r="J133"/>
  <c i="15" r="BK163"/>
  <c r="BK137"/>
  <c r="J103"/>
  <c r="BK139"/>
  <c r="J108"/>
  <c r="BK136"/>
  <c r="BK107"/>
  <c r="BK150"/>
  <c r="J116"/>
  <c i="16" r="BK121"/>
  <c r="BK137"/>
  <c r="BK124"/>
  <c r="BK143"/>
  <c r="BK118"/>
  <c i="17" r="BK103"/>
  <c r="BK96"/>
  <c i="2" r="J251"/>
  <c r="BK218"/>
  <c r="BK126"/>
  <c r="J192"/>
  <c r="J103"/>
  <c r="BK287"/>
  <c r="BK254"/>
  <c r="J178"/>
  <c i="3" r="J774"/>
  <c r="J731"/>
  <c r="BK687"/>
  <c r="BK601"/>
  <c r="J534"/>
  <c r="BK408"/>
  <c r="J302"/>
  <c r="BK259"/>
  <c r="J155"/>
  <c r="J844"/>
  <c r="BK756"/>
  <c r="J682"/>
  <c r="BK572"/>
  <c r="J464"/>
  <c r="J390"/>
  <c r="J327"/>
  <c r="J243"/>
  <c r="BK121"/>
  <c r="J825"/>
  <c r="BK731"/>
  <c r="BK690"/>
  <c r="BK660"/>
  <c r="J497"/>
  <c r="BK394"/>
  <c r="BK327"/>
  <c r="J218"/>
  <c r="J124"/>
  <c r="J861"/>
  <c r="J789"/>
  <c r="BK699"/>
  <c r="BK590"/>
  <c r="J556"/>
  <c r="J422"/>
  <c r="J296"/>
  <c r="BK198"/>
  <c i="4" r="J151"/>
  <c r="J105"/>
  <c r="J115"/>
  <c r="J201"/>
  <c r="J127"/>
  <c i="5" r="J284"/>
  <c r="J256"/>
  <c r="J214"/>
  <c r="J169"/>
  <c r="J112"/>
  <c r="BK263"/>
  <c r="BK233"/>
  <c r="BK203"/>
  <c r="BK165"/>
  <c r="BK135"/>
  <c r="J279"/>
  <c r="BK247"/>
  <c r="BK214"/>
  <c r="J176"/>
  <c r="J135"/>
  <c r="BK281"/>
  <c r="BK226"/>
  <c r="BK205"/>
  <c r="J166"/>
  <c r="J130"/>
  <c i="6" r="BK144"/>
  <c r="BK125"/>
  <c r="BK92"/>
  <c r="J94"/>
  <c r="BK140"/>
  <c r="J110"/>
  <c r="J99"/>
  <c r="J125"/>
  <c i="7" r="BK175"/>
  <c r="BK143"/>
  <c r="BK120"/>
  <c r="BK170"/>
  <c r="J145"/>
  <c r="J110"/>
  <c r="J173"/>
  <c r="J133"/>
  <c r="BK98"/>
  <c r="BK155"/>
  <c r="BK121"/>
  <c i="8" r="J206"/>
  <c r="J171"/>
  <c r="J140"/>
  <c r="J105"/>
  <c r="BK196"/>
  <c r="J161"/>
  <c r="BK136"/>
  <c r="J202"/>
  <c r="BK161"/>
  <c r="BK130"/>
  <c r="BK114"/>
  <c r="BK192"/>
  <c r="BK163"/>
  <c r="BK127"/>
  <c i="9" r="BK143"/>
  <c r="BK111"/>
  <c r="J143"/>
  <c r="BK153"/>
  <c r="BK128"/>
  <c r="J148"/>
  <c r="BK112"/>
  <c i="10" r="J121"/>
  <c r="J140"/>
  <c r="J116"/>
  <c r="J137"/>
  <c r="J101"/>
  <c i="11" r="BK134"/>
  <c r="BK171"/>
  <c r="BK146"/>
  <c r="J109"/>
  <c r="BK150"/>
  <c r="J173"/>
  <c r="J144"/>
  <c r="BK112"/>
  <c i="12" r="BK120"/>
  <c r="BK121"/>
  <c i="13" r="BK110"/>
  <c i="14" r="BK130"/>
  <c r="J106"/>
  <c r="J108"/>
  <c r="J116"/>
  <c r="BK119"/>
  <c i="15" r="BK145"/>
  <c r="BK112"/>
  <c r="BK153"/>
  <c r="J121"/>
  <c r="BK151"/>
  <c r="BK117"/>
  <c r="J164"/>
  <c r="BK148"/>
  <c r="BK98"/>
  <c i="16" r="BK117"/>
  <c r="BK132"/>
  <c r="BK133"/>
  <c r="BK101"/>
  <c r="BK125"/>
  <c i="17" r="BK100"/>
  <c r="J95"/>
  <c r="J89"/>
  <c i="2" r="J186"/>
  <c r="BK107"/>
  <c r="J189"/>
  <c r="BK140"/>
  <c r="J304"/>
  <c r="J278"/>
  <c r="BK238"/>
  <c r="J130"/>
  <c i="3" r="BK818"/>
  <c r="J736"/>
  <c r="BK685"/>
  <c r="J540"/>
  <c r="BK438"/>
  <c r="J354"/>
  <c r="J270"/>
  <c r="J887"/>
  <c r="J830"/>
  <c r="BK708"/>
  <c r="J566"/>
  <c r="BK461"/>
  <c r="J370"/>
  <c r="J259"/>
  <c r="BK127"/>
  <c r="J835"/>
  <c r="J753"/>
  <c r="J558"/>
  <c r="J419"/>
  <c r="BK338"/>
  <c r="J231"/>
  <c r="BK138"/>
  <c r="J874"/>
  <c r="J799"/>
  <c r="J675"/>
  <c r="BK566"/>
  <c r="BK424"/>
  <c r="BK309"/>
  <c r="J223"/>
  <c r="J118"/>
  <c i="4" r="BK115"/>
  <c r="J145"/>
  <c r="BK119"/>
  <c r="BK173"/>
  <c r="J119"/>
  <c i="5" r="J272"/>
  <c r="BK254"/>
  <c r="BK211"/>
  <c r="BK172"/>
  <c r="J128"/>
  <c r="BK271"/>
  <c r="J231"/>
  <c r="J198"/>
  <c r="BK158"/>
  <c r="BK292"/>
  <c r="J277"/>
  <c r="BK242"/>
  <c r="J212"/>
  <c r="BK182"/>
  <c r="J119"/>
  <c r="BK257"/>
  <c r="J225"/>
  <c r="J199"/>
  <c r="J159"/>
  <c r="J125"/>
  <c i="6" r="J147"/>
  <c r="BK122"/>
  <c r="BK145"/>
  <c r="BK112"/>
  <c r="J142"/>
  <c r="J105"/>
  <c r="J128"/>
  <c r="J106"/>
  <c i="7" r="BK148"/>
  <c r="BK119"/>
  <c r="BK169"/>
  <c r="BK135"/>
  <c r="J98"/>
  <c r="J156"/>
  <c r="J177"/>
  <c r="J139"/>
  <c r="BK105"/>
  <c i="8" r="BK202"/>
  <c r="BK172"/>
  <c r="BK150"/>
  <c r="J123"/>
  <c r="J211"/>
  <c r="BK186"/>
  <c r="J151"/>
  <c r="BK128"/>
  <c r="BK190"/>
  <c r="J141"/>
  <c r="BK120"/>
  <c r="BK208"/>
  <c r="J173"/>
  <c r="J148"/>
  <c r="BK102"/>
  <c i="9" r="J120"/>
  <c r="BK150"/>
  <c r="BK117"/>
  <c r="J116"/>
  <c r="J139"/>
  <c r="BK103"/>
  <c i="10" r="J109"/>
  <c r="J135"/>
  <c r="BK126"/>
  <c r="BK133"/>
  <c i="11" r="J156"/>
  <c r="BK138"/>
  <c r="J105"/>
  <c r="J128"/>
  <c r="BK170"/>
  <c r="J134"/>
  <c r="BK162"/>
  <c r="J136"/>
  <c r="BK111"/>
  <c i="12" r="J119"/>
  <c r="BK113"/>
  <c i="13" r="J106"/>
  <c i="14" r="J134"/>
  <c r="BK105"/>
  <c r="J111"/>
  <c r="J128"/>
  <c r="BK131"/>
  <c i="15" r="BK162"/>
  <c r="J140"/>
  <c r="BK106"/>
  <c r="BK152"/>
  <c r="J124"/>
  <c r="BK99"/>
  <c r="BK149"/>
  <c i="16" r="BK136"/>
  <c r="BK113"/>
  <c r="J112"/>
  <c r="J121"/>
  <c r="BK145"/>
  <c r="J103"/>
  <c i="17" r="BK109"/>
  <c r="BK98"/>
  <c i="2" r="J249"/>
  <c r="J155"/>
  <c r="J218"/>
  <c r="BK137"/>
  <c r="BK303"/>
  <c r="J275"/>
  <c r="J203"/>
  <c r="BK114"/>
  <c i="3" r="BK799"/>
  <c r="BK715"/>
  <c r="J597"/>
  <c r="J478"/>
  <c r="J374"/>
  <c r="J309"/>
  <c r="J257"/>
  <c r="J853"/>
  <c r="BK758"/>
  <c r="J678"/>
  <c r="BK575"/>
  <c r="BK457"/>
  <c r="J382"/>
  <c r="BK315"/>
  <c r="BK163"/>
  <c r="BK856"/>
  <c r="BK761"/>
  <c r="J665"/>
  <c r="J495"/>
  <c r="BK332"/>
  <c r="BK236"/>
  <c r="J121"/>
  <c r="BK783"/>
  <c r="J647"/>
  <c r="J580"/>
  <c r="BK464"/>
  <c r="BK284"/>
  <c r="J163"/>
  <c i="4" r="BK166"/>
  <c r="J172"/>
  <c r="J111"/>
  <c r="BK192"/>
  <c r="J142"/>
  <c r="J99"/>
  <c i="5" r="BK255"/>
  <c r="BK207"/>
  <c r="BK168"/>
  <c r="BK130"/>
  <c r="BK279"/>
  <c r="BK262"/>
  <c r="J232"/>
  <c r="J191"/>
  <c r="J144"/>
  <c r="BK99"/>
  <c r="BK275"/>
  <c r="BK245"/>
  <c r="BK208"/>
  <c r="J174"/>
  <c r="J109"/>
  <c r="J267"/>
  <c r="BK228"/>
  <c r="J203"/>
  <c r="BK173"/>
  <c r="J129"/>
  <c i="6" r="J146"/>
  <c r="J123"/>
  <c r="J152"/>
  <c r="J107"/>
  <c r="BK136"/>
  <c r="BK149"/>
  <c r="BK109"/>
  <c i="7" r="BK146"/>
  <c r="J118"/>
  <c r="BK167"/>
  <c r="J129"/>
  <c r="BK108"/>
  <c r="BK151"/>
  <c r="BK177"/>
  <c r="BK154"/>
  <c r="J120"/>
  <c i="8" r="J215"/>
  <c r="BK181"/>
  <c r="BK138"/>
  <c r="J110"/>
  <c r="J205"/>
  <c r="J169"/>
  <c r="BK112"/>
  <c r="BK182"/>
  <c r="J138"/>
  <c r="J119"/>
  <c r="J196"/>
  <c r="BK166"/>
  <c r="BK143"/>
  <c r="J120"/>
  <c i="9" r="J132"/>
  <c r="BK104"/>
  <c r="J138"/>
  <c r="J147"/>
  <c r="J115"/>
  <c r="J137"/>
  <c r="J104"/>
  <c i="10" r="J106"/>
  <c r="BK112"/>
  <c r="J127"/>
  <c r="BK109"/>
  <c i="11" r="BK155"/>
  <c r="J127"/>
  <c r="J159"/>
  <c r="J123"/>
  <c r="BK160"/>
  <c r="J113"/>
  <c r="J148"/>
  <c r="BK106"/>
  <c i="12" r="BK122"/>
  <c r="J111"/>
  <c i="13" r="BK108"/>
  <c r="BK98"/>
  <c i="14" r="J109"/>
  <c r="J110"/>
  <c r="J119"/>
  <c r="BK125"/>
  <c i="15" r="J152"/>
  <c r="BK111"/>
  <c r="BK155"/>
  <c r="J129"/>
  <c r="J150"/>
  <c r="J106"/>
  <c r="J147"/>
  <c r="BK119"/>
  <c i="16" r="J118"/>
  <c r="J105"/>
  <c r="J101"/>
  <c r="BK107"/>
  <c r="J137"/>
  <c r="J107"/>
  <c i="17" r="J101"/>
  <c r="BK101"/>
  <c i="2" r="BK310"/>
  <c r="J224"/>
  <c r="J134"/>
  <c r="BK224"/>
  <c r="BK134"/>
  <c r="BK304"/>
  <c r="BK283"/>
  <c r="BK260"/>
  <c r="BK195"/>
  <c i="3" r="BK850"/>
  <c r="BK769"/>
  <c r="BK704"/>
  <c r="J604"/>
  <c r="J532"/>
  <c r="BK341"/>
  <c r="BK262"/>
  <c r="J152"/>
  <c r="J816"/>
  <c r="BK722"/>
  <c r="J685"/>
  <c r="J593"/>
  <c r="J469"/>
  <c r="J394"/>
  <c r="BK296"/>
  <c r="BK183"/>
  <c r="BK847"/>
  <c r="J756"/>
  <c r="BK697"/>
  <c r="BK499"/>
  <c r="BK431"/>
  <c r="J341"/>
  <c r="BK243"/>
  <c r="BK211"/>
  <c r="BK118"/>
  <c r="J828"/>
  <c r="J748"/>
  <c r="BK645"/>
  <c r="BK564"/>
  <c r="BK478"/>
  <c r="J335"/>
  <c r="BK214"/>
  <c r="J138"/>
  <c i="4" r="BK142"/>
  <c r="BK163"/>
  <c r="J182"/>
  <c r="BK189"/>
  <c r="BK124"/>
  <c i="5" r="J264"/>
  <c r="J245"/>
  <c r="J205"/>
  <c r="J167"/>
  <c r="BK125"/>
  <c r="J275"/>
  <c r="J241"/>
  <c r="BK206"/>
  <c r="BK162"/>
  <c r="J114"/>
  <c r="BK256"/>
  <c r="J222"/>
  <c r="BK179"/>
  <c r="BK138"/>
  <c r="J276"/>
  <c r="BK227"/>
  <c r="J202"/>
  <c r="J175"/>
  <c r="BK143"/>
  <c r="J111"/>
  <c i="6" r="BK135"/>
  <c r="BK110"/>
  <c r="J134"/>
  <c r="BK106"/>
  <c r="BK116"/>
  <c r="J145"/>
  <c r="J108"/>
  <c i="7" r="J154"/>
  <c r="J128"/>
  <c r="BK104"/>
  <c r="BK153"/>
  <c r="J123"/>
  <c r="BK99"/>
  <c r="BK145"/>
  <c r="J100"/>
  <c r="BK157"/>
  <c r="BK129"/>
  <c i="8" r="J214"/>
  <c r="J180"/>
  <c r="BK146"/>
  <c r="BK113"/>
  <c r="BK214"/>
  <c r="BK187"/>
  <c r="J152"/>
  <c r="J109"/>
  <c r="J189"/>
  <c r="BK140"/>
  <c r="J131"/>
  <c r="J209"/>
  <c r="BK171"/>
  <c r="J154"/>
  <c r="BK110"/>
  <c i="9" r="J130"/>
  <c r="BK156"/>
  <c r="BK134"/>
  <c r="BK145"/>
  <c r="BK122"/>
  <c r="BK138"/>
  <c r="BK102"/>
  <c i="10" r="J107"/>
  <c r="J119"/>
  <c r="BK135"/>
  <c r="BK138"/>
  <c i="11" r="BK163"/>
  <c r="BK133"/>
  <c r="J106"/>
  <c r="BK137"/>
  <c r="BK168"/>
  <c r="BK143"/>
  <c r="BK159"/>
  <c r="J125"/>
  <c i="12" r="J109"/>
  <c r="J114"/>
  <c r="J122"/>
  <c i="13" r="J98"/>
  <c i="14" r="BK127"/>
  <c r="BK138"/>
  <c r="J137"/>
  <c r="BK112"/>
  <c r="BK103"/>
  <c i="15" r="J141"/>
  <c r="J110"/>
  <c r="BK146"/>
  <c r="J119"/>
  <c r="BK154"/>
  <c r="J118"/>
  <c r="J100"/>
  <c r="J146"/>
  <c i="16" r="J139"/>
  <c r="J116"/>
  <c r="J119"/>
  <c r="J128"/>
  <c r="J96"/>
  <c r="BK109"/>
  <c i="17" r="BK90"/>
  <c r="J103"/>
  <c i="2" l="1" r="BK102"/>
  <c r="J102"/>
  <c r="J65"/>
  <c r="T154"/>
  <c r="BK246"/>
  <c r="J246"/>
  <c r="J68"/>
  <c r="BK290"/>
  <c r="J290"/>
  <c r="J72"/>
  <c r="BK297"/>
  <c r="J297"/>
  <c r="J73"/>
  <c r="T313"/>
  <c i="3" r="BK171"/>
  <c r="J171"/>
  <c r="J70"/>
  <c r="T217"/>
  <c r="P242"/>
  <c r="R350"/>
  <c r="T393"/>
  <c r="BK418"/>
  <c r="J418"/>
  <c r="J77"/>
  <c r="BK454"/>
  <c r="J454"/>
  <c r="J78"/>
  <c r="BK482"/>
  <c r="J482"/>
  <c r="J79"/>
  <c r="BK492"/>
  <c r="J492"/>
  <c r="J80"/>
  <c r="BK496"/>
  <c r="J496"/>
  <c r="J81"/>
  <c r="R502"/>
  <c r="BK542"/>
  <c r="J542"/>
  <c r="J83"/>
  <c r="BK571"/>
  <c r="J571"/>
  <c r="J84"/>
  <c r="T600"/>
  <c r="BK760"/>
  <c r="J760"/>
  <c r="J86"/>
  <c r="BK785"/>
  <c r="J785"/>
  <c r="J87"/>
  <c r="R810"/>
  <c r="R832"/>
  <c r="P846"/>
  <c r="P881"/>
  <c i="4" r="R95"/>
  <c r="R94"/>
  <c r="R93"/>
  <c i="5" r="T98"/>
  <c r="T118"/>
  <c r="P121"/>
  <c r="BK147"/>
  <c r="J147"/>
  <c r="J68"/>
  <c r="BK180"/>
  <c r="J180"/>
  <c r="J70"/>
  <c r="R183"/>
  <c r="R213"/>
  <c r="P246"/>
  <c r="BK287"/>
  <c r="J287"/>
  <c r="J74"/>
  <c i="6" r="P91"/>
  <c r="T132"/>
  <c r="T139"/>
  <c i="7" r="BK93"/>
  <c r="J93"/>
  <c r="J65"/>
  <c r="BK122"/>
  <c r="J122"/>
  <c r="J66"/>
  <c r="BK144"/>
  <c r="J144"/>
  <c r="J67"/>
  <c r="T150"/>
  <c r="P164"/>
  <c i="8" r="P98"/>
  <c r="BK111"/>
  <c r="J111"/>
  <c r="J66"/>
  <c r="BK115"/>
  <c r="J115"/>
  <c r="J67"/>
  <c r="P126"/>
  <c r="BK132"/>
  <c r="J132"/>
  <c r="J69"/>
  <c r="R149"/>
  <c r="BK155"/>
  <c r="J155"/>
  <c r="J71"/>
  <c r="P183"/>
  <c r="BK193"/>
  <c r="J193"/>
  <c r="J73"/>
  <c r="BK199"/>
  <c r="J199"/>
  <c r="J74"/>
  <c i="9" r="R101"/>
  <c r="T109"/>
  <c r="R119"/>
  <c r="T126"/>
  <c r="T129"/>
  <c r="R136"/>
  <c i="10" r="R100"/>
  <c r="BK110"/>
  <c r="J110"/>
  <c r="J70"/>
  <c r="P115"/>
  <c r="R118"/>
  <c r="T125"/>
  <c i="11" r="BK104"/>
  <c r="J104"/>
  <c r="J69"/>
  <c r="BK107"/>
  <c r="J107"/>
  <c r="J70"/>
  <c r="BK114"/>
  <c r="J114"/>
  <c r="J71"/>
  <c r="BK118"/>
  <c r="J118"/>
  <c r="J72"/>
  <c r="BK121"/>
  <c r="J121"/>
  <c r="J73"/>
  <c r="BK124"/>
  <c r="J124"/>
  <c r="J74"/>
  <c r="P135"/>
  <c r="P142"/>
  <c r="T145"/>
  <c r="P154"/>
  <c i="12" r="T105"/>
  <c r="P110"/>
  <c i="13" r="BK97"/>
  <c r="J97"/>
  <c r="J69"/>
  <c r="R104"/>
  <c i="14" r="BK99"/>
  <c r="J99"/>
  <c r="J69"/>
  <c r="BK107"/>
  <c r="J107"/>
  <c r="J70"/>
  <c r="BK114"/>
  <c r="J114"/>
  <c r="J71"/>
  <c r="BK117"/>
  <c r="J117"/>
  <c r="J72"/>
  <c r="BK123"/>
  <c r="J123"/>
  <c r="J73"/>
  <c i="15" r="R96"/>
  <c r="T109"/>
  <c r="T120"/>
  <c r="T123"/>
  <c r="T126"/>
  <c r="R134"/>
  <c r="T142"/>
  <c i="16" r="R98"/>
  <c r="R108"/>
  <c r="R115"/>
  <c r="R122"/>
  <c r="P130"/>
  <c i="17" r="BK92"/>
  <c r="J92"/>
  <c r="J62"/>
  <c i="2" r="P102"/>
  <c r="R154"/>
  <c r="P246"/>
  <c r="R290"/>
  <c r="R297"/>
  <c r="R313"/>
  <c i="3" r="P171"/>
  <c r="R217"/>
  <c r="T242"/>
  <c r="T350"/>
  <c r="R393"/>
  <c r="P418"/>
  <c r="T454"/>
  <c r="T482"/>
  <c r="R492"/>
  <c r="P496"/>
  <c r="BK502"/>
  <c r="J502"/>
  <c r="J82"/>
  <c r="T542"/>
  <c r="T571"/>
  <c r="BK600"/>
  <c r="J600"/>
  <c r="J85"/>
  <c r="T760"/>
  <c r="T785"/>
  <c r="T810"/>
  <c r="P832"/>
  <c r="R846"/>
  <c r="R881"/>
  <c i="4" r="BK95"/>
  <c r="J95"/>
  <c r="J69"/>
  <c i="5" r="R98"/>
  <c r="R118"/>
  <c r="T121"/>
  <c r="R147"/>
  <c r="P180"/>
  <c r="T183"/>
  <c r="T213"/>
  <c r="R246"/>
  <c r="R287"/>
  <c i="6" r="R91"/>
  <c r="BK132"/>
  <c r="J132"/>
  <c r="J66"/>
  <c r="BK139"/>
  <c r="J139"/>
  <c r="J67"/>
  <c i="7" r="T93"/>
  <c r="T122"/>
  <c r="R144"/>
  <c r="P150"/>
  <c r="BK164"/>
  <c r="J164"/>
  <c r="J69"/>
  <c i="8" r="R98"/>
  <c r="T111"/>
  <c r="T115"/>
  <c r="T126"/>
  <c r="T132"/>
  <c r="T149"/>
  <c r="R155"/>
  <c r="T183"/>
  <c r="T193"/>
  <c r="P199"/>
  <c i="9" r="BK101"/>
  <c r="J101"/>
  <c r="J69"/>
  <c r="BK109"/>
  <c r="J109"/>
  <c r="J70"/>
  <c r="P119"/>
  <c r="R126"/>
  <c r="R129"/>
  <c r="T136"/>
  <c i="10" r="T100"/>
  <c r="P110"/>
  <c r="T115"/>
  <c r="T118"/>
  <c r="R125"/>
  <c i="11" r="R104"/>
  <c r="T107"/>
  <c r="R114"/>
  <c r="R118"/>
  <c r="R121"/>
  <c r="T124"/>
  <c r="T135"/>
  <c r="T142"/>
  <c r="P145"/>
  <c r="T154"/>
  <c i="12" r="P105"/>
  <c r="P99"/>
  <c r="P98"/>
  <c i="1" r="AU68"/>
  <c i="12" r="R110"/>
  <c i="13" r="P97"/>
  <c r="T104"/>
  <c i="14" r="T99"/>
  <c r="T107"/>
  <c r="T114"/>
  <c r="T117"/>
  <c r="T123"/>
  <c i="15" r="BK96"/>
  <c r="J96"/>
  <c r="J65"/>
  <c r="P109"/>
  <c r="BK120"/>
  <c r="J120"/>
  <c r="J67"/>
  <c r="P123"/>
  <c r="P126"/>
  <c r="P134"/>
  <c r="R142"/>
  <c i="16" r="P98"/>
  <c r="BK108"/>
  <c r="J108"/>
  <c r="J67"/>
  <c r="BK115"/>
  <c r="J115"/>
  <c r="J68"/>
  <c r="P122"/>
  <c r="R130"/>
  <c i="17" r="P87"/>
  <c r="R92"/>
  <c r="P102"/>
  <c i="2" r="R102"/>
  <c r="R101"/>
  <c r="P154"/>
  <c r="R246"/>
  <c r="T290"/>
  <c r="T297"/>
  <c r="P313"/>
  <c i="3" r="P117"/>
  <c r="R117"/>
  <c r="R171"/>
  <c r="BK217"/>
  <c r="J217"/>
  <c r="J71"/>
  <c r="R242"/>
  <c r="P350"/>
  <c r="P393"/>
  <c r="T418"/>
  <c r="R454"/>
  <c r="R482"/>
  <c r="P492"/>
  <c r="R496"/>
  <c r="P502"/>
  <c r="P542"/>
  <c r="P571"/>
  <c r="R600"/>
  <c r="R760"/>
  <c r="P785"/>
  <c r="P810"/>
  <c r="BK832"/>
  <c r="J832"/>
  <c r="J89"/>
  <c r="BK846"/>
  <c r="J846"/>
  <c r="J90"/>
  <c r="BK881"/>
  <c r="J881"/>
  <c r="J91"/>
  <c i="4" r="T95"/>
  <c r="T94"/>
  <c r="T93"/>
  <c i="5" r="BK98"/>
  <c r="J98"/>
  <c r="J65"/>
  <c r="P118"/>
  <c r="BK121"/>
  <c r="J121"/>
  <c r="J67"/>
  <c r="P147"/>
  <c r="R180"/>
  <c r="BK183"/>
  <c r="J183"/>
  <c r="J71"/>
  <c r="P213"/>
  <c r="T246"/>
  <c r="T287"/>
  <c i="6" r="BK91"/>
  <c r="J91"/>
  <c r="J65"/>
  <c r="R132"/>
  <c r="R139"/>
  <c i="7" r="P93"/>
  <c r="R122"/>
  <c r="T144"/>
  <c r="R150"/>
  <c r="R164"/>
  <c i="8" r="BK98"/>
  <c r="J98"/>
  <c r="J65"/>
  <c r="P111"/>
  <c r="P115"/>
  <c r="BK126"/>
  <c r="J126"/>
  <c r="J68"/>
  <c r="R132"/>
  <c r="P149"/>
  <c r="P155"/>
  <c r="BK183"/>
  <c r="J183"/>
  <c r="J72"/>
  <c r="R193"/>
  <c r="R199"/>
  <c i="9" r="T101"/>
  <c r="R109"/>
  <c r="T119"/>
  <c r="P126"/>
  <c r="BK129"/>
  <c r="J129"/>
  <c r="J74"/>
  <c r="P136"/>
  <c i="10" r="P100"/>
  <c r="R110"/>
  <c r="R115"/>
  <c r="BK118"/>
  <c r="J118"/>
  <c r="J73"/>
  <c r="P125"/>
  <c i="11" r="P104"/>
  <c r="P107"/>
  <c r="P114"/>
  <c r="P118"/>
  <c r="P121"/>
  <c r="P124"/>
  <c r="BK135"/>
  <c r="J135"/>
  <c r="J75"/>
  <c r="BK142"/>
  <c r="J142"/>
  <c r="J76"/>
  <c r="BK145"/>
  <c r="J145"/>
  <c r="J77"/>
  <c r="BK154"/>
  <c r="J154"/>
  <c r="J78"/>
  <c i="12" r="R105"/>
  <c r="R99"/>
  <c r="R98"/>
  <c r="T110"/>
  <c i="13" r="R97"/>
  <c r="R96"/>
  <c r="R95"/>
  <c r="BK104"/>
  <c r="J104"/>
  <c r="J71"/>
  <c i="14" r="P99"/>
  <c r="P107"/>
  <c r="P114"/>
  <c r="P117"/>
  <c r="R123"/>
  <c i="15" r="P96"/>
  <c r="BK109"/>
  <c r="J109"/>
  <c r="J66"/>
  <c r="P120"/>
  <c r="R123"/>
  <c r="R126"/>
  <c r="T134"/>
  <c r="BK142"/>
  <c r="J142"/>
  <c r="J72"/>
  <c i="16" r="BK98"/>
  <c r="J98"/>
  <c r="J66"/>
  <c r="T108"/>
  <c r="P115"/>
  <c r="BK122"/>
  <c r="J122"/>
  <c r="J70"/>
  <c r="BK130"/>
  <c r="J130"/>
  <c r="J71"/>
  <c i="17" r="BK87"/>
  <c r="J87"/>
  <c r="J61"/>
  <c r="T87"/>
  <c r="T92"/>
  <c r="R102"/>
  <c i="2" r="T102"/>
  <c r="T101"/>
  <c r="BK154"/>
  <c r="J154"/>
  <c r="J67"/>
  <c r="T246"/>
  <c r="P290"/>
  <c r="P297"/>
  <c r="BK313"/>
  <c r="J313"/>
  <c r="J76"/>
  <c i="3" r="BK117"/>
  <c r="J117"/>
  <c r="J69"/>
  <c r="T117"/>
  <c r="T171"/>
  <c r="P217"/>
  <c r="BK242"/>
  <c r="J242"/>
  <c r="J72"/>
  <c r="BK350"/>
  <c r="J350"/>
  <c r="J73"/>
  <c r="BK393"/>
  <c r="J393"/>
  <c r="J76"/>
  <c r="R418"/>
  <c r="P454"/>
  <c r="P482"/>
  <c r="T492"/>
  <c r="T496"/>
  <c r="T502"/>
  <c r="R542"/>
  <c r="R571"/>
  <c r="P600"/>
  <c r="P760"/>
  <c r="R785"/>
  <c r="BK810"/>
  <c r="J810"/>
  <c r="J88"/>
  <c r="T832"/>
  <c r="T846"/>
  <c r="T881"/>
  <c i="4" r="P95"/>
  <c r="P94"/>
  <c r="P93"/>
  <c i="1" r="AU59"/>
  <c i="5" r="P98"/>
  <c r="BK118"/>
  <c r="J118"/>
  <c r="J66"/>
  <c r="R121"/>
  <c r="T147"/>
  <c r="T180"/>
  <c r="P183"/>
  <c r="BK213"/>
  <c r="J213"/>
  <c r="J72"/>
  <c r="BK246"/>
  <c r="J246"/>
  <c r="J73"/>
  <c r="P287"/>
  <c i="6" r="T91"/>
  <c r="T90"/>
  <c r="T89"/>
  <c r="P132"/>
  <c r="P139"/>
  <c i="7" r="R93"/>
  <c r="R92"/>
  <c r="R91"/>
  <c r="P122"/>
  <c r="P144"/>
  <c r="BK150"/>
  <c r="J150"/>
  <c r="J68"/>
  <c r="T164"/>
  <c i="8" r="T98"/>
  <c r="R111"/>
  <c r="R115"/>
  <c r="R126"/>
  <c r="P132"/>
  <c r="BK149"/>
  <c r="J149"/>
  <c r="J70"/>
  <c r="T155"/>
  <c r="R183"/>
  <c r="P193"/>
  <c r="T199"/>
  <c i="9" r="P101"/>
  <c r="P109"/>
  <c r="BK119"/>
  <c r="J119"/>
  <c r="J71"/>
  <c r="BK126"/>
  <c r="J126"/>
  <c r="J73"/>
  <c r="P129"/>
  <c r="BK136"/>
  <c r="J136"/>
  <c r="J75"/>
  <c i="10" r="BK100"/>
  <c r="J100"/>
  <c r="J69"/>
  <c r="T110"/>
  <c r="BK115"/>
  <c r="J115"/>
  <c r="J72"/>
  <c r="P118"/>
  <c r="BK125"/>
  <c r="J125"/>
  <c r="J74"/>
  <c i="11" r="T104"/>
  <c r="R107"/>
  <c r="T114"/>
  <c r="T118"/>
  <c r="T121"/>
  <c r="R124"/>
  <c r="R135"/>
  <c r="R142"/>
  <c r="R145"/>
  <c r="R154"/>
  <c i="12" r="BK105"/>
  <c r="J105"/>
  <c r="J72"/>
  <c r="BK110"/>
  <c r="J110"/>
  <c r="J74"/>
  <c i="13" r="T97"/>
  <c r="T96"/>
  <c r="T95"/>
  <c r="P104"/>
  <c i="14" r="R99"/>
  <c r="R107"/>
  <c r="R114"/>
  <c r="R117"/>
  <c r="P123"/>
  <c i="15" r="T96"/>
  <c r="T95"/>
  <c r="T94"/>
  <c r="R109"/>
  <c r="R120"/>
  <c r="BK123"/>
  <c r="J123"/>
  <c r="J68"/>
  <c r="BK126"/>
  <c r="J126"/>
  <c r="J69"/>
  <c r="BK134"/>
  <c r="J134"/>
  <c r="J71"/>
  <c r="P142"/>
  <c i="16" r="T98"/>
  <c r="P108"/>
  <c r="T115"/>
  <c r="T122"/>
  <c r="T130"/>
  <c i="17" r="R87"/>
  <c r="R86"/>
  <c r="R85"/>
  <c r="P92"/>
  <c r="BK102"/>
  <c r="J102"/>
  <c r="J63"/>
  <c r="T102"/>
  <c i="2" r="BK282"/>
  <c r="J282"/>
  <c r="J70"/>
  <c r="BK286"/>
  <c r="J286"/>
  <c r="J71"/>
  <c r="BK305"/>
  <c r="J305"/>
  <c r="J74"/>
  <c r="BK324"/>
  <c r="J324"/>
  <c r="J78"/>
  <c i="5" r="BK178"/>
  <c r="J178"/>
  <c r="J69"/>
  <c i="10" r="BK113"/>
  <c r="J113"/>
  <c r="J71"/>
  <c i="12" r="BK101"/>
  <c r="J101"/>
  <c r="J70"/>
  <c i="2" r="BK320"/>
  <c r="J320"/>
  <c r="J77"/>
  <c r="BK151"/>
  <c r="J151"/>
  <c r="J66"/>
  <c i="12" r="BK103"/>
  <c r="J103"/>
  <c r="J71"/>
  <c r="BK108"/>
  <c r="J108"/>
  <c r="J73"/>
  <c i="13" r="BK102"/>
  <c r="J102"/>
  <c r="J70"/>
  <c i="16" r="BK95"/>
  <c r="J95"/>
  <c r="J65"/>
  <c r="BK120"/>
  <c r="J120"/>
  <c r="J69"/>
  <c i="2" r="BK309"/>
  <c r="J309"/>
  <c r="J75"/>
  <c i="3" r="BK389"/>
  <c r="J389"/>
  <c r="J74"/>
  <c i="9" r="BK123"/>
  <c r="J123"/>
  <c r="J72"/>
  <c i="15" r="BK132"/>
  <c r="J132"/>
  <c r="J70"/>
  <c i="17" r="BK106"/>
  <c r="J106"/>
  <c r="J64"/>
  <c r="BK108"/>
  <c r="J108"/>
  <c r="J65"/>
  <c r="J52"/>
  <c r="E75"/>
  <c r="BE101"/>
  <c r="BE103"/>
  <c r="BE109"/>
  <c r="F55"/>
  <c r="BE89"/>
  <c r="BE93"/>
  <c r="BE95"/>
  <c r="BE98"/>
  <c r="BE100"/>
  <c r="BE88"/>
  <c r="BE90"/>
  <c r="BE91"/>
  <c r="BE94"/>
  <c r="BE96"/>
  <c r="BE97"/>
  <c r="BE104"/>
  <c r="BE105"/>
  <c r="BE107"/>
  <c i="16" r="J56"/>
  <c r="F59"/>
  <c r="E81"/>
  <c r="F89"/>
  <c r="BE104"/>
  <c r="BE105"/>
  <c r="BE114"/>
  <c r="BE116"/>
  <c r="BE123"/>
  <c r="BE124"/>
  <c r="BE131"/>
  <c r="BE140"/>
  <c r="BE145"/>
  <c r="BE96"/>
  <c r="BE99"/>
  <c r="BE100"/>
  <c r="BE102"/>
  <c r="BE117"/>
  <c r="BE127"/>
  <c r="BE128"/>
  <c r="BE134"/>
  <c r="BE135"/>
  <c r="BE136"/>
  <c r="BE138"/>
  <c r="BE143"/>
  <c r="J58"/>
  <c r="J59"/>
  <c r="BE101"/>
  <c r="BE107"/>
  <c r="BE109"/>
  <c r="BE112"/>
  <c r="BE113"/>
  <c r="BE118"/>
  <c r="BE119"/>
  <c r="BE121"/>
  <c r="BE125"/>
  <c r="BE126"/>
  <c r="BE133"/>
  <c r="BE142"/>
  <c r="BE144"/>
  <c r="BE103"/>
  <c r="BE106"/>
  <c r="BE110"/>
  <c r="BE111"/>
  <c r="BE129"/>
  <c r="BE132"/>
  <c r="BE137"/>
  <c r="BE139"/>
  <c r="BE141"/>
  <c i="15" r="J58"/>
  <c r="J88"/>
  <c r="J91"/>
  <c r="BE100"/>
  <c r="BE101"/>
  <c r="BE104"/>
  <c r="BE106"/>
  <c r="BE108"/>
  <c r="BE112"/>
  <c r="BE113"/>
  <c r="BE116"/>
  <c r="BE131"/>
  <c r="BE133"/>
  <c r="BE136"/>
  <c r="BE139"/>
  <c r="BE140"/>
  <c r="BE143"/>
  <c r="BE144"/>
  <c r="BE145"/>
  <c r="BE151"/>
  <c r="BE161"/>
  <c r="BE164"/>
  <c r="E50"/>
  <c r="F58"/>
  <c r="BE97"/>
  <c r="BE98"/>
  <c r="BE105"/>
  <c r="BE114"/>
  <c r="BE115"/>
  <c r="BE119"/>
  <c r="BE121"/>
  <c r="BE124"/>
  <c r="BE127"/>
  <c r="BE135"/>
  <c r="BE137"/>
  <c r="BE138"/>
  <c r="BE146"/>
  <c r="BE152"/>
  <c r="BE153"/>
  <c r="BE157"/>
  <c r="BE158"/>
  <c r="BE159"/>
  <c r="BE160"/>
  <c r="F59"/>
  <c r="BE102"/>
  <c r="BE103"/>
  <c r="BE110"/>
  <c r="BE111"/>
  <c r="BE117"/>
  <c r="BE118"/>
  <c r="BE128"/>
  <c r="BE130"/>
  <c r="BE141"/>
  <c r="BE148"/>
  <c r="BE156"/>
  <c r="BE162"/>
  <c r="BE163"/>
  <c r="BE99"/>
  <c r="BE107"/>
  <c r="BE122"/>
  <c r="BE125"/>
  <c r="BE129"/>
  <c r="BE147"/>
  <c r="BE149"/>
  <c r="BE150"/>
  <c r="BE154"/>
  <c r="BE155"/>
  <c i="14" r="E52"/>
  <c r="J62"/>
  <c r="F93"/>
  <c r="BE100"/>
  <c r="BE104"/>
  <c r="BE106"/>
  <c r="BE109"/>
  <c r="BE120"/>
  <c r="BE121"/>
  <c r="BE122"/>
  <c r="BE128"/>
  <c r="BE132"/>
  <c r="BE137"/>
  <c r="F94"/>
  <c r="BE101"/>
  <c r="BE102"/>
  <c r="BE103"/>
  <c r="BE108"/>
  <c r="BE119"/>
  <c r="BE126"/>
  <c r="BE127"/>
  <c r="BE130"/>
  <c r="BE131"/>
  <c r="BE133"/>
  <c r="BE135"/>
  <c r="BE136"/>
  <c r="BE138"/>
  <c r="J60"/>
  <c r="BE105"/>
  <c r="BE111"/>
  <c r="BE113"/>
  <c r="BE116"/>
  <c r="BE118"/>
  <c r="BE125"/>
  <c r="BE134"/>
  <c r="J63"/>
  <c r="BE110"/>
  <c r="BE112"/>
  <c r="BE115"/>
  <c r="BE124"/>
  <c r="BE129"/>
  <c i="13" r="J60"/>
  <c r="E81"/>
  <c r="F91"/>
  <c r="BE98"/>
  <c r="BE100"/>
  <c r="BE109"/>
  <c r="J63"/>
  <c r="BE103"/>
  <c r="J62"/>
  <c r="BE105"/>
  <c r="BE110"/>
  <c r="F63"/>
  <c r="BE99"/>
  <c r="BE101"/>
  <c r="BE106"/>
  <c r="BE107"/>
  <c r="BE108"/>
  <c i="12" r="E52"/>
  <c r="F62"/>
  <c r="J94"/>
  <c r="BE104"/>
  <c r="BE106"/>
  <c r="BE114"/>
  <c r="BE115"/>
  <c r="BE116"/>
  <c r="BE117"/>
  <c r="BE118"/>
  <c r="BE122"/>
  <c r="BE124"/>
  <c r="J63"/>
  <c r="F95"/>
  <c r="BE102"/>
  <c r="BE112"/>
  <c r="BE113"/>
  <c r="J60"/>
  <c r="BE123"/>
  <c r="BE107"/>
  <c r="BE109"/>
  <c r="BE111"/>
  <c r="BE119"/>
  <c r="BE120"/>
  <c r="BE121"/>
  <c i="10" r="BK99"/>
  <c r="BK98"/>
  <c r="J98"/>
  <c r="J67"/>
  <c i="11" r="J60"/>
  <c r="F63"/>
  <c r="BE109"/>
  <c r="BE113"/>
  <c r="BE119"/>
  <c r="BE137"/>
  <c r="BE141"/>
  <c r="BE153"/>
  <c r="BE157"/>
  <c r="BE167"/>
  <c r="BE168"/>
  <c r="BE169"/>
  <c r="BE172"/>
  <c r="BE173"/>
  <c r="E52"/>
  <c r="F62"/>
  <c r="J98"/>
  <c r="BE106"/>
  <c r="BE108"/>
  <c r="BE111"/>
  <c r="BE117"/>
  <c r="BE120"/>
  <c r="BE125"/>
  <c r="BE129"/>
  <c r="BE131"/>
  <c r="BE132"/>
  <c r="BE139"/>
  <c r="BE144"/>
  <c r="BE147"/>
  <c r="BE148"/>
  <c r="BE158"/>
  <c r="BE163"/>
  <c r="BE171"/>
  <c r="J63"/>
  <c r="BE105"/>
  <c r="BE112"/>
  <c r="BE115"/>
  <c r="BE116"/>
  <c r="BE122"/>
  <c r="BE130"/>
  <c r="BE133"/>
  <c r="BE134"/>
  <c r="BE138"/>
  <c r="BE140"/>
  <c r="BE149"/>
  <c r="BE150"/>
  <c r="BE152"/>
  <c r="BE155"/>
  <c r="BE156"/>
  <c r="BE160"/>
  <c r="BE161"/>
  <c r="BE162"/>
  <c r="BE164"/>
  <c r="BE110"/>
  <c r="BE123"/>
  <c r="BE126"/>
  <c r="BE127"/>
  <c r="BE128"/>
  <c r="BE136"/>
  <c r="BE143"/>
  <c r="BE146"/>
  <c r="BE151"/>
  <c r="BE159"/>
  <c r="BE165"/>
  <c r="BE166"/>
  <c r="BE170"/>
  <c i="10" r="J62"/>
  <c r="BE101"/>
  <c r="BE122"/>
  <c r="BE128"/>
  <c r="BE130"/>
  <c r="BE134"/>
  <c r="BE135"/>
  <c r="BE139"/>
  <c r="BE140"/>
  <c r="BE141"/>
  <c r="J63"/>
  <c r="F94"/>
  <c r="BE104"/>
  <c r="BE105"/>
  <c r="BE108"/>
  <c r="BE111"/>
  <c r="BE112"/>
  <c r="BE114"/>
  <c r="BE116"/>
  <c r="BE117"/>
  <c r="BE119"/>
  <c r="BE143"/>
  <c i="9" r="BK100"/>
  <c r="BK99"/>
  <c r="J99"/>
  <c i="10" r="E52"/>
  <c r="J60"/>
  <c r="F63"/>
  <c r="BE103"/>
  <c r="BE107"/>
  <c r="BE121"/>
  <c r="BE129"/>
  <c r="BE132"/>
  <c r="BE133"/>
  <c r="BE138"/>
  <c r="BE144"/>
  <c r="BE102"/>
  <c r="BE106"/>
  <c r="BE109"/>
  <c r="BE120"/>
  <c r="BE123"/>
  <c r="BE124"/>
  <c r="BE126"/>
  <c r="BE127"/>
  <c r="BE131"/>
  <c r="BE136"/>
  <c r="BE137"/>
  <c r="BE142"/>
  <c i="9" r="E52"/>
  <c r="J60"/>
  <c r="J63"/>
  <c r="F96"/>
  <c r="BE107"/>
  <c r="BE115"/>
  <c r="BE118"/>
  <c r="BE128"/>
  <c r="BE130"/>
  <c r="BE134"/>
  <c r="BE139"/>
  <c r="BE143"/>
  <c r="BE144"/>
  <c r="BE153"/>
  <c r="BE155"/>
  <c r="BE110"/>
  <c r="BE116"/>
  <c r="BE117"/>
  <c r="BE120"/>
  <c r="BE132"/>
  <c r="BE137"/>
  <c r="BE142"/>
  <c r="BE151"/>
  <c r="BE154"/>
  <c r="BE156"/>
  <c r="BE157"/>
  <c r="F62"/>
  <c r="BE102"/>
  <c r="BE103"/>
  <c r="BE104"/>
  <c r="BE105"/>
  <c r="BE108"/>
  <c r="BE111"/>
  <c r="BE112"/>
  <c r="BE114"/>
  <c r="BE124"/>
  <c r="BE127"/>
  <c r="BE135"/>
  <c r="BE138"/>
  <c r="BE141"/>
  <c r="BE147"/>
  <c r="BE148"/>
  <c r="J62"/>
  <c r="BE106"/>
  <c r="BE113"/>
  <c r="BE121"/>
  <c r="BE122"/>
  <c r="BE131"/>
  <c r="BE133"/>
  <c r="BE140"/>
  <c r="BE145"/>
  <c r="BE146"/>
  <c r="BE149"/>
  <c r="BE150"/>
  <c r="BE152"/>
  <c i="8" r="J56"/>
  <c r="J59"/>
  <c r="F92"/>
  <c r="BE99"/>
  <c r="BE104"/>
  <c r="BE113"/>
  <c r="BE114"/>
  <c r="BE116"/>
  <c r="BE123"/>
  <c r="BE130"/>
  <c r="BE133"/>
  <c r="BE135"/>
  <c r="BE137"/>
  <c r="BE139"/>
  <c r="BE145"/>
  <c r="BE150"/>
  <c r="BE156"/>
  <c r="BE157"/>
  <c r="BE160"/>
  <c r="BE164"/>
  <c r="BE176"/>
  <c r="BE181"/>
  <c r="BE182"/>
  <c r="BE184"/>
  <c r="BE188"/>
  <c r="BE189"/>
  <c r="BE190"/>
  <c r="BE196"/>
  <c r="BE198"/>
  <c r="BE200"/>
  <c r="BE202"/>
  <c r="BE212"/>
  <c r="BE214"/>
  <c r="BE216"/>
  <c i="7" r="BK92"/>
  <c r="J92"/>
  <c r="J64"/>
  <c i="8" r="J58"/>
  <c r="BE102"/>
  <c r="BE105"/>
  <c r="BE106"/>
  <c r="BE108"/>
  <c r="BE112"/>
  <c r="BE117"/>
  <c r="BE121"/>
  <c r="BE127"/>
  <c r="BE128"/>
  <c r="BE141"/>
  <c r="BE142"/>
  <c r="BE146"/>
  <c r="BE148"/>
  <c r="BE151"/>
  <c r="BE152"/>
  <c r="BE153"/>
  <c r="BE158"/>
  <c r="BE159"/>
  <c r="BE169"/>
  <c r="BE170"/>
  <c r="BE179"/>
  <c r="BE180"/>
  <c r="BE185"/>
  <c r="BE187"/>
  <c r="BE192"/>
  <c r="BE194"/>
  <c r="BE195"/>
  <c r="BE204"/>
  <c r="BE207"/>
  <c r="BE211"/>
  <c r="BE213"/>
  <c r="BE215"/>
  <c r="BE217"/>
  <c r="E50"/>
  <c r="BE100"/>
  <c r="BE103"/>
  <c r="BE109"/>
  <c r="BE118"/>
  <c r="BE119"/>
  <c r="BE122"/>
  <c r="BE124"/>
  <c r="BE125"/>
  <c r="BE138"/>
  <c r="BE140"/>
  <c r="BE143"/>
  <c r="BE144"/>
  <c r="BE147"/>
  <c r="BE163"/>
  <c r="BE165"/>
  <c r="BE166"/>
  <c r="BE167"/>
  <c r="BE168"/>
  <c r="BE171"/>
  <c r="BE172"/>
  <c r="BE173"/>
  <c r="BE175"/>
  <c r="BE177"/>
  <c r="BE178"/>
  <c r="BE201"/>
  <c r="BE203"/>
  <c r="BE205"/>
  <c r="BE206"/>
  <c r="BE209"/>
  <c r="F59"/>
  <c r="BE101"/>
  <c r="BE107"/>
  <c r="BE110"/>
  <c r="BE120"/>
  <c r="BE129"/>
  <c r="BE131"/>
  <c r="BE134"/>
  <c r="BE136"/>
  <c r="BE154"/>
  <c r="BE161"/>
  <c r="BE162"/>
  <c r="BE174"/>
  <c r="BE186"/>
  <c r="BE191"/>
  <c r="BE197"/>
  <c r="BE208"/>
  <c r="BE210"/>
  <c i="7" r="E50"/>
  <c r="F58"/>
  <c r="BE100"/>
  <c r="BE101"/>
  <c r="BE115"/>
  <c r="BE117"/>
  <c r="BE123"/>
  <c r="BE143"/>
  <c r="BE145"/>
  <c r="BE146"/>
  <c r="BE148"/>
  <c r="BE151"/>
  <c r="BE152"/>
  <c r="BE158"/>
  <c r="BE163"/>
  <c r="BE167"/>
  <c r="BE169"/>
  <c r="BE173"/>
  <c r="BE177"/>
  <c r="J58"/>
  <c r="J85"/>
  <c r="J88"/>
  <c r="BE95"/>
  <c r="BE96"/>
  <c r="BE102"/>
  <c r="BE103"/>
  <c r="BE108"/>
  <c r="BE109"/>
  <c r="BE116"/>
  <c r="BE118"/>
  <c r="BE121"/>
  <c r="BE124"/>
  <c r="BE125"/>
  <c r="BE126"/>
  <c r="BE135"/>
  <c r="BE142"/>
  <c r="BE147"/>
  <c r="BE149"/>
  <c r="BE153"/>
  <c r="BE157"/>
  <c r="BE159"/>
  <c r="BE166"/>
  <c r="BE168"/>
  <c r="F88"/>
  <c r="BE94"/>
  <c r="BE104"/>
  <c r="BE110"/>
  <c r="BE114"/>
  <c r="BE119"/>
  <c r="BE127"/>
  <c r="BE128"/>
  <c r="BE131"/>
  <c r="BE132"/>
  <c r="BE133"/>
  <c r="BE137"/>
  <c r="BE138"/>
  <c r="BE139"/>
  <c r="BE140"/>
  <c r="BE141"/>
  <c r="BE154"/>
  <c r="BE155"/>
  <c r="BE160"/>
  <c r="BE165"/>
  <c r="BE171"/>
  <c r="BE172"/>
  <c r="BE174"/>
  <c r="BE175"/>
  <c r="BE97"/>
  <c r="BE98"/>
  <c r="BE99"/>
  <c r="BE105"/>
  <c r="BE106"/>
  <c r="BE107"/>
  <c r="BE111"/>
  <c r="BE112"/>
  <c r="BE113"/>
  <c r="BE120"/>
  <c r="BE129"/>
  <c r="BE130"/>
  <c r="BE134"/>
  <c r="BE136"/>
  <c r="BE156"/>
  <c r="BE161"/>
  <c r="BE162"/>
  <c r="BE170"/>
  <c r="BE176"/>
  <c i="6" r="F59"/>
  <c r="E77"/>
  <c r="J83"/>
  <c r="J86"/>
  <c r="BE98"/>
  <c r="BE99"/>
  <c r="BE104"/>
  <c r="BE114"/>
  <c r="BE122"/>
  <c r="BE126"/>
  <c r="BE131"/>
  <c r="BE134"/>
  <c r="BE142"/>
  <c r="BE150"/>
  <c r="BE152"/>
  <c r="F58"/>
  <c r="BE97"/>
  <c r="BE108"/>
  <c r="BE112"/>
  <c r="BE118"/>
  <c r="BE124"/>
  <c r="BE125"/>
  <c r="BE128"/>
  <c r="BE133"/>
  <c r="BE135"/>
  <c r="BE143"/>
  <c r="BE144"/>
  <c r="BE151"/>
  <c r="J58"/>
  <c r="BE92"/>
  <c r="BE94"/>
  <c r="BE101"/>
  <c r="BE102"/>
  <c r="BE103"/>
  <c r="BE113"/>
  <c r="BE116"/>
  <c r="BE117"/>
  <c r="BE120"/>
  <c r="BE121"/>
  <c r="BE123"/>
  <c r="BE127"/>
  <c r="BE137"/>
  <c r="BE141"/>
  <c r="BE146"/>
  <c r="BE147"/>
  <c r="BE148"/>
  <c r="BE96"/>
  <c r="BE100"/>
  <c r="BE105"/>
  <c r="BE106"/>
  <c r="BE107"/>
  <c r="BE109"/>
  <c r="BE110"/>
  <c r="BE111"/>
  <c r="BE115"/>
  <c r="BE119"/>
  <c r="BE129"/>
  <c r="BE130"/>
  <c r="BE136"/>
  <c r="BE138"/>
  <c r="BE140"/>
  <c r="BE145"/>
  <c r="BE149"/>
  <c i="5" r="F59"/>
  <c r="J90"/>
  <c r="BE100"/>
  <c r="BE103"/>
  <c r="BE106"/>
  <c r="BE115"/>
  <c r="BE148"/>
  <c r="BE167"/>
  <c r="BE169"/>
  <c r="BE171"/>
  <c r="BE177"/>
  <c r="BE179"/>
  <c r="BE182"/>
  <c r="BE184"/>
  <c r="BE186"/>
  <c r="BE192"/>
  <c r="BE194"/>
  <c r="BE200"/>
  <c r="BE211"/>
  <c r="BE212"/>
  <c r="BE214"/>
  <c r="BE230"/>
  <c r="BE231"/>
  <c r="BE232"/>
  <c r="BE234"/>
  <c r="BE242"/>
  <c r="BE245"/>
  <c r="BE247"/>
  <c r="BE254"/>
  <c r="BE258"/>
  <c r="BE262"/>
  <c r="BE263"/>
  <c r="BE264"/>
  <c r="BE265"/>
  <c r="BE266"/>
  <c r="BE268"/>
  <c r="BE269"/>
  <c r="BE276"/>
  <c r="BE277"/>
  <c r="BE278"/>
  <c r="BE285"/>
  <c r="E50"/>
  <c r="F58"/>
  <c r="J92"/>
  <c r="BE102"/>
  <c r="BE108"/>
  <c r="BE109"/>
  <c r="BE110"/>
  <c r="BE112"/>
  <c r="BE114"/>
  <c r="BE120"/>
  <c r="BE125"/>
  <c r="BE129"/>
  <c r="BE130"/>
  <c r="BE131"/>
  <c r="BE134"/>
  <c r="BE135"/>
  <c r="BE138"/>
  <c r="BE140"/>
  <c r="BE152"/>
  <c r="BE155"/>
  <c r="BE156"/>
  <c r="BE157"/>
  <c r="BE158"/>
  <c r="BE162"/>
  <c r="BE163"/>
  <c r="BE164"/>
  <c r="BE165"/>
  <c r="BE166"/>
  <c r="BE170"/>
  <c r="BE172"/>
  <c r="BE174"/>
  <c r="BE188"/>
  <c r="BE191"/>
  <c r="BE193"/>
  <c r="BE195"/>
  <c r="BE201"/>
  <c r="BE202"/>
  <c r="BE203"/>
  <c r="BE215"/>
  <c r="BE216"/>
  <c r="BE217"/>
  <c r="BE220"/>
  <c r="BE222"/>
  <c r="BE226"/>
  <c r="BE227"/>
  <c r="BE229"/>
  <c r="BE235"/>
  <c r="BE250"/>
  <c r="BE253"/>
  <c r="BE261"/>
  <c r="BE267"/>
  <c r="BE270"/>
  <c r="BE271"/>
  <c r="BE272"/>
  <c r="BE284"/>
  <c r="BE291"/>
  <c r="J59"/>
  <c r="BE101"/>
  <c r="BE104"/>
  <c r="BE105"/>
  <c r="BE107"/>
  <c r="BE113"/>
  <c r="BE119"/>
  <c r="BE122"/>
  <c r="BE128"/>
  <c r="BE137"/>
  <c r="BE144"/>
  <c r="BE145"/>
  <c r="BE159"/>
  <c r="BE160"/>
  <c r="BE168"/>
  <c r="BE175"/>
  <c r="BE181"/>
  <c r="BE196"/>
  <c r="BE197"/>
  <c r="BE204"/>
  <c r="BE205"/>
  <c r="BE207"/>
  <c r="BE218"/>
  <c r="BE219"/>
  <c r="BE236"/>
  <c r="BE251"/>
  <c r="BE252"/>
  <c r="BE255"/>
  <c r="BE256"/>
  <c r="BE259"/>
  <c r="BE260"/>
  <c r="BE275"/>
  <c r="BE281"/>
  <c r="BE282"/>
  <c r="BE283"/>
  <c r="BE288"/>
  <c r="BE289"/>
  <c r="BE290"/>
  <c r="BE292"/>
  <c r="BE99"/>
  <c r="BE111"/>
  <c r="BE136"/>
  <c r="BE139"/>
  <c r="BE143"/>
  <c r="BE146"/>
  <c r="BE149"/>
  <c r="BE161"/>
  <c r="BE173"/>
  <c r="BE176"/>
  <c r="BE185"/>
  <c r="BE187"/>
  <c r="BE198"/>
  <c r="BE199"/>
  <c r="BE206"/>
  <c r="BE208"/>
  <c r="BE221"/>
  <c r="BE225"/>
  <c r="BE228"/>
  <c r="BE233"/>
  <c r="BE237"/>
  <c r="BE238"/>
  <c r="BE239"/>
  <c r="BE240"/>
  <c r="BE241"/>
  <c r="BE243"/>
  <c r="BE244"/>
  <c r="BE257"/>
  <c r="BE273"/>
  <c r="BE274"/>
  <c r="BE279"/>
  <c r="BE280"/>
  <c r="BE286"/>
  <c i="4" r="J60"/>
  <c r="F63"/>
  <c r="BE96"/>
  <c r="BE102"/>
  <c r="BE105"/>
  <c r="BE115"/>
  <c r="BE163"/>
  <c r="BE192"/>
  <c r="BE202"/>
  <c i="3" r="BK116"/>
  <c r="J116"/>
  <c r="J68"/>
  <c i="4" r="E79"/>
  <c r="BE99"/>
  <c r="BE113"/>
  <c r="BE130"/>
  <c r="BE132"/>
  <c r="BE135"/>
  <c r="BE161"/>
  <c r="BE169"/>
  <c r="BE176"/>
  <c r="BE186"/>
  <c r="BE189"/>
  <c r="BE195"/>
  <c r="BE201"/>
  <c r="BE107"/>
  <c r="BE109"/>
  <c r="BE117"/>
  <c r="BE119"/>
  <c r="BE127"/>
  <c r="BE139"/>
  <c r="BE142"/>
  <c r="BE145"/>
  <c r="BE151"/>
  <c r="BE172"/>
  <c r="BE179"/>
  <c r="BE198"/>
  <c r="BE111"/>
  <c r="BE124"/>
  <c r="BE156"/>
  <c r="BE158"/>
  <c r="BE166"/>
  <c r="BE173"/>
  <c r="BE182"/>
  <c i="3" r="BE121"/>
  <c r="BE175"/>
  <c r="BE178"/>
  <c r="BE203"/>
  <c r="BE262"/>
  <c r="BE265"/>
  <c r="BE270"/>
  <c r="BE290"/>
  <c r="BE302"/>
  <c r="BE332"/>
  <c r="BE338"/>
  <c r="BE341"/>
  <c r="BE344"/>
  <c r="BE348"/>
  <c r="BE360"/>
  <c r="BE366"/>
  <c r="BE374"/>
  <c r="BE382"/>
  <c r="BE387"/>
  <c r="BE390"/>
  <c r="BE408"/>
  <c r="BE411"/>
  <c r="BE429"/>
  <c r="BE438"/>
  <c r="BE441"/>
  <c r="BE448"/>
  <c r="BE449"/>
  <c r="BE455"/>
  <c r="BE490"/>
  <c r="BE503"/>
  <c r="BE517"/>
  <c r="BE532"/>
  <c r="BE543"/>
  <c r="BE575"/>
  <c r="BE594"/>
  <c r="BE660"/>
  <c r="BE668"/>
  <c r="BE678"/>
  <c r="BE685"/>
  <c r="BE687"/>
  <c r="BE692"/>
  <c r="BE695"/>
  <c r="BE718"/>
  <c r="BE722"/>
  <c r="BE725"/>
  <c r="BE736"/>
  <c r="BE739"/>
  <c r="BE751"/>
  <c r="BE756"/>
  <c r="BE758"/>
  <c r="BE766"/>
  <c r="BE774"/>
  <c r="BE791"/>
  <c r="BE794"/>
  <c r="BE806"/>
  <c r="BE816"/>
  <c r="BE844"/>
  <c r="BE847"/>
  <c r="BE853"/>
  <c r="BE887"/>
  <c r="BE896"/>
  <c r="BE906"/>
  <c r="F63"/>
  <c r="J109"/>
  <c r="BE127"/>
  <c r="BE149"/>
  <c r="BE163"/>
  <c r="BE188"/>
  <c r="BE198"/>
  <c r="BE218"/>
  <c r="BE226"/>
  <c r="BE228"/>
  <c r="BE257"/>
  <c r="BE259"/>
  <c r="BE268"/>
  <c r="BE274"/>
  <c r="BE296"/>
  <c r="BE309"/>
  <c r="BE315"/>
  <c r="BE321"/>
  <c r="BE346"/>
  <c r="BE385"/>
  <c r="BE401"/>
  <c r="BE414"/>
  <c r="BE436"/>
  <c r="BE452"/>
  <c r="BE475"/>
  <c r="BE483"/>
  <c r="BE488"/>
  <c r="BE522"/>
  <c r="BE534"/>
  <c r="BE553"/>
  <c r="BE572"/>
  <c r="BE585"/>
  <c r="BE601"/>
  <c r="BE609"/>
  <c r="BE619"/>
  <c r="BE637"/>
  <c r="BE647"/>
  <c r="BE650"/>
  <c r="BE655"/>
  <c r="BE673"/>
  <c r="BE675"/>
  <c r="BE699"/>
  <c r="BE704"/>
  <c r="BE719"/>
  <c r="BE743"/>
  <c r="BE748"/>
  <c r="BE770"/>
  <c r="BE781"/>
  <c r="BE796"/>
  <c r="BE811"/>
  <c r="BE813"/>
  <c r="BE830"/>
  <c r="BE837"/>
  <c r="BE839"/>
  <c r="BE850"/>
  <c r="BE858"/>
  <c r="BE872"/>
  <c r="BE893"/>
  <c r="E101"/>
  <c r="BE132"/>
  <c r="BE152"/>
  <c r="BE155"/>
  <c r="BE158"/>
  <c r="BE168"/>
  <c r="BE172"/>
  <c r="BE190"/>
  <c r="BE193"/>
  <c r="BE208"/>
  <c r="BE236"/>
  <c r="BE254"/>
  <c r="BE272"/>
  <c r="BE277"/>
  <c r="BE279"/>
  <c r="BE281"/>
  <c r="BE299"/>
  <c r="BE318"/>
  <c r="BE363"/>
  <c r="BE370"/>
  <c r="BE376"/>
  <c r="BE398"/>
  <c r="BE405"/>
  <c r="BE416"/>
  <c r="BE424"/>
  <c r="BE444"/>
  <c r="BE446"/>
  <c r="BE472"/>
  <c r="BE478"/>
  <c r="BE493"/>
  <c r="BE499"/>
  <c r="BE528"/>
  <c r="BE540"/>
  <c r="BE556"/>
  <c r="BE558"/>
  <c r="BE569"/>
  <c r="BE577"/>
  <c r="BE580"/>
  <c r="BE590"/>
  <c r="BE593"/>
  <c r="BE598"/>
  <c r="BE604"/>
  <c r="BE632"/>
  <c r="BE640"/>
  <c r="BE665"/>
  <c r="BE688"/>
  <c r="BE690"/>
  <c r="BE701"/>
  <c r="BE711"/>
  <c r="BE715"/>
  <c r="BE728"/>
  <c r="BE731"/>
  <c r="BE734"/>
  <c r="BE753"/>
  <c r="BE761"/>
  <c r="BE769"/>
  <c r="BE783"/>
  <c r="BE799"/>
  <c r="BE808"/>
  <c r="BE818"/>
  <c r="BE823"/>
  <c r="BE833"/>
  <c r="BE118"/>
  <c r="BE124"/>
  <c r="BE138"/>
  <c r="BE144"/>
  <c r="BE147"/>
  <c r="BE160"/>
  <c r="BE166"/>
  <c r="BE183"/>
  <c r="BE211"/>
  <c r="BE214"/>
  <c r="BE223"/>
  <c r="BE231"/>
  <c r="BE234"/>
  <c r="BE239"/>
  <c r="BE243"/>
  <c r="BE248"/>
  <c r="BE284"/>
  <c r="BE287"/>
  <c r="BE293"/>
  <c r="BE324"/>
  <c r="BE327"/>
  <c r="BE335"/>
  <c r="BE351"/>
  <c r="BE354"/>
  <c r="BE358"/>
  <c r="BE368"/>
  <c r="BE379"/>
  <c r="BE380"/>
  <c r="BE394"/>
  <c r="BE419"/>
  <c r="BE422"/>
  <c r="BE431"/>
  <c r="BE457"/>
  <c r="BE461"/>
  <c r="BE464"/>
  <c r="BE469"/>
  <c r="BE480"/>
  <c r="BE495"/>
  <c r="BE497"/>
  <c r="BE512"/>
  <c r="BE548"/>
  <c r="BE561"/>
  <c r="BE564"/>
  <c r="BE566"/>
  <c r="BE597"/>
  <c r="BE642"/>
  <c r="BE645"/>
  <c r="BE679"/>
  <c r="BE682"/>
  <c r="BE697"/>
  <c r="BE705"/>
  <c r="BE708"/>
  <c r="BE778"/>
  <c r="BE786"/>
  <c r="BE789"/>
  <c r="BE801"/>
  <c r="BE825"/>
  <c r="BE828"/>
  <c r="BE835"/>
  <c r="BE856"/>
  <c r="BE861"/>
  <c r="BE874"/>
  <c r="BE877"/>
  <c r="BE882"/>
  <c r="BE885"/>
  <c r="BE889"/>
  <c i="2" r="J94"/>
  <c r="BE110"/>
  <c r="BE114"/>
  <c r="BE120"/>
  <c r="BE130"/>
  <c r="BE134"/>
  <c r="BE152"/>
  <c r="BE180"/>
  <c r="BE183"/>
  <c r="BE218"/>
  <c r="BE236"/>
  <c r="BE241"/>
  <c r="BE247"/>
  <c r="BE249"/>
  <c r="BE260"/>
  <c r="BE266"/>
  <c r="BE269"/>
  <c r="BE272"/>
  <c r="BE275"/>
  <c r="BE278"/>
  <c r="BE283"/>
  <c r="BE287"/>
  <c r="BE291"/>
  <c r="BE294"/>
  <c r="BE298"/>
  <c r="BE301"/>
  <c r="BE303"/>
  <c r="BE304"/>
  <c r="BE314"/>
  <c r="F59"/>
  <c r="BE117"/>
  <c r="BE123"/>
  <c r="BE126"/>
  <c r="BE137"/>
  <c r="BE140"/>
  <c r="BE160"/>
  <c r="BE164"/>
  <c r="BE171"/>
  <c r="BE178"/>
  <c r="BE186"/>
  <c r="BE189"/>
  <c r="BE192"/>
  <c r="BE195"/>
  <c r="BE200"/>
  <c r="BE203"/>
  <c r="BE208"/>
  <c r="BE213"/>
  <c r="BE224"/>
  <c r="BE227"/>
  <c r="BE232"/>
  <c r="BE238"/>
  <c r="BE306"/>
  <c r="BE103"/>
  <c r="BE107"/>
  <c r="BE148"/>
  <c r="BE155"/>
  <c r="BE198"/>
  <c r="BE221"/>
  <c r="BE251"/>
  <c r="BE254"/>
  <c r="BE256"/>
  <c r="BE263"/>
  <c r="BE317"/>
  <c r="BE321"/>
  <c r="BE325"/>
  <c r="E50"/>
  <c r="BE310"/>
  <c r="F39"/>
  <c i="1" r="BD56"/>
  <c i="6" r="F36"/>
  <c i="1" r="BA61"/>
  <c i="7" r="F39"/>
  <c i="1" r="BD62"/>
  <c i="10" r="F39"/>
  <c i="1" r="BB66"/>
  <c i="13" r="F40"/>
  <c i="1" r="BC69"/>
  <c i="13" r="F41"/>
  <c i="1" r="BD69"/>
  <c i="15" r="J36"/>
  <c i="1" r="AW71"/>
  <c i="2" r="F37"/>
  <c i="1" r="BB56"/>
  <c i="6" r="J36"/>
  <c i="1" r="AW61"/>
  <c i="7" r="J36"/>
  <c i="1" r="AW62"/>
  <c i="9" r="F39"/>
  <c i="1" r="BB65"/>
  <c i="9" r="F40"/>
  <c i="1" r="BC65"/>
  <c i="11" r="J38"/>
  <c i="1" r="AW67"/>
  <c i="13" r="F39"/>
  <c i="1" r="BB69"/>
  <c i="15" r="F39"/>
  <c i="1" r="BD71"/>
  <c i="5" r="F37"/>
  <c i="1" r="BB60"/>
  <c i="9" r="J38"/>
  <c i="1" r="AW65"/>
  <c i="10" r="J38"/>
  <c i="1" r="AW66"/>
  <c i="12" r="F39"/>
  <c i="1" r="BB68"/>
  <c i="15" r="F36"/>
  <c i="1" r="BA71"/>
  <c i="16" r="F38"/>
  <c i="1" r="BC72"/>
  <c i="4" r="J38"/>
  <c i="1" r="AW59"/>
  <c i="5" r="F39"/>
  <c i="1" r="BD60"/>
  <c i="12" r="J38"/>
  <c i="1" r="AW68"/>
  <c i="15" r="F38"/>
  <c i="1" r="BC71"/>
  <c i="4" r="F39"/>
  <c i="1" r="BB59"/>
  <c i="6" r="F37"/>
  <c i="1" r="BB61"/>
  <c i="6" r="F38"/>
  <c i="1" r="BC61"/>
  <c i="9" r="F38"/>
  <c i="1" r="BA65"/>
  <c i="9" r="F41"/>
  <c i="1" r="BD65"/>
  <c i="12" r="F38"/>
  <c i="1" r="BA68"/>
  <c i="14" r="F40"/>
  <c i="1" r="BC70"/>
  <c i="17" r="F34"/>
  <c i="1" r="BA73"/>
  <c i="17" r="J34"/>
  <c i="1" r="AW73"/>
  <c i="3" r="F39"/>
  <c i="1" r="BB58"/>
  <c i="15" r="F37"/>
  <c i="1" r="BB71"/>
  <c i="4" r="F38"/>
  <c i="1" r="BA59"/>
  <c i="7" r="F38"/>
  <c i="1" r="BC62"/>
  <c i="8" r="F37"/>
  <c i="1" r="BB63"/>
  <c i="11" r="F38"/>
  <c i="1" r="BA67"/>
  <c i="13" r="F38"/>
  <c i="1" r="BA69"/>
  <c i="14" r="F41"/>
  <c i="1" r="BD70"/>
  <c i="2" r="F38"/>
  <c i="1" r="BC56"/>
  <c i="9" r="J34"/>
  <c i="10" r="F38"/>
  <c i="1" r="BA66"/>
  <c i="11" r="F39"/>
  <c i="1" r="BB67"/>
  <c i="16" r="F36"/>
  <c i="1" r="BA72"/>
  <c i="17" r="F35"/>
  <c i="1" r="BB73"/>
  <c r="AS55"/>
  <c r="AS54"/>
  <c i="5" r="J36"/>
  <c i="1" r="AW60"/>
  <c i="8" r="F36"/>
  <c i="1" r="BA63"/>
  <c i="11" r="F40"/>
  <c i="1" r="BC67"/>
  <c i="16" r="J36"/>
  <c i="1" r="AW72"/>
  <c i="2" r="F36"/>
  <c i="1" r="BA56"/>
  <c i="6" r="F39"/>
  <c i="1" r="BD61"/>
  <c i="8" r="F38"/>
  <c i="1" r="BC63"/>
  <c i="11" r="F41"/>
  <c i="1" r="BD67"/>
  <c i="12" r="F41"/>
  <c i="1" r="BD68"/>
  <c i="14" r="F38"/>
  <c i="1" r="BA70"/>
  <c i="17" r="F36"/>
  <c i="1" r="BC73"/>
  <c i="4" r="F41"/>
  <c i="1" r="BD59"/>
  <c i="5" r="F38"/>
  <c i="1" r="BC60"/>
  <c i="10" r="F41"/>
  <c i="1" r="BD66"/>
  <c i="12" r="F40"/>
  <c i="1" r="BC68"/>
  <c i="14" r="F39"/>
  <c i="1" r="BB70"/>
  <c i="3" r="J38"/>
  <c i="1" r="AW58"/>
  <c i="5" r="F36"/>
  <c i="1" r="BA60"/>
  <c i="7" r="F37"/>
  <c i="1" r="BB62"/>
  <c i="10" r="F40"/>
  <c i="1" r="BC66"/>
  <c i="13" r="J38"/>
  <c i="1" r="AW69"/>
  <c i="14" r="J38"/>
  <c i="1" r="AW70"/>
  <c i="16" r="F37"/>
  <c i="1" r="BB72"/>
  <c i="3" r="F40"/>
  <c i="1" r="BC58"/>
  <c i="3" r="F41"/>
  <c i="1" r="BD58"/>
  <c i="17" r="F37"/>
  <c i="1" r="BD73"/>
  <c i="2" r="J36"/>
  <c i="1" r="AW56"/>
  <c i="3" r="F38"/>
  <c i="1" r="BA58"/>
  <c i="16" r="F39"/>
  <c i="1" r="BD72"/>
  <c i="4" r="F40"/>
  <c i="1" r="BC59"/>
  <c i="7" r="F36"/>
  <c i="1" r="BA62"/>
  <c i="8" r="J36"/>
  <c i="1" r="AW63"/>
  <c i="8" r="F39"/>
  <c i="1" r="BD63"/>
  <c i="2" l="1" r="P281"/>
  <c r="R281"/>
  <c i="16" r="R94"/>
  <c r="R93"/>
  <c i="12" r="T99"/>
  <c r="T98"/>
  <c i="16" r="T94"/>
  <c r="T93"/>
  <c i="2" r="T281"/>
  <c i="16" r="P94"/>
  <c r="P93"/>
  <c i="1" r="AU72"/>
  <c i="11" r="T103"/>
  <c r="T102"/>
  <c i="2" r="T100"/>
  <c i="15" r="P95"/>
  <c r="P94"/>
  <c i="1" r="AU71"/>
  <c i="2" r="R100"/>
  <c i="14" r="T98"/>
  <c r="T97"/>
  <c i="7" r="T92"/>
  <c r="T91"/>
  <c i="2" r="P101"/>
  <c r="P100"/>
  <c i="1" r="AU56"/>
  <c i="15" r="R95"/>
  <c r="R94"/>
  <c i="8" r="P97"/>
  <c r="P96"/>
  <c i="1" r="AU63"/>
  <c i="6" r="P90"/>
  <c r="P89"/>
  <c i="1" r="AU61"/>
  <c i="3" r="T392"/>
  <c r="T116"/>
  <c i="10" r="P99"/>
  <c r="P98"/>
  <c i="1" r="AU66"/>
  <c i="3" r="R116"/>
  <c i="6" r="R90"/>
  <c r="R89"/>
  <c i="5" r="R97"/>
  <c r="R96"/>
  <c i="3" r="R392"/>
  <c i="9" r="R100"/>
  <c r="R99"/>
  <c i="5" r="T97"/>
  <c r="T96"/>
  <c i="9" r="P100"/>
  <c r="P99"/>
  <c i="1" r="AU65"/>
  <c i="8" r="T97"/>
  <c r="T96"/>
  <c i="5" r="P97"/>
  <c r="P96"/>
  <c i="1" r="AU60"/>
  <c i="17" r="T86"/>
  <c r="T85"/>
  <c i="11" r="P103"/>
  <c r="P102"/>
  <c i="1" r="AU67"/>
  <c i="7" r="P92"/>
  <c r="P91"/>
  <c i="1" r="AU62"/>
  <c i="3" r="P392"/>
  <c i="17" r="P86"/>
  <c r="P85"/>
  <c i="1" r="AU73"/>
  <c i="11" r="R103"/>
  <c r="R102"/>
  <c i="10" r="T99"/>
  <c r="T98"/>
  <c i="14" r="R98"/>
  <c r="R97"/>
  <c r="P98"/>
  <c r="P97"/>
  <c i="1" r="AU70"/>
  <c i="9" r="T100"/>
  <c r="T99"/>
  <c i="3" r="P116"/>
  <c r="P115"/>
  <c i="1" r="AU58"/>
  <c i="13" r="P96"/>
  <c r="P95"/>
  <c i="1" r="AU69"/>
  <c i="8" r="R97"/>
  <c r="R96"/>
  <c i="10" r="R99"/>
  <c r="R98"/>
  <c i="5" r="BK97"/>
  <c r="J97"/>
  <c r="J64"/>
  <c i="12" r="BK100"/>
  <c r="J100"/>
  <c r="J69"/>
  <c i="16" r="BK94"/>
  <c r="J94"/>
  <c r="J64"/>
  <c i="2" r="BK281"/>
  <c r="J281"/>
  <c r="J69"/>
  <c i="8" r="BK97"/>
  <c r="J97"/>
  <c r="J64"/>
  <c i="17" r="BK86"/>
  <c r="J86"/>
  <c r="J60"/>
  <c i="4" r="BK94"/>
  <c r="J94"/>
  <c r="J68"/>
  <c i="11" r="BK103"/>
  <c r="J103"/>
  <c r="J68"/>
  <c i="15" r="BK95"/>
  <c r="J95"/>
  <c r="J64"/>
  <c i="2" r="BK101"/>
  <c r="J101"/>
  <c r="J64"/>
  <c i="3" r="BK392"/>
  <c r="J392"/>
  <c r="J75"/>
  <c i="6" r="BK90"/>
  <c r="J90"/>
  <c r="J64"/>
  <c i="13" r="BK96"/>
  <c r="J96"/>
  <c r="J68"/>
  <c i="14" r="BK98"/>
  <c r="J98"/>
  <c r="J68"/>
  <c i="10" r="J99"/>
  <c r="J68"/>
  <c i="1" r="AG65"/>
  <c i="9" r="J67"/>
  <c r="J100"/>
  <c r="J68"/>
  <c i="7" r="BK91"/>
  <c r="J91"/>
  <c r="J63"/>
  <c i="3" r="BK115"/>
  <c r="J115"/>
  <c i="1" r="AU57"/>
  <c i="11" r="J37"/>
  <c i="1" r="AV67"/>
  <c r="AT67"/>
  <c i="2" r="F35"/>
  <c i="1" r="AZ56"/>
  <c i="7" r="F35"/>
  <c i="1" r="AZ62"/>
  <c i="13" r="F37"/>
  <c i="1" r="AZ69"/>
  <c i="15" r="F35"/>
  <c i="1" r="AZ71"/>
  <c i="12" r="J37"/>
  <c i="1" r="AV68"/>
  <c r="AT68"/>
  <c r="BD64"/>
  <c i="17" r="J33"/>
  <c i="1" r="AV73"/>
  <c r="AT73"/>
  <c r="BC57"/>
  <c r="AY57"/>
  <c r="BA57"/>
  <c r="AW57"/>
  <c i="3" r="J34"/>
  <c i="1" r="AG58"/>
  <c i="4" r="J37"/>
  <c i="1" r="AV59"/>
  <c r="AT59"/>
  <c i="9" r="F37"/>
  <c i="1" r="AZ65"/>
  <c i="9" r="J37"/>
  <c i="1" r="AV65"/>
  <c r="AT65"/>
  <c r="AN65"/>
  <c i="16" r="F35"/>
  <c i="1" r="AZ72"/>
  <c i="5" r="J35"/>
  <c i="1" r="AV60"/>
  <c r="AT60"/>
  <c i="12" r="F37"/>
  <c i="1" r="AZ68"/>
  <c r="BA64"/>
  <c r="AW64"/>
  <c r="BC64"/>
  <c r="AY64"/>
  <c i="17" r="F33"/>
  <c i="1" r="AZ73"/>
  <c i="3" r="F37"/>
  <c i="1" r="AZ58"/>
  <c i="6" r="J35"/>
  <c i="1" r="AV61"/>
  <c r="AT61"/>
  <c i="10" r="J34"/>
  <c i="1" r="AG66"/>
  <c i="11" r="F37"/>
  <c i="1" r="AZ67"/>
  <c i="3" r="J37"/>
  <c i="1" r="AV58"/>
  <c r="AT58"/>
  <c i="7" r="J35"/>
  <c i="1" r="AV62"/>
  <c r="AT62"/>
  <c i="14" r="F37"/>
  <c i="1" r="AZ70"/>
  <c i="10" r="F37"/>
  <c i="1" r="AZ66"/>
  <c i="14" r="J37"/>
  <c i="1" r="AV70"/>
  <c r="AT70"/>
  <c r="BB57"/>
  <c r="AX57"/>
  <c i="4" r="F37"/>
  <c i="1" r="AZ59"/>
  <c i="6" r="F35"/>
  <c i="1" r="AZ61"/>
  <c i="8" r="F35"/>
  <c i="1" r="AZ63"/>
  <c i="8" r="J35"/>
  <c i="1" r="AV63"/>
  <c r="AT63"/>
  <c i="13" r="J37"/>
  <c i="1" r="AV69"/>
  <c r="AT69"/>
  <c r="BB64"/>
  <c r="AX64"/>
  <c i="15" r="J35"/>
  <c i="1" r="AV71"/>
  <c r="AT71"/>
  <c i="2" r="J35"/>
  <c i="1" r="AV56"/>
  <c r="AT56"/>
  <c r="BD57"/>
  <c i="5" r="F35"/>
  <c i="1" r="AZ60"/>
  <c i="10" r="J37"/>
  <c i="1" r="AV66"/>
  <c r="AT66"/>
  <c i="16" r="J35"/>
  <c i="1" r="AV72"/>
  <c r="AT72"/>
  <c i="3" l="1" r="T115"/>
  <c r="R115"/>
  <c i="11" r="BK102"/>
  <c r="J102"/>
  <c r="J67"/>
  <c i="17" r="BK85"/>
  <c r="J85"/>
  <c i="2" r="BK100"/>
  <c r="J100"/>
  <c i="15" r="BK94"/>
  <c r="J94"/>
  <c r="J63"/>
  <c i="12" r="BK99"/>
  <c r="J99"/>
  <c r="J68"/>
  <c i="13" r="BK95"/>
  <c r="J95"/>
  <c i="4" r="BK93"/>
  <c r="J93"/>
  <c r="J67"/>
  <c i="5" r="BK96"/>
  <c r="J96"/>
  <c i="6" r="BK89"/>
  <c r="J89"/>
  <c i="14" r="BK97"/>
  <c r="J97"/>
  <c r="J67"/>
  <c i="16" r="BK93"/>
  <c r="J93"/>
  <c i="8" r="BK96"/>
  <c r="J96"/>
  <c r="J63"/>
  <c i="1" r="AN66"/>
  <c i="10" r="J43"/>
  <c i="9" r="J43"/>
  <c i="1" r="AN58"/>
  <c i="3" r="J67"/>
  <c r="J43"/>
  <c i="5" r="J32"/>
  <c i="1" r="AG60"/>
  <c i="2" r="J32"/>
  <c i="1" r="AG56"/>
  <c r="BA55"/>
  <c r="AW55"/>
  <c i="17" r="J30"/>
  <c i="1" r="AG73"/>
  <c i="16" r="J32"/>
  <c i="1" r="AG72"/>
  <c i="6" r="J32"/>
  <c i="1" r="AG61"/>
  <c r="AZ64"/>
  <c r="AV64"/>
  <c r="AT64"/>
  <c i="13" r="J34"/>
  <c i="1" r="AG69"/>
  <c r="AZ57"/>
  <c r="AV57"/>
  <c r="AT57"/>
  <c r="BD55"/>
  <c r="AU64"/>
  <c r="BC55"/>
  <c r="AY55"/>
  <c i="7" r="J32"/>
  <c i="1" r="AG62"/>
  <c r="BB55"/>
  <c r="AX55"/>
  <c i="17" l="1" r="J39"/>
  <c i="16" r="J41"/>
  <c i="6" r="J41"/>
  <c i="13" r="J43"/>
  <c i="2" r="J41"/>
  <c i="5" r="J41"/>
  <c i="6" r="J63"/>
  <c i="2" r="J63"/>
  <c i="12" r="BK98"/>
  <c r="J98"/>
  <c r="J67"/>
  <c i="17" r="J59"/>
  <c i="16" r="J63"/>
  <c i="13" r="J67"/>
  <c i="5" r="J63"/>
  <c i="7" r="J41"/>
  <c i="1" r="AN62"/>
  <c r="AN60"/>
  <c r="AN69"/>
  <c r="AN73"/>
  <c r="AN56"/>
  <c r="AN61"/>
  <c r="AN72"/>
  <c i="8" r="J32"/>
  <c i="1" r="AG63"/>
  <c r="AN63"/>
  <c r="BA54"/>
  <c r="AW54"/>
  <c r="AK30"/>
  <c i="11" r="J34"/>
  <c i="1" r="AG67"/>
  <c r="AN67"/>
  <c i="14" r="J34"/>
  <c i="1" r="AG70"/>
  <c r="AN70"/>
  <c i="15" r="J32"/>
  <c i="1" r="AG71"/>
  <c r="AN71"/>
  <c r="AU55"/>
  <c r="AU54"/>
  <c i="4" r="J34"/>
  <c i="1" r="AG59"/>
  <c r="AG57"/>
  <c r="AZ55"/>
  <c r="AV55"/>
  <c r="AT55"/>
  <c r="BD54"/>
  <c r="W33"/>
  <c r="BC54"/>
  <c r="W32"/>
  <c r="BB54"/>
  <c r="W31"/>
  <c i="11" l="1" r="J43"/>
  <c i="8" r="J41"/>
  <c i="14" r="J43"/>
  <c i="4" r="J43"/>
  <c i="15" r="J41"/>
  <c i="1" r="AN59"/>
  <c r="AN57"/>
  <c i="12" r="J34"/>
  <c i="1" r="AG68"/>
  <c r="AG64"/>
  <c r="AN64"/>
  <c r="AZ54"/>
  <c r="AV54"/>
  <c r="AK29"/>
  <c r="W30"/>
  <c r="AX54"/>
  <c r="AY54"/>
  <c i="12" l="1" r="J43"/>
  <c i="1" r="AN68"/>
  <c r="AG55"/>
  <c r="AG54"/>
  <c r="AK26"/>
  <c r="AK35"/>
  <c r="W29"/>
  <c r="AT54"/>
  <c r="AN54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<sst xmlns="http://schemas.openxmlformats.org/spreadsheetml/2006/main">
  <si>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</si>
  <si>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</si>
  <si>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</si>
  <si>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</si>
  <si>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</si>
  <si>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{d8603bfa-a478-48ab-956f-ff486fb61f62}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</si>
  <si>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</si>
  <si>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</si>
  <si>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</si>
  <si>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</si>
  <si>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</si>
  <si>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</si>
  <si>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</si>
  <si>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</si>
  <si>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</si>
  <si>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24-03-2F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</si>
  <si>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</si>
  <si>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</si>
  <si>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pavilonu údržby - A, úprava 27.7.2025</t>
  </si>
  <si>
    <t>KSO:</t>
  </si>
  <si>
    <t>CC-CZ:</t>
  </si>
  <si>
    <t>Místo:</t>
  </si>
  <si>
    <t>Praha - Suchdol</t>
  </si>
  <si>
    <t>Datum:</t>
  </si>
  <si>
    <t>27. 7. 2025</t>
  </si>
  <si>
    <t>Zadavatel:</t>
  </si>
  <si>
    <t>IČ:</t>
  </si>
  <si>
    <t>Česká zemědělská univerzita</t>
  </si>
  <si>
    <t>DIČ:</t>
  </si>
  <si>
    <t>Účastník:</t>
  </si>
  <si>
    <t>Vyplň údaj</t>
  </si>
  <si>
    <t>Projektant:</t>
  </si>
  <si>
    <t xml:space="preserve">GREBNER,  spol.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</si>
  <si>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</si>
  <si>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</si>
  <si>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</si>
  <si>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</si>
  <si>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</si>
  <si>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</si>
  <si>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</si>
  <si>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</si>
  <si>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</si>
  <si>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</si>
  <si>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</si>
  <si>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</si>
  <si>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</si>
  <si>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</si>
  <si>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</si>
  <si>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</si>
  <si>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</si>
  <si>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</si>
  <si>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</si>
  <si>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</si>
  <si>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</si>
  <si>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</si>
  <si>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</si>
  <si>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</si>
  <si>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</si>
  <si>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</si>
  <si>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</si>
  <si>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</si>
  <si>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</si>
  <si>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</si>
  <si>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</si>
  <si>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</si>
  <si>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</si>
  <si>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</si>
  <si>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</si>
  <si>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</si>
  <si>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</si>
  <si>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</si>
  <si>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</si>
  <si>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</si>
  <si>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</si>
  <si>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</si>
  <si>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</si>
  <si>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</si>
  <si>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01 - Pavilon údržby - stavební práce</t>
  </si>
  <si>
    <t>STA</t>
  </si>
  <si>
    <t>1</t>
  </si>
  <si>
    <t>{72b43c5e-9500-42b6-b8d5-7460e6ef192a}</t>
  </si>
  <si>
    <t>2</t>
  </si>
  <si>
    <t>/</t>
  </si>
  <si>
    <t>SO 01.0 - Bourací práce</t>
  </si>
  <si>
    <t>Soupis</t>
  </si>
  <si>
    <t>{d3d79ebe-a6a2-438c-a10f-3f7e03c75f1c}</t>
  </si>
  <si>
    <t>02</t>
  </si>
  <si>
    <t>SO 01.1 - Stavební část</t>
  </si>
  <si>
    <t>{cf82dde3-d498-4876-842e-3f63e9e3d202}</t>
  </si>
  <si>
    <t>SO 01.1.1 - Stavební část</t>
  </si>
  <si>
    <t>3</t>
  </si>
  <si>
    <t>{7d6b04e9-0044-4ed2-8929-1dc525ba3f84}</t>
  </si>
  <si>
    <t>SO 01.1.2 - Kabelovod</t>
  </si>
  <si>
    <t>{f5452ed4-d25d-4770-a9cd-6f2224e64ef5}</t>
  </si>
  <si>
    <t>03</t>
  </si>
  <si>
    <t>SO 01.2 - ZTI</t>
  </si>
  <si>
    <t>{6614ef65-4a59-4291-83c2-68f6d18ae9b7}</t>
  </si>
  <si>
    <t>04</t>
  </si>
  <si>
    <t>SO 01.3 - VZT</t>
  </si>
  <si>
    <t>{011936b9-2744-4735-9dee-d7fbf9e0e796}</t>
  </si>
  <si>
    <t>05</t>
  </si>
  <si>
    <t>SO 01.4 - Vytápění / Chlazení</t>
  </si>
  <si>
    <t>{ce823c84-e62f-4946-aeb3-f6c4af0cc59e}</t>
  </si>
  <si>
    <t>06</t>
  </si>
  <si>
    <t>SO 01.5 - Silnoproudé rozvody</t>
  </si>
  <si>
    <t>{55fee72a-61bb-478d-9129-cb84be0dfa03}</t>
  </si>
  <si>
    <t>07</t>
  </si>
  <si>
    <t>SO 01.6 - Slaboproudé rozvody</t>
  </si>
  <si>
    <t>{79279d7a-cc2b-4526-a746-0e136f1758ae}</t>
  </si>
  <si>
    <t xml:space="preserve">PZTS </t>
  </si>
  <si>
    <t>{5d5cff85-ac26-4ff9-9aee-8e056f6056a3}</t>
  </si>
  <si>
    <t xml:space="preserve">SKV </t>
  </si>
  <si>
    <t>{da4e936a-6699-4741-928b-d41397a64af9}</t>
  </si>
  <si>
    <t xml:space="preserve">SCS </t>
  </si>
  <si>
    <t>{d021a779-159a-48c2-a9db-70a76db26e71}</t>
  </si>
  <si>
    <t>DAT</t>
  </si>
  <si>
    <t>{1a90efbb-d9a9-4511-8ba2-ca4864ffcdde}</t>
  </si>
  <si>
    <t xml:space="preserve">CCTV </t>
  </si>
  <si>
    <t>{0f43e286-a15e-47e0-a061-8e66718ad59f}</t>
  </si>
  <si>
    <t xml:space="preserve">AVT </t>
  </si>
  <si>
    <t>{1144720f-8f7c-41a9-ad51-79a5d3c4ed53}</t>
  </si>
  <si>
    <t>08</t>
  </si>
  <si>
    <t xml:space="preserve">SO 01.7 -  EPS</t>
  </si>
  <si>
    <t>{e336bb32-5437-4018-b257-51be11ee9996}</t>
  </si>
  <si>
    <t>09</t>
  </si>
  <si>
    <t>SO 01.8 - MaR</t>
  </si>
  <si>
    <t>{fac7f7f4-693b-4482-a0f5-7c626de3c101}</t>
  </si>
  <si>
    <t>VRN</t>
  </si>
  <si>
    <t>VON</t>
  </si>
  <si>
    <t>{051a31f8-b107-4735-b34b-cf7623c76543}</t>
  </si>
  <si>
    <t>OB</t>
  </si>
  <si>
    <t>Odkopání budovy</t>
  </si>
  <si>
    <t>m3</t>
  </si>
  <si>
    <t>51,04</t>
  </si>
  <si>
    <t>P</t>
  </si>
  <si>
    <t>Plocha výkopů</t>
  </si>
  <si>
    <t>m2</t>
  </si>
  <si>
    <t>43,61</t>
  </si>
  <si>
    <t>KRYCÍ LIST SOUPISU PRACÍ</t>
  </si>
  <si>
    <t>S</t>
  </si>
  <si>
    <t>Plocha střechy</t>
  </si>
  <si>
    <t>206,4</t>
  </si>
  <si>
    <t>SKL</t>
  </si>
  <si>
    <t>Skládka</t>
  </si>
  <si>
    <t>17,148</t>
  </si>
  <si>
    <t>VV</t>
  </si>
  <si>
    <t>výkop pro výtah</t>
  </si>
  <si>
    <t>18,375</t>
  </si>
  <si>
    <t>Z</t>
  </si>
  <si>
    <t>Zpětný zásyp</t>
  </si>
  <si>
    <t>52,267</t>
  </si>
  <si>
    <t>Objekt:</t>
  </si>
  <si>
    <t>01 - SO 01 - Pavilon údržby - stavební práce</t>
  </si>
  <si>
    <t>Soupis:</t>
  </si>
  <si>
    <t>01 - SO 01.0 - Bourací práce</t>
  </si>
  <si>
    <t>Česká zemedělská univerzita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</si>
  <si>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</si>
  <si>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</si>
  <si>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</si>
  <si>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</si>
  <si>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</si>
  <si>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</si>
  <si>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</si>
  <si>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</si>
  <si>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</si>
  <si>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</si>
  <si>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</si>
  <si>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</si>
  <si>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</si>
  <si>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</si>
  <si>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</si>
  <si>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</si>
  <si>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</si>
  <si>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</si>
  <si>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</si>
  <si>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</si>
  <si>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</si>
  <si>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</si>
  <si>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</si>
  <si>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</si>
  <si>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</si>
  <si>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</si>
  <si>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</si>
  <si>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</si>
  <si>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</si>
  <si>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</si>
  <si>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</si>
  <si>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</si>
  <si>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</si>
  <si>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</si>
  <si>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</si>
  <si>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</si>
  <si>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</si>
  <si>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</si>
  <si>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</si>
  <si>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strojně v hornině třídy těžitelnosti I skupiny 1 a 2 přes 20 do 50 m3</t>
  </si>
  <si>
    <t>CS ÚRS 2024 01</t>
  </si>
  <si>
    <t>4</t>
  </si>
  <si>
    <t>-1733328482</t>
  </si>
  <si>
    <t>Online PSC</t>
  </si>
  <si>
    <t>https://podminky.urs.cz/item/CS_URS_2024_01/122151102</t>
  </si>
  <si>
    <t xml:space="preserve">(16,6+15,3)*2*0,8*1  "ODKOP PODÉL STAVBY</t>
  </si>
  <si>
    <t xml:space="preserve">OB*0,7  "ČÁST STROJNĚ</t>
  </si>
  <si>
    <t>122211101</t>
  </si>
  <si>
    <t>Odkopávky a prokopávky ručně zapažené i nezapažené v hornině třídy těžitelnosti I skupiny 3</t>
  </si>
  <si>
    <t>-1764288900</t>
  </si>
  <si>
    <t>https://podminky.urs.cz/item/CS_URS_2024_01/122211101</t>
  </si>
  <si>
    <t xml:space="preserve">OB*0,3   "ODKOP PODÉL STAVBY - ČÁST RUČNĚ 30%</t>
  </si>
  <si>
    <t>131253101</t>
  </si>
  <si>
    <t>Hloubení nezapažených jam a zářezů strojně s urovnáním dna do předepsaného profilu a spádu v omezeném prostoru v hornině třídy těžitelnosti I skupiny 3 do 20 m3</t>
  </si>
  <si>
    <t>2086724656</t>
  </si>
  <si>
    <t>https://podminky.urs.cz/item/CS_URS_2024_01/131253101</t>
  </si>
  <si>
    <t xml:space="preserve">3,5*3,5*1,5  "1NP, VÝKOP PRO ZÁKLAD VÝTAHU, -01-</t>
  </si>
  <si>
    <t xml:space="preserve">VV*0,6  "ČÁST STROJNĚ</t>
  </si>
  <si>
    <t>131213701</t>
  </si>
  <si>
    <t>Hloubení nezapažených jam ručně s urovnáním dna do předepsaného profilu a spádu v hornině třídy těžitelnosti I skupiny 3 soudržných</t>
  </si>
  <si>
    <t>514243899</t>
  </si>
  <si>
    <t>https://podminky.urs.cz/item/CS_URS_2024_01/131213701</t>
  </si>
  <si>
    <t xml:space="preserve">VV*0,4  "ČÁST RUČNĚ</t>
  </si>
  <si>
    <t>5</t>
  </si>
  <si>
    <t>132212131</t>
  </si>
  <si>
    <t>Hloubení nezapažených rýh šířky do 800 mm ručně s urovnáním dna do předepsaného profilu a spádu v hornině třídy těžitelnosti I skupiny 3 soudržných</t>
  </si>
  <si>
    <t>-1735672630</t>
  </si>
  <si>
    <t>https://podminky.urs.cz/item/CS_URS_2024_01/132212131</t>
  </si>
  <si>
    <t>Poznámka k položce:_x000d_
HLOUBENÍ RÝH PRO ZTI JE ŘEŠENO V SO 01.2 ZTI</t>
  </si>
  <si>
    <t>6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</si>
  <si>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</si>
  <si>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</si>
  <si>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2120116583</t>
  </si>
  <si>
    <t>https://podminky.urs.cz/item/CS_URS_2024_01/139911123</t>
  </si>
  <si>
    <t xml:space="preserve">(0,6+0,9)*2*0,15*5   "1NP, KOLEKTOR POD PODLAHOU, ČÁSTEČNÁ DEMOLICE</t>
  </si>
  <si>
    <t>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</si>
  <si>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</si>
  <si>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</si>
  <si>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1905740612</t>
  </si>
  <si>
    <t>https://podminky.urs.cz/item/CS_URS_2024_01/162211311</t>
  </si>
  <si>
    <t>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</si>
  <si>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</si>
  <si>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</si>
  <si>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-220518855</t>
  </si>
  <si>
    <t>https://podminky.urs.cz/item/CS_URS_2024_01/162211319</t>
  </si>
  <si>
    <t>Poznámka k položce:_x000d_
MEZISKLÁDKA DO 30m</t>
  </si>
  <si>
    <t>18,375*2 'Přepočtené koeficientem množství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</si>
  <si>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</si>
  <si>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</si>
  <si>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</si>
  <si>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1003553351</t>
  </si>
  <si>
    <t>https://podminky.urs.cz/item/CS_URS_2024_01/162751117</t>
  </si>
  <si>
    <t>Poznámka k položce:_x000d_
SKLÁDKA DO 10 KM</t>
  </si>
  <si>
    <t>10</t>
  </si>
  <si>
    <t>167151101</t>
  </si>
  <si>
    <t>Nakládání, skládání a překládání neulehlého výkopku nebo sypaniny strojně nakládání, množství do 100 m3, z horniny třídy těžitelnosti I, skupiny 1 až 3</t>
  </si>
  <si>
    <t>48944200</t>
  </si>
  <si>
    <t>https://podminky.urs.cz/item/CS_URS_2024_01/167151101</t>
  </si>
  <si>
    <t xml:space="preserve">SKL  "ZEMINA NA SKLÁDKU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</si>
  <si>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</si>
  <si>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</si>
  <si>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</si>
  <si>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</si>
  <si>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-1914584606</t>
  </si>
  <si>
    <t>https://podminky.urs.cz/item/CS_URS_2024_01/171201231</t>
  </si>
  <si>
    <t xml:space="preserve">(OB+VV)-Z  "PŘEBYTEČNÁ ZEMINA</t>
  </si>
  <si>
    <t>174111102</t>
  </si>
  <si>
    <t>Zásyp sypaninou z jakékoliv horniny ručně s uložením výkopku ve vrstvách se zhutněním v uzavřených prostorách s urovnáním povrchu zásypu</t>
  </si>
  <si>
    <t>281121547</t>
  </si>
  <si>
    <t>https://podminky.urs.cz/item/CS_URS_2024_01/174111102</t>
  </si>
  <si>
    <t xml:space="preserve">(OB+VV)  "CELKOVÝ VÝKOP</t>
  </si>
  <si>
    <t xml:space="preserve">-58*0,12  "IZOLAČNÍ HMOTA  - KCE Z SO 01.2 - STAVEBNÍ ČÁST</t>
  </si>
  <si>
    <t xml:space="preserve">-(2,5*2,5*0,3+2,5*2,5*0,1)  "PODKLAD VÝTAHU</t>
  </si>
  <si>
    <t xml:space="preserve">-2,5*2,05*1,5   " VÝTAHOVÁ ŠACHTA</t>
  </si>
  <si>
    <t>Součet</t>
  </si>
  <si>
    <t xml:space="preserve">Z*0,3  "ČÁST RUČNĚ</t>
  </si>
  <si>
    <t>13</t>
  </si>
  <si>
    <t>174151102</t>
  </si>
  <si>
    <t>Zásyp sypaninou z jakékoliv horniny strojně s uložením výkopku ve vrstvách se zhutněním v prostorách s omezeným pohybem stroje s urovnáním povrchu zásypu</t>
  </si>
  <si>
    <t>-1089212103</t>
  </si>
  <si>
    <t>https://podminky.urs.cz/item/CS_URS_2024_01/174151102</t>
  </si>
  <si>
    <t xml:space="preserve">Z*0,7  "ČÁST STROJNĚ</t>
  </si>
  <si>
    <t>Svislé a kompletní konstrukce</t>
  </si>
  <si>
    <t>14</t>
  </si>
  <si>
    <t>317944323.1</t>
  </si>
  <si>
    <t>Válcované nosníky dodatečně osazované do připravených otvorů bez zazdění hlav č. 14 až 22</t>
  </si>
  <si>
    <t>-1762747358</t>
  </si>
  <si>
    <t xml:space="preserve">10,5*17,4*0,001   "UPE 160, NOSNÝ SVAŘENEC PRO STŘEŠNÍ VÝLEZ</t>
  </si>
  <si>
    <t>Ostatní konstrukce a práce, bourání</t>
  </si>
  <si>
    <t>15</t>
  </si>
  <si>
    <t>919735125</t>
  </si>
  <si>
    <t>Řezání stávajícího betonového krytu nebo podkladu hloubky přes 200 do 250 mm</t>
  </si>
  <si>
    <t>m</t>
  </si>
  <si>
    <t>-1359202597</t>
  </si>
  <si>
    <t>https://podminky.urs.cz/item/CS_URS_2024_01/919735125</t>
  </si>
  <si>
    <t xml:space="preserve">(2,4+2,5*2)*2    "1NP+2NP - OTVORY PRO VÝTAH</t>
  </si>
  <si>
    <t xml:space="preserve">4,3+3,5+8,8+1,5+6,5+6+5,5+9*2+5,6*2+2,1*2+2,8+1,8  "1NP, PODLAHOVÁ DESKA - VÝKOPY</t>
  </si>
  <si>
    <t>16</t>
  </si>
  <si>
    <t>961055111</t>
  </si>
  <si>
    <t>Bourání základů z betonu železového</t>
  </si>
  <si>
    <t>401408122</t>
  </si>
  <si>
    <t>https://podminky.urs.cz/item/CS_URS_2024_01/961055111</t>
  </si>
  <si>
    <t xml:space="preserve">(4,3*4,3+9*0,8+3,2*0,6+3,5*0,9+12*0,8+2,5*1,3)  "PLOCHA VÝKOPŮ</t>
  </si>
  <si>
    <t xml:space="preserve">P*0,25  "1NP, PODLAHOVÁ DESKA+PODKL. BETON, -01- , TL. 200+50mm</t>
  </si>
  <si>
    <t>17</t>
  </si>
  <si>
    <t>962031011</t>
  </si>
  <si>
    <t>Bourání příček nebo přizdívek z cihel děrovaných, tl. do 100 mm</t>
  </si>
  <si>
    <t>-1649556703</t>
  </si>
  <si>
    <t>https://podminky.urs.cz/item/CS_URS_2024_01/962031011</t>
  </si>
  <si>
    <t xml:space="preserve">(1,4*3+3,74+3+3,84+1,75+4,1+2,8+0,7*2)*3,6  "1NP, PŘÍČKY TL.100mm</t>
  </si>
  <si>
    <t xml:space="preserve">-(0,6*3+0,8*2+0,7*4)*2  "DVEŘE 1NP</t>
  </si>
  <si>
    <t xml:space="preserve">(1,4*3+3,6+1,25*3+5+5,8+3,8+5,1+2,3+2,5+4,6)*3,6   "2NP</t>
  </si>
  <si>
    <t xml:space="preserve">-(0,6*3+0,7*5+0,8*3)*2  "DVEŘE 2NP</t>
  </si>
  <si>
    <t>18</t>
  </si>
  <si>
    <t>962031013</t>
  </si>
  <si>
    <t>Bourání příček nebo přizdívek z cihel děrovaných, tl. přes 100 do 150 mm</t>
  </si>
  <si>
    <t>1896115794</t>
  </si>
  <si>
    <t>https://podminky.urs.cz/item/CS_URS_2024_01/962031013</t>
  </si>
  <si>
    <t xml:space="preserve">(8,86+5,71+8,3+1*4+2,4+4,6)*3,7  "1NP, PŘÍČKY TL.150mm</t>
  </si>
  <si>
    <t xml:space="preserve">-(0,8*4+1,45)*2  "DVEŘE 1NP</t>
  </si>
  <si>
    <t xml:space="preserve">(5,8+1,1+(8,2+3,5)*2)*3,6  "2NP</t>
  </si>
  <si>
    <t xml:space="preserve">-(0,8*5+0,9*2)*2  "DVEŘE 2NP</t>
  </si>
  <si>
    <t>19</t>
  </si>
  <si>
    <t>962032631.1</t>
  </si>
  <si>
    <t>Bourání zdiva nadzákladového pilířů z cihel pálených, nebo vápenopískových, na maltu vápennou nebo vápenocementovou</t>
  </si>
  <si>
    <t>-773177348</t>
  </si>
  <si>
    <t xml:space="preserve">(0,3*0,3*2+0,4*0,4+0,15*0,15+0,4*0,2)*3,6+0,3*0,3*3,6  "sloupy 2NP+1NP</t>
  </si>
  <si>
    <t>20</t>
  </si>
  <si>
    <t>962052210</t>
  </si>
  <si>
    <t>Bourání zdiva železobetonového nadzákladového, objemu do 1 m3</t>
  </si>
  <si>
    <t>773982143</t>
  </si>
  <si>
    <t>https://podminky.urs.cz/item/CS_URS_2024_01/962052210</t>
  </si>
  <si>
    <t xml:space="preserve">2*0,92*2*0,25  "ZVĚTŠENÍ OKEN 1NP+2NP</t>
  </si>
  <si>
    <t>963012520</t>
  </si>
  <si>
    <t>Bourání stropů z desek nebo panelů železobetonových prefabrikovaných s dutinami z panelů, š. přes 300 mm tl. přes 140 mm</t>
  </si>
  <si>
    <t>588290483</t>
  </si>
  <si>
    <t>https://podminky.urs.cz/item/CS_URS_2024_01/963012520</t>
  </si>
  <si>
    <t xml:space="preserve">2,8*1,2*0,25  "2NP PROSTUP PRO STŘEŠNÍ VÝLEZ</t>
  </si>
  <si>
    <t>22</t>
  </si>
  <si>
    <t>965045113</t>
  </si>
  <si>
    <t>Bourání potěrů tl. do 50 mm cementových nebo pískocementových, plochy přes 4 m2</t>
  </si>
  <si>
    <t>-389939580</t>
  </si>
  <si>
    <t>https://podminky.urs.cz/item/CS_URS_2024_01/965045113</t>
  </si>
  <si>
    <t xml:space="preserve">194,5+193  "1NP+2NP , PODLAHOVÝ POTĚR TL. 50mm, -03-, -04-</t>
  </si>
  <si>
    <t>23</t>
  </si>
  <si>
    <t>965045133</t>
  </si>
  <si>
    <t>Bourání potěrů tl. do 50 mm průmyslových včetně vsypu, plochy přes 4 m2</t>
  </si>
  <si>
    <t>-1412002895</t>
  </si>
  <si>
    <t>https://podminky.urs.cz/item/CS_URS_2024_01/965045133</t>
  </si>
  <si>
    <t xml:space="preserve">2,8*8,4+12,7*14,4   "STŘECHA, -05-, potěr tl. 40mm</t>
  </si>
  <si>
    <t>24</t>
  </si>
  <si>
    <t>965046111</t>
  </si>
  <si>
    <t>Broušení stávajících betonových podlah úběr do 3 mm</t>
  </si>
  <si>
    <t>-1069278553</t>
  </si>
  <si>
    <t>https://podminky.urs.cz/item/CS_URS_2024_01/965046111</t>
  </si>
  <si>
    <t xml:space="preserve">(194,5+193-P)*0,5  "1NP+2NP ,  -03-, -04-, POUZE POŠKOZENÉ PLOCHY -PŘEDPOKLAD 50%</t>
  </si>
  <si>
    <t>25</t>
  </si>
  <si>
    <t>965082933</t>
  </si>
  <si>
    <t>Odstranění násypu pod podlahami nebo ochranného násypu na střechách tl. do 200 mm, plochy přes 2 m2</t>
  </si>
  <si>
    <t>-1339240138</t>
  </si>
  <si>
    <t>https://podminky.urs.cz/item/CS_URS_2024_01/965082933</t>
  </si>
  <si>
    <t xml:space="preserve">P*0,15  "SPÁDOVÝ PODSYP STŘECHY  TL. 50 - 250mm</t>
  </si>
  <si>
    <t>26</t>
  </si>
  <si>
    <t>965082941.1</t>
  </si>
  <si>
    <t>Odstranění ochranných desek na střechách tl. přes 200 mm jakékoliv plochy</t>
  </si>
  <si>
    <t>-1931710078</t>
  </si>
  <si>
    <t xml:space="preserve">S*0,24  "STŘECHA - 05-, PLYNOSILIKÁTOVÉ DESKY</t>
  </si>
  <si>
    <t>27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</si>
  <si>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</si>
  <si>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</si>
  <si>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1973275871</t>
  </si>
  <si>
    <t>https://podminky.urs.cz/item/CS_URS_2024_01/967031132</t>
  </si>
  <si>
    <t>3,6*3*0,1+3,6*3*0,15</t>
  </si>
  <si>
    <t>28</t>
  </si>
  <si>
    <t>968062356</t>
  </si>
  <si>
    <t>Vybourání dřevěných rámů oken s křídly, dveřních zárubní, vrat, stěn, ostění nebo obkladů rámů oken s křídly dvojitých, plochy do 4 m2</t>
  </si>
  <si>
    <t>-115435304</t>
  </si>
  <si>
    <t>https://podminky.urs.cz/item/CS_URS_2024_01/968062356</t>
  </si>
  <si>
    <t xml:space="preserve">2*1,47*2+2,25*2,4*2+2,3*2,4*4+1,7*2,1   "1NP 9ks</t>
  </si>
  <si>
    <t xml:space="preserve">2,3*2,4*2+2*1,44*2+1,7*2+1,7*2,1+2,3*2,4*4+1,7*2   "2NP 11ks</t>
  </si>
  <si>
    <t>29</t>
  </si>
  <si>
    <t>968072455</t>
  </si>
  <si>
    <t>Vybourání kovových rámů oken s křídly, dveřních zárubní, vrat, stěn, ostění nebo obkladů dveřních zárubní, plochy do 2 m2</t>
  </si>
  <si>
    <t>-2032271196</t>
  </si>
  <si>
    <t>https://podminky.urs.cz/item/CS_URS_2024_01/968072455</t>
  </si>
  <si>
    <t xml:space="preserve">(0,6*4+0,8*6)*2  "1NP</t>
  </si>
  <si>
    <t xml:space="preserve">(0,6*3+0,7*2+0,8*8+0,9*2)*2  "2NP</t>
  </si>
  <si>
    <t>30</t>
  </si>
  <si>
    <t>968072456</t>
  </si>
  <si>
    <t>Vybourání kovových rámů oken s křídly, dveřních zárubní, vrat, stěn, ostění nebo obkladů dveřních zárubní, plochy přes 2 m2</t>
  </si>
  <si>
    <t>664820081</t>
  </si>
  <si>
    <t>https://podminky.urs.cz/item/CS_URS_2024_01/968072456</t>
  </si>
  <si>
    <t xml:space="preserve">1,7*2*2+1,45*2  "1NP</t>
  </si>
  <si>
    <t xml:space="preserve">2,3*3,3  "2NP PROSKLENÁ STĚNA</t>
  </si>
  <si>
    <t>31</t>
  </si>
  <si>
    <t>971038621</t>
  </si>
  <si>
    <t>Vybourání otvorů ve zdivu základovém nebo nadzákladovém z cihel, tvárnic, příčkovek dutých tvárnic nebo příčkovek, velikosti plochy do 4 m2, tl. do 100 mm</t>
  </si>
  <si>
    <t>805534885</t>
  </si>
  <si>
    <t>https://podminky.urs.cz/item/CS_URS_2024_01/971038621</t>
  </si>
  <si>
    <t xml:space="preserve">1,2*3,6+0,9*2,2  "PROSTUPY 2NP</t>
  </si>
  <si>
    <t>32</t>
  </si>
  <si>
    <t>971038631</t>
  </si>
  <si>
    <t>Vybourání otvorů ve zdivu základovém nebo nadzákladovém z cihel, tvárnic, příčkovek dutých tvárnic nebo příčkovek, velikosti plochy do 4 m2, tl. do 150 mm</t>
  </si>
  <si>
    <t>1710929387</t>
  </si>
  <si>
    <t>https://podminky.urs.cz/item/CS_URS_2024_01/971038631</t>
  </si>
  <si>
    <t>33</t>
  </si>
  <si>
    <t>972054691</t>
  </si>
  <si>
    <t>Vybourání otvorů ve stropech nebo klenbách železobetonových bez odstranění podlahy a násypu, plochy do 4 m2, tl. přes 80 mm</t>
  </si>
  <si>
    <t>-613633726</t>
  </si>
  <si>
    <t>https://podminky.urs.cz/item/CS_URS_2024_01/972054691</t>
  </si>
  <si>
    <t xml:space="preserve">(2,4*2,5)*0,3+(2,4*2,5*0,25)  "1NP+2NP - OTVOR PRO VÝTAH</t>
  </si>
  <si>
    <t>34</t>
  </si>
  <si>
    <t>975121311</t>
  </si>
  <si>
    <t>Jednořadé podchycení konstrukcí systémovými prvky stojkami včetně nosníků výšky podepření do 4 m, zatížení do 750 kg/m zřízení</t>
  </si>
  <si>
    <t>64259643</t>
  </si>
  <si>
    <t>https://podminky.urs.cz/item/CS_URS_2024_01/975121311</t>
  </si>
  <si>
    <t xml:space="preserve">4,5*3*2  "1NP+2NP , BOURÁNÍ -02- PRO VÝTAH</t>
  </si>
  <si>
    <t xml:space="preserve">2,8*2 *2  "2NP, BORÁNÍ -07- STŘEŠNÍ VÝLEZ</t>
  </si>
  <si>
    <t>35</t>
  </si>
  <si>
    <t>975121312</t>
  </si>
  <si>
    <t>Jednořadé podchycení konstrukcí systémovými prvky stojkami včetně nosníků výšky podepření do 4 m, zatížení do 750 kg/m příplatek za první a každý další den použití</t>
  </si>
  <si>
    <t>815213564</t>
  </si>
  <si>
    <t>https://podminky.urs.cz/item/CS_URS_2024_01/975121312</t>
  </si>
  <si>
    <t>Poznámka k položce:_x000d_
ODHAD 40 DNÍ</t>
  </si>
  <si>
    <t>38,2*40 'Přepočtené koeficientem množství</t>
  </si>
  <si>
    <t>36</t>
  </si>
  <si>
    <t>975121313</t>
  </si>
  <si>
    <t>Jednořadé podchycení konstrukcí systémovými prvky stojkami včetně nosníků výšky podepření do 4 m, zatížení do 750 kg/m odstranění</t>
  </si>
  <si>
    <t>-489254199</t>
  </si>
  <si>
    <t>https://podminky.urs.cz/item/CS_URS_2024_01/975121313</t>
  </si>
  <si>
    <t>37</t>
  </si>
  <si>
    <t>977211112</t>
  </si>
  <si>
    <t>Řezání konstrukcí stěnovou pilou betonových nebo železobetonových průměru řezané výztuže do 16 mm hloubka řezu přes 200 do 350 mm</t>
  </si>
  <si>
    <t>-715311155</t>
  </si>
  <si>
    <t>https://podminky.urs.cz/item/CS_URS_2024_01/977211112</t>
  </si>
  <si>
    <t xml:space="preserve">(2+0,92*2)*2   "ZVĚTŠENÍ OKEN 1NP+2NP</t>
  </si>
  <si>
    <t>38</t>
  </si>
  <si>
    <t>978013161</t>
  </si>
  <si>
    <t>Otlučení vápenných nebo vápenocementových omítek vnitřních ploch stěn s vyškrabáním spar, s očištěním zdiva, v rozsahu přes 30 do 50 %</t>
  </si>
  <si>
    <t>-1035468531</t>
  </si>
  <si>
    <t>https://podminky.urs.cz/item/CS_URS_2024_01/978013161</t>
  </si>
  <si>
    <t xml:space="preserve">(3,9+2,5+1,8+6+1,2+2,5+1,8)*3,6  "1NP+2NP - pod obklady</t>
  </si>
  <si>
    <t xml:space="preserve">(3,7*4+2,9+2,8+3,2)*3,6  " odhad poškozených ploch</t>
  </si>
  <si>
    <t>997</t>
  </si>
  <si>
    <t>Přesun sutě</t>
  </si>
  <si>
    <t>39</t>
  </si>
  <si>
    <t>997013152</t>
  </si>
  <si>
    <t>Vnitrostaveništní doprava suti a vybouraných hmot vodorovně do 50 m s naložením s omezením mechanizace pro budovy a haly výšky přes 6 do 9 m</t>
  </si>
  <si>
    <t>9883922</t>
  </si>
  <si>
    <t>https://podminky.urs.cz/item/CS_URS_2024_01/997013152</t>
  </si>
  <si>
    <t>40</t>
  </si>
  <si>
    <t>997013311</t>
  </si>
  <si>
    <t>Shoz na stavební suť montáž a demontáž shozu výšky do 10 m</t>
  </si>
  <si>
    <t>-834064349</t>
  </si>
  <si>
    <t>https://podminky.urs.cz/item/CS_URS_2024_01/997013311</t>
  </si>
  <si>
    <t>41</t>
  </si>
  <si>
    <t>997013321</t>
  </si>
  <si>
    <t>Shoz na stavební suť montáž a demontáž shozu výšky Příplatek za první a každý další den použití shozu výšky do 10 m</t>
  </si>
  <si>
    <t>-1504167551</t>
  </si>
  <si>
    <t>https://podminky.urs.cz/item/CS_URS_2024_01/997013321</t>
  </si>
  <si>
    <t>9*10 'Přepočtené koeficientem množství</t>
  </si>
  <si>
    <t>42</t>
  </si>
  <si>
    <t>997013501</t>
  </si>
  <si>
    <t>Odvoz suti a vybouraných hmot na skládku nebo meziskládku se složením, na vzdálenost do 1 km</t>
  </si>
  <si>
    <t>-375109991</t>
  </si>
  <si>
    <t>https://podminky.urs.cz/item/CS_URS_2024_01/997013501</t>
  </si>
  <si>
    <t>43</t>
  </si>
  <si>
    <t>997013509</t>
  </si>
  <si>
    <t>Odvoz suti a vybouraných hmot na skládku nebo meziskládku se složením, na vzdálenost Příplatek k ceně za každý další započatý 1 km přes 1 km</t>
  </si>
  <si>
    <t>-1049802589</t>
  </si>
  <si>
    <t>https://podminky.urs.cz/item/CS_URS_2024_01/997013509</t>
  </si>
  <si>
    <t>Poznámka k položce:_x000d_
skládka do 10 km</t>
  </si>
  <si>
    <t>276,93*9 'Přepočtené koeficientem množství</t>
  </si>
  <si>
    <t>44</t>
  </si>
  <si>
    <t>997013814</t>
  </si>
  <si>
    <t>Poplatek za uložení stavebního odpadu na skládce (skládkovné) z izolačních materiálů zatříděného do Katalogu odpadů pod kódem 17 06 04</t>
  </si>
  <si>
    <t>365683110</t>
  </si>
  <si>
    <t>https://podminky.urs.cz/item/CS_URS_2024_01/997013814</t>
  </si>
  <si>
    <t xml:space="preserve">0,793+0,759+3,096+0,275  "IZOLACE</t>
  </si>
  <si>
    <t>45</t>
  </si>
  <si>
    <t>997013861</t>
  </si>
  <si>
    <t>Poplatek za uložení stavebního odpadu na recyklační skládce (skládkovné) z prostého betonu zatříděného do Katalogu odpadů pod kódem 17 01 01</t>
  </si>
  <si>
    <t>-1085974626</t>
  </si>
  <si>
    <t>https://podminky.urs.cz/item/CS_URS_2024_01/997013861</t>
  </si>
  <si>
    <t xml:space="preserve">34,875+20,64   "beton</t>
  </si>
  <si>
    <t>46</t>
  </si>
  <si>
    <t>997013862</t>
  </si>
  <si>
    <t>Poplatek za uložení stavebního odpadu na recyklační skládce (skládkovné) z armovaného betonu zatříděného do Katalogu odpadů pod kódem 17 01 01</t>
  </si>
  <si>
    <t>-1826304178</t>
  </si>
  <si>
    <t>https://podminky.urs.cz/item/CS_URS_2024_01/997013862</t>
  </si>
  <si>
    <t xml:space="preserve">26,167+2,208+1,344+7,92+4,725  "ŽB</t>
  </si>
  <si>
    <t>47</t>
  </si>
  <si>
    <t>997013863</t>
  </si>
  <si>
    <t>Poplatek za uložení stavebního odpadu na recyklační skládce (skládkovné) cihelného zatříděného do Katalogu odpadů pod kódem 17 01 02</t>
  </si>
  <si>
    <t>-2099212886</t>
  </si>
  <si>
    <t>https://podminky.urs.cz/item/CS_URS_2024_01/997013863</t>
  </si>
  <si>
    <t xml:space="preserve">16,634+29,89+3,056+0,149+0,737+1,04  "CIHLY</t>
  </si>
  <si>
    <t>48</t>
  </si>
  <si>
    <t>997013871</t>
  </si>
  <si>
    <t>Poplatek za uložení stavebního odpadu na recyklační skládce (skládkovné) směsného stavebního a demoličního zatříděného do Katalogu odpadů pod kódem 17 09 04</t>
  </si>
  <si>
    <t>-347038141</t>
  </si>
  <si>
    <t>https://podminky.urs.cz/item/CS_URS_2024_01/997013871</t>
  </si>
  <si>
    <t xml:space="preserve">69,35+4,945+2,827+4,089+1,946+0,12+7,045+20,393+2,97  "SMĚS</t>
  </si>
  <si>
    <t>49</t>
  </si>
  <si>
    <t>997013873</t>
  </si>
  <si>
    <t>1378296565</t>
  </si>
  <si>
    <t>https://podminky.urs.cz/item/CS_URS_2024_01/997013873</t>
  </si>
  <si>
    <t>9,159</t>
  </si>
  <si>
    <t>50</t>
  </si>
  <si>
    <t>997013875</t>
  </si>
  <si>
    <t>Poplatek za uložení stavebního odpadu na recyklační skládce (skládkovné) asfaltového bez obsahu dehtu zatříděného do Katalogu odpadů pod kódem 17 03 02</t>
  </si>
  <si>
    <t>-2125039533</t>
  </si>
  <si>
    <t>https://podminky.urs.cz/item/CS_URS_2024_01/997013875</t>
  </si>
  <si>
    <t xml:space="preserve">0,174  "ASFALT</t>
  </si>
  <si>
    <t>PSV</t>
  </si>
  <si>
    <t>Práce a dodávky PSV</t>
  </si>
  <si>
    <t>711</t>
  </si>
  <si>
    <t>Izolace proti vodě, vlhkosti a plynům</t>
  </si>
  <si>
    <t>51</t>
  </si>
  <si>
    <t>711131811</t>
  </si>
  <si>
    <t>Odstranění izolace proti zemní vlhkosti na ploše vodorovné V</t>
  </si>
  <si>
    <t>713460786</t>
  </si>
  <si>
    <t>https://podminky.urs.cz/item/CS_URS_2024_01/711131811</t>
  </si>
  <si>
    <t xml:space="preserve">P   "1NP, VÝKOPY ZÁKL. DESKY, -01-</t>
  </si>
  <si>
    <t>712</t>
  </si>
  <si>
    <t>Povlakové krytiny</t>
  </si>
  <si>
    <t>52</t>
  </si>
  <si>
    <t>712361803</t>
  </si>
  <si>
    <t>Odstranění povlakové krytiny střech plochých do 10° z fólií přilepenou v plné ploše</t>
  </si>
  <si>
    <t>947986055</t>
  </si>
  <si>
    <t>https://podminky.urs.cz/item/CS_URS_2024_01/712361803</t>
  </si>
  <si>
    <t xml:space="preserve">S*1,2  "střecha, -05-, hydroizolace včetně atiky</t>
  </si>
  <si>
    <t>713</t>
  </si>
  <si>
    <t>Izolace tepelné</t>
  </si>
  <si>
    <t>53</t>
  </si>
  <si>
    <t>713120841</t>
  </si>
  <si>
    <t>Odstranění tepelné izolace podlah z rohoží, pásů, dílců, desek, bloků podlah připevněných lepením z vláknitých materiálů, tloušťka izolace suchých, tloušťka izolace do 100 mm</t>
  </si>
  <si>
    <t>-1127426818</t>
  </si>
  <si>
    <t>https://podminky.urs.cz/item/CS_URS_2024_01/713120841</t>
  </si>
  <si>
    <t xml:space="preserve">194,5  "1NP , -01-, -03-, TL. 20mm</t>
  </si>
  <si>
    <t>54</t>
  </si>
  <si>
    <t>713140851</t>
  </si>
  <si>
    <t>Odstranění tepelné izolace střech plochých z rohoží, pásů, dílců, desek, bloků nadstřešních izolací připevněných lepením z vláknitých materiálů suchých, tloušťka izolace do 100 mm</t>
  </si>
  <si>
    <t>399204874</t>
  </si>
  <si>
    <t>https://podminky.urs.cz/item/CS_URS_2024_01/713140851</t>
  </si>
  <si>
    <t xml:space="preserve">S   "STŘECHA, -05-, DESKA POLSID TL. 50mm</t>
  </si>
  <si>
    <t>741</t>
  </si>
  <si>
    <t>Elektroinstalace - silnoproud</t>
  </si>
  <si>
    <t>55</t>
  </si>
  <si>
    <t>741121861</t>
  </si>
  <si>
    <t>Demontáž kabelů měděných uložených pod omítku plných kulatých počtu a průřezu žil 2x1,5 až 2,5 mm2, 3x1,5 mm2, 4x1,5 mm2</t>
  </si>
  <si>
    <t>1879063922</t>
  </si>
  <si>
    <t>https://podminky.urs.cz/item/CS_URS_2024_01/741121861</t>
  </si>
  <si>
    <t xml:space="preserve">400  "ODHAD DEMONTÁŽE</t>
  </si>
  <si>
    <t>56</t>
  </si>
  <si>
    <t>741211817</t>
  </si>
  <si>
    <t>Demontáž rozvodnic kovových, uložených pod omítkou, krytí do IPx 4, plochy přes 0,8 m2</t>
  </si>
  <si>
    <t>kus</t>
  </si>
  <si>
    <t>708112334</t>
  </si>
  <si>
    <t>https://podminky.urs.cz/item/CS_URS_2024_01/741211817</t>
  </si>
  <si>
    <t>57</t>
  </si>
  <si>
    <t>741311815.1</t>
  </si>
  <si>
    <t>Demontáž spínačů a zásuvek nástěnných normálních do 10 A šroubových bez zachování funkčnosti</t>
  </si>
  <si>
    <t>-1126749175</t>
  </si>
  <si>
    <t>58</t>
  </si>
  <si>
    <t>741371843.1</t>
  </si>
  <si>
    <t>Demontáž svítidla interiérového se standardní paticí bez zachování funkčnosti</t>
  </si>
  <si>
    <t>-2114090548</t>
  </si>
  <si>
    <t>764</t>
  </si>
  <si>
    <t>Konstrukce klempířské</t>
  </si>
  <si>
    <t>59</t>
  </si>
  <si>
    <t>764002841</t>
  </si>
  <si>
    <t>Demontáž klempířských konstrukcí oplechování horních ploch zdí a nadezdívek do suti</t>
  </si>
  <si>
    <t>1789686372</t>
  </si>
  <si>
    <t>https://podminky.urs.cz/item/CS_URS_2024_01/764002841</t>
  </si>
  <si>
    <t xml:space="preserve">(16,4+15)*2   "OPLECHOVÁNÍ ATIKY</t>
  </si>
  <si>
    <t>767</t>
  </si>
  <si>
    <t>Konstrukce zámečnické</t>
  </si>
  <si>
    <t>60</t>
  </si>
  <si>
    <t>767832801</t>
  </si>
  <si>
    <t>Demontáž venkovních požárních žebříků s ochranným košem</t>
  </si>
  <si>
    <t>1404632244</t>
  </si>
  <si>
    <t>https://podminky.urs.cz/item/CS_URS_2024_01/767832801</t>
  </si>
  <si>
    <t xml:space="preserve">9,7  "venkovní žebřík</t>
  </si>
  <si>
    <t>771</t>
  </si>
  <si>
    <t>Podlahy z dlaždic</t>
  </si>
  <si>
    <t>61</t>
  </si>
  <si>
    <t>771551810</t>
  </si>
  <si>
    <t>Demontáž podlah z dlaždic teracových kladených do malty</t>
  </si>
  <si>
    <t>-311016479</t>
  </si>
  <si>
    <t>https://podminky.urs.cz/item/CS_URS_2024_01/771551810</t>
  </si>
  <si>
    <t xml:space="preserve">50,5  "1NP</t>
  </si>
  <si>
    <t>62</t>
  </si>
  <si>
    <t>771571810</t>
  </si>
  <si>
    <t>Demontáž podlah z dlaždic keramických kladených do malty</t>
  </si>
  <si>
    <t>-1201189608</t>
  </si>
  <si>
    <t>https://podminky.urs.cz/item/CS_URS_2024_01/771571810</t>
  </si>
  <si>
    <t xml:space="preserve">122,8+122,4  "1NP+2NP, --03-, 04-</t>
  </si>
  <si>
    <t>776</t>
  </si>
  <si>
    <t>Podlahy povlakové</t>
  </si>
  <si>
    <t>63</t>
  </si>
  <si>
    <t>776201812</t>
  </si>
  <si>
    <t>Demontáž povlakových podlahovin lepených ručně s podložkou</t>
  </si>
  <si>
    <t>1422725443</t>
  </si>
  <si>
    <t>https://podminky.urs.cz/item/CS_URS_2024_01/776201812</t>
  </si>
  <si>
    <t xml:space="preserve">20,9+70,6  "1NP+2NP, -0,3-, 04-</t>
  </si>
  <si>
    <t>781</t>
  </si>
  <si>
    <t>Dokončovací práce - obklady</t>
  </si>
  <si>
    <t>64</t>
  </si>
  <si>
    <t>781471810</t>
  </si>
  <si>
    <t>Demontáž obkladů z dlaždic keramických kladených do malty</t>
  </si>
  <si>
    <t>708351827</t>
  </si>
  <si>
    <t>https://podminky.urs.cz/item/CS_URS_2024_01/781471810</t>
  </si>
  <si>
    <t xml:space="preserve">(3,9+2,5+1,8+6+1,2+2,5+1,8)*1,85  "1NP+2NP</t>
  </si>
  <si>
    <t>O</t>
  </si>
  <si>
    <t>Obvod stavby</t>
  </si>
  <si>
    <t>62,8</t>
  </si>
  <si>
    <t>Plocha obkladů</t>
  </si>
  <si>
    <t>61,4</t>
  </si>
  <si>
    <t>M2</t>
  </si>
  <si>
    <t>P1</t>
  </si>
  <si>
    <t>Skladba P.01 - PVC</t>
  </si>
  <si>
    <t>135</t>
  </si>
  <si>
    <t>P2</t>
  </si>
  <si>
    <t>Skladba P.02 - dlažba</t>
  </si>
  <si>
    <t>48,2</t>
  </si>
  <si>
    <t>P3</t>
  </si>
  <si>
    <t>Skladba P.03 - PVC antistat.</t>
  </si>
  <si>
    <t>4,2</t>
  </si>
  <si>
    <t>P4</t>
  </si>
  <si>
    <t>Skladba P.04 - PVC</t>
  </si>
  <si>
    <t>142,6</t>
  </si>
  <si>
    <t>P5</t>
  </si>
  <si>
    <t>Skladba P.05 - dlažba</t>
  </si>
  <si>
    <t>45,6</t>
  </si>
  <si>
    <t>199,34</t>
  </si>
  <si>
    <t>02 - SO 01.1 - Stavební část</t>
  </si>
  <si>
    <t>Úroveň 3:</t>
  </si>
  <si>
    <t>01 - SO 01.1.1 - Stavební část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</si>
  <si>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</si>
  <si>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</si>
  <si>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</si>
  <si>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</si>
  <si>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</si>
  <si>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</si>
  <si>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</si>
  <si>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</si>
  <si>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</si>
  <si>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</si>
  <si>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</si>
  <si>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</si>
  <si>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Zakládání</t>
  </si>
  <si>
    <t>213141113</t>
  </si>
  <si>
    <t>Zřízení vrstvy z geotextilie filtrační, separační, odvodňovací, ochranné, výztužné nebo protierozní v rovině nebo ve sklonu do 1:5, šířky přes 6 do 8,5 m</t>
  </si>
  <si>
    <t>-1273035495</t>
  </si>
  <si>
    <t>https://podminky.urs.cz/item/CS_URS_2024_01/213141113</t>
  </si>
  <si>
    <t xml:space="preserve">S*2   "STŘECHA , DVĚ VRSTVY</t>
  </si>
  <si>
    <t>M</t>
  </si>
  <si>
    <t>69311081</t>
  </si>
  <si>
    <t>geotextilie netkaná separační, ochranná, filtrační, drenážní PES 300g/m2</t>
  </si>
  <si>
    <t>1073766977</t>
  </si>
  <si>
    <t xml:space="preserve">S  "STŘECHA</t>
  </si>
  <si>
    <t>199,34*1,15 'Přepočtené koeficientem množství</t>
  </si>
  <si>
    <t>213141131</t>
  </si>
  <si>
    <t>Zřízení vrstvy z geotextilie filtrační, separační, odvodňovací, ochranné, výztužné nebo protierozní ve sklonu přes 1:2 do 1:1, šířky do 3 m</t>
  </si>
  <si>
    <t>-284047388</t>
  </si>
  <si>
    <t>https://podminky.urs.cz/item/CS_URS_2024_01/213141131</t>
  </si>
  <si>
    <t xml:space="preserve">O*1,2  "SPODNÍ STAVBA</t>
  </si>
  <si>
    <t>69311088</t>
  </si>
  <si>
    <t>geotextilie netkaná separační, ochranná, filtrační, drenážní PES 500g/m2</t>
  </si>
  <si>
    <t>881819316</t>
  </si>
  <si>
    <t>274,7*1,1 'Přepočtené koeficientem množství</t>
  </si>
  <si>
    <t>273313611</t>
  </si>
  <si>
    <t>Základy z betonu prostého desky z betonu kamenem neprokládaného tř. C 16/20</t>
  </si>
  <si>
    <t>-1823314345</t>
  </si>
  <si>
    <t>https://podminky.urs.cz/item/CS_URS_2024_01/273313611</t>
  </si>
  <si>
    <t xml:space="preserve">2,5*2,5*0,1  "VÝTAH, TL.100mm</t>
  </si>
  <si>
    <t xml:space="preserve">P*0,05  "PODLAHOVÁ DESKA - tl. 50mm</t>
  </si>
  <si>
    <t>273321511</t>
  </si>
  <si>
    <t>Základy z betonu železového (bez výztuže) desky z betonu bez zvláštních nároků na prostředí tř. C 25/30</t>
  </si>
  <si>
    <t>-1688680564</t>
  </si>
  <si>
    <t>https://podminky.urs.cz/item/CS_URS_2024_01/273321511</t>
  </si>
  <si>
    <t xml:space="preserve">P*0,2  "DOPLNĚNÍ VYBOURANÉ PDLAHOVÉ DESKY</t>
  </si>
  <si>
    <t xml:space="preserve">2,5*2,5*0,3  "PODKLAD VÝTAHU</t>
  </si>
  <si>
    <t xml:space="preserve">2*2,05*0,24  "DNO VÝTAHOVÉ ŠACHTY</t>
  </si>
  <si>
    <t>273351121</t>
  </si>
  <si>
    <t>Bednění základů desek zřízení</t>
  </si>
  <si>
    <t>-1939681766</t>
  </si>
  <si>
    <t>https://podminky.urs.cz/item/CS_URS_2024_01/273351121</t>
  </si>
  <si>
    <t xml:space="preserve">2,5*3*0,2  "DESKA VÝTAHU</t>
  </si>
  <si>
    <t>273351122</t>
  </si>
  <si>
    <t>Bednění základů desek odstranění</t>
  </si>
  <si>
    <t>2147053263</t>
  </si>
  <si>
    <t>https://podminky.urs.cz/item/CS_URS_2024_01/273351122</t>
  </si>
  <si>
    <t>273362021</t>
  </si>
  <si>
    <t>Výztuž základů desek ze svařovaných sítí z drátů typu KARI</t>
  </si>
  <si>
    <t>-699743139</t>
  </si>
  <si>
    <t>https://podminky.urs.cz/item/CS_URS_2024_01/273362021</t>
  </si>
  <si>
    <t xml:space="preserve">(P+2,5*2,5+2*2,05)*7,9*0,001*2  "KY-81, DVĚ VRSTVY</t>
  </si>
  <si>
    <t>275313711</t>
  </si>
  <si>
    <t>Základy z betonu prostého patky a bloky z betonu kamenem neprokládaného tř. C 20/25</t>
  </si>
  <si>
    <t>-28092659</t>
  </si>
  <si>
    <t>https://podminky.urs.cz/item/CS_URS_2024_01/275313711</t>
  </si>
  <si>
    <t xml:space="preserve">0,2*0,4*0,6*2  "PATKY POD TČ</t>
  </si>
  <si>
    <t>275351121</t>
  </si>
  <si>
    <t>Bednění základů patek zřízení</t>
  </si>
  <si>
    <t>-1392168104</t>
  </si>
  <si>
    <t>https://podminky.urs.cz/item/CS_URS_2024_01/275351121</t>
  </si>
  <si>
    <t xml:space="preserve">(0,2+0,4)*0,6*2  "PATKY POD TČ</t>
  </si>
  <si>
    <t>275351122</t>
  </si>
  <si>
    <t>Bednění základů patek odstranění</t>
  </si>
  <si>
    <t>1587540045</t>
  </si>
  <si>
    <t>https://podminky.urs.cz/item/CS_URS_2024_01/275351122</t>
  </si>
  <si>
    <t>279321348</t>
  </si>
  <si>
    <t>Základové zdi z betonu železového (bez výztuže) bez zvláštních nároků na prostředí tř. C 30/37</t>
  </si>
  <si>
    <t>-1325849155</t>
  </si>
  <si>
    <t>https://podminky.urs.cz/item/CS_URS_2024_01/279321348</t>
  </si>
  <si>
    <t xml:space="preserve">2,5*3*1,2*0,2  "OBVOD VÝTAHU</t>
  </si>
  <si>
    <t>279351121</t>
  </si>
  <si>
    <t>Bednění základových zdí rovné oboustranné za každou stranu zřízení</t>
  </si>
  <si>
    <t>777143135</t>
  </si>
  <si>
    <t>https://podminky.urs.cz/item/CS_URS_2024_01/279351121</t>
  </si>
  <si>
    <t>2,5*3*1,2*2 "OBVOD VÝTAHU</t>
  </si>
  <si>
    <t>279351122</t>
  </si>
  <si>
    <t>Bednění základových zdí rovné oboustranné za každou stranu odstranění</t>
  </si>
  <si>
    <t>-1099102510</t>
  </si>
  <si>
    <t>https://podminky.urs.cz/item/CS_URS_2024_01/279351122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</si>
  <si>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</si>
  <si>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</si>
  <si>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1421832117</t>
  </si>
  <si>
    <t>https://podminky.urs.cz/item/CS_URS_2024_01/279361821</t>
  </si>
  <si>
    <t xml:space="preserve">1,8*120*0,001  "120KG/m3</t>
  </si>
  <si>
    <t>311272031</t>
  </si>
  <si>
    <t>Zdivo z pórobetonových tvárnic na tenké maltové lože, tl. zdiva 200 mm pevnost tvárnic přes P2 do P4, objemová hmotnost přes 450 do 600 kg/m3 hladkých</t>
  </si>
  <si>
    <t>121090666</t>
  </si>
  <si>
    <t>https://podminky.urs.cz/item/CS_URS_2024_01/311272031</t>
  </si>
  <si>
    <t xml:space="preserve">1,2*3,6  "1NP</t>
  </si>
  <si>
    <t>311272241</t>
  </si>
  <si>
    <t>Zdivo z pórobetonových tvárnic na tenké maltové lože, tl. zdiva 300 mm pevnost tvárnic přes P2 do P4, objemová hmotnost přes 450 do 600 kg/m3 na pero a drážku</t>
  </si>
  <si>
    <t>52656325</t>
  </si>
  <si>
    <t>https://podminky.urs.cz/item/CS_URS_2024_01/311272241</t>
  </si>
  <si>
    <t xml:space="preserve">2*1,4*2+1,2*2,1*2   "DOZDÍVKA OKEN 1NP+2NP</t>
  </si>
  <si>
    <t>311321611</t>
  </si>
  <si>
    <t>Nadzákladové zdi z betonu železového (bez výztuže) nosné bez zvláštních nároků na vliv prostředí tř. C 30/37</t>
  </si>
  <si>
    <t>390776305</t>
  </si>
  <si>
    <t>https://podminky.urs.cz/item/CS_URS_2024_01/311321611</t>
  </si>
  <si>
    <t xml:space="preserve">(2+2,05)*2 *8,2*0,2       "VÝTAH - těleso</t>
  </si>
  <si>
    <t xml:space="preserve">-2,2*1,2*2*0,2  "vstupy</t>
  </si>
  <si>
    <t>311351121</t>
  </si>
  <si>
    <t>Bednění nadzákladových zdí nosných rovné oboustranné za každou stranu zřízení</t>
  </si>
  <si>
    <t>-333060437</t>
  </si>
  <si>
    <t>https://podminky.urs.cz/item/CS_URS_2024_01/311351121</t>
  </si>
  <si>
    <t xml:space="preserve">(2+2,05)*2 *8,2*2       "VÝTAH - těleso</t>
  </si>
  <si>
    <t xml:space="preserve">(2,2+1,2)*2*2*0,2  "vstupy</t>
  </si>
  <si>
    <t>311351122</t>
  </si>
  <si>
    <t>Bednění nadzákladových zdí nosných rovné oboustranné za každou stranu odstranění</t>
  </si>
  <si>
    <t>-37754810</t>
  </si>
  <si>
    <t>https://podminky.urs.cz/item/CS_URS_2024_01/311351122</t>
  </si>
  <si>
    <t>311361821</t>
  </si>
  <si>
    <t>Výztuž nadzákladových zdí nosných svislých nebo odkloněných od svislice, rovných nebo oblých z betonářské oceli 10 505 (R) nebo BSt 500</t>
  </si>
  <si>
    <t>-881553395</t>
  </si>
  <si>
    <t>https://podminky.urs.cz/item/CS_URS_2024_01/311361821</t>
  </si>
  <si>
    <t xml:space="preserve">12,228*120*0,001  "výztuž 120kg/m3</t>
  </si>
  <si>
    <t>342272225</t>
  </si>
  <si>
    <t>Příčky z pórobetonových tvárnic hladkých na tenké maltové lože objemová hmotnost do 500 kg/m3, tloušťka příčky 100 mm</t>
  </si>
  <si>
    <t>-1819580548</t>
  </si>
  <si>
    <t>https://podminky.urs.cz/item/CS_URS_2024_01/342272225</t>
  </si>
  <si>
    <t xml:space="preserve">(2,1+1,3+1,4+1,2)*3,6 -0,9*2  "1NP</t>
  </si>
  <si>
    <t xml:space="preserve">(1,85+2,3+1,9+1,2)*3,6-0,8*2  "2NP</t>
  </si>
  <si>
    <t>342272245</t>
  </si>
  <si>
    <t>Příčky z pórobetonových tvárnic hladkých na tenké maltové lože objemová hmotnost do 500 kg/m3, tloušťka příčky 150 mm</t>
  </si>
  <si>
    <t>-1016720859</t>
  </si>
  <si>
    <t>https://podminky.urs.cz/item/CS_URS_2024_01/342272245</t>
  </si>
  <si>
    <t xml:space="preserve">(4,5*2+2,2+2,9+5,7+2,5+1,8+1,8+3,2)*3,6-(0,8*3+0,9)*2  "1NP</t>
  </si>
  <si>
    <t xml:space="preserve">(4,5*2+2,2*2+2,5+5,7*2+2,8)*3,6-(0,8*4+0,9)*2   "2NP</t>
  </si>
  <si>
    <t>346272226</t>
  </si>
  <si>
    <t>Přizdívky z pórobetonových tvárnic objemová hmotnost do 500 kg/m3, na tenké maltové lože, tloušťka přizdívky 75 mm</t>
  </si>
  <si>
    <t>-1465963595</t>
  </si>
  <si>
    <t>https://podminky.urs.cz/item/CS_URS_2024_01/346272226</t>
  </si>
  <si>
    <t xml:space="preserve">(3,5+2,1)*3,6  "1NP</t>
  </si>
  <si>
    <t xml:space="preserve">(3,5+2,1+0,7)*3,6  "2NP</t>
  </si>
  <si>
    <t>346272236</t>
  </si>
  <si>
    <t>Přizdívky z pórobetonových tvárnic objemová hmotnost do 500 kg/m3, na tenké maltové lože, tloušťka přizdívky 100 mm</t>
  </si>
  <si>
    <t>1691531942</t>
  </si>
  <si>
    <t>https://podminky.urs.cz/item/CS_URS_2024_01/346272236</t>
  </si>
  <si>
    <t xml:space="preserve">(3,5+1,85)*3,6  "2NP</t>
  </si>
  <si>
    <t>346272256</t>
  </si>
  <si>
    <t>Přizdívky z pórobetonových tvárnic objemová hmotnost do 500 kg/m3, na tenké maltové lože, tloušťka přizdívky 150 mm</t>
  </si>
  <si>
    <t>-503075869</t>
  </si>
  <si>
    <t>https://podminky.urs.cz/item/CS_URS_2024_01/346272256</t>
  </si>
  <si>
    <t xml:space="preserve">2,4*3,6*3  "1NP+2NP</t>
  </si>
  <si>
    <t>346272266</t>
  </si>
  <si>
    <t>Přizdívky z pórobetonových tvárnic objemová hmotnost do 500 kg/m3, na tenké maltové lože, tloušťka přizdívky 200 mm</t>
  </si>
  <si>
    <t>-107440380</t>
  </si>
  <si>
    <t>https://podminky.urs.cz/item/CS_URS_2024_01/346272266</t>
  </si>
  <si>
    <t xml:space="preserve">(3+1,85+3)*3,6  "1NP+2NP</t>
  </si>
  <si>
    <t>Vodorovné konstrukce</t>
  </si>
  <si>
    <t>411321414</t>
  </si>
  <si>
    <t>Stropy z betonu železového (bez výztuže) stropů deskových, plochých střech, desek balkonových, desek hřibových stropů včetně hlavic hřibových sloupů tř. C 25/30</t>
  </si>
  <si>
    <t>1703105883</t>
  </si>
  <si>
    <t>https://podminky.urs.cz/item/CS_URS_2024_01/411321414</t>
  </si>
  <si>
    <t xml:space="preserve">2*2,05*0,2  "STROP VÝTAHU</t>
  </si>
  <si>
    <t xml:space="preserve">(2,8*1,2-1,68*1,1)*0,2  "DOBETONÁVKA VÝLEZU</t>
  </si>
  <si>
    <t>411351011</t>
  </si>
  <si>
    <t>Bednění stropních konstrukcí - bez podpěrné konstrukce desek tloušťky stropní desky přes 5 do 25 cm zřízení</t>
  </si>
  <si>
    <t>622590091</t>
  </si>
  <si>
    <t>https://podminky.urs.cz/item/CS_URS_2024_01/411351011</t>
  </si>
  <si>
    <t xml:space="preserve">1,6*1,65+(2+2,05)*2*0,2  "STROP VÝTAHU</t>
  </si>
  <si>
    <t>411351012</t>
  </si>
  <si>
    <t>Bednění stropních konstrukcí - bez podpěrné konstrukce desek tloušťky stropní desky přes 5 do 25 cm odstranění</t>
  </si>
  <si>
    <t>1947011385</t>
  </si>
  <si>
    <t>https://podminky.urs.cz/item/CS_URS_2024_01/411351012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</si>
  <si>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</si>
  <si>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</si>
  <si>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-652366465</t>
  </si>
  <si>
    <t>https://podminky.urs.cz/item/CS_URS_2024_01/411354249</t>
  </si>
  <si>
    <t xml:space="preserve">2,8*1,2  "STŘEŠNÍ VÝLEZ</t>
  </si>
  <si>
    <t>411354313</t>
  </si>
  <si>
    <t>Podpěrná konstrukce stropů - desek, kleneb a skořepin výška podepření do 4 m tloušťka stropu přes 15 do 25 cm zřízení</t>
  </si>
  <si>
    <t>-683450472</t>
  </si>
  <si>
    <t>https://podminky.urs.cz/item/CS_URS_2024_01/411354313</t>
  </si>
  <si>
    <t xml:space="preserve">1,6*1,65+2,8*1,2  "STROPY</t>
  </si>
  <si>
    <t>411354314</t>
  </si>
  <si>
    <t>Podpěrná konstrukce stropů - desek, kleneb a skořepin výška podepření do 4 m tloušťka stropu přes 15 do 25 cm odstranění</t>
  </si>
  <si>
    <t>1367925575</t>
  </si>
  <si>
    <t>https://podminky.urs.cz/item/CS_URS_2024_01/411354314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</si>
  <si>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</si>
  <si>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</si>
  <si>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674675967</t>
  </si>
  <si>
    <t>https://podminky.urs.cz/item/CS_URS_2024_01/411361821</t>
  </si>
  <si>
    <t xml:space="preserve">(11*1,2+13*0,25)*0,4*0,001  "R8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</si>
  <si>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</si>
  <si>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</si>
  <si>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-201644223</t>
  </si>
  <si>
    <t>https://podminky.urs.cz/item/CS_URS_2024_01/411362021</t>
  </si>
  <si>
    <t xml:space="preserve">(2*2,05+2,8*1,2-1,68*1,1)*7,9*0,001*2  "KY-81 DVĚ VRSTVY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</si>
  <si>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</si>
  <si>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</si>
  <si>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</si>
  <si>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1855568517</t>
  </si>
  <si>
    <t>https://podminky.urs.cz/item/CS_URS_2024_01/612142001</t>
  </si>
  <si>
    <t xml:space="preserve">(44,3+198,32)*2   "PLOCHA NOVÝCH PŘÍČEK </t>
  </si>
  <si>
    <t xml:space="preserve">(42,84+19,26+25,92+28,26)    "PŘIZDÍVKY</t>
  </si>
  <si>
    <t>612311131</t>
  </si>
  <si>
    <t>Vápenný štuk vnitřních ploch tloušťky do 3 mm svislých konstrukcí stěn</t>
  </si>
  <si>
    <t>2136195404</t>
  </si>
  <si>
    <t>https://podminky.urs.cz/item/CS_URS_2024_01/612311131</t>
  </si>
  <si>
    <t xml:space="preserve">-OB  "PLOCHA OBKLADU</t>
  </si>
  <si>
    <t>622131121</t>
  </si>
  <si>
    <t>Podkladní a spojovací vrstva vnějších omítaných ploch penetrace nanášená ručně stěn</t>
  </si>
  <si>
    <t>-1132982450</t>
  </si>
  <si>
    <t>https://podminky.urs.cz/item/CS_URS_2024_01/622131121</t>
  </si>
  <si>
    <t>428,5+52,5 "FASÁDA VČ. SOKLU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</si>
  <si>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</si>
  <si>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</si>
  <si>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-1272639866</t>
  </si>
  <si>
    <t>https://podminky.urs.cz/item/CS_URS_2024_01/622211021</t>
  </si>
  <si>
    <t>28376077</t>
  </si>
  <si>
    <t>deska EPS grafitová fasádní λ=0,030-0,031 tl 120mm</t>
  </si>
  <si>
    <t>1784450898</t>
  </si>
  <si>
    <t xml:space="preserve">370,5  "FASÁDA 120mm </t>
  </si>
  <si>
    <t>370,5*1,05 'Přepočtené koeficientem množství</t>
  </si>
  <si>
    <t>28376444</t>
  </si>
  <si>
    <t>deska XPS hrana rovná a strukturovaný povrch 300kPA λ=0,035 tl 120mm</t>
  </si>
  <si>
    <t>-1078922997</t>
  </si>
  <si>
    <t xml:space="preserve">58  "SOKLOVÁ ČÁST</t>
  </si>
  <si>
    <t>58*1,02 'Přepočtené koeficientem množství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</si>
  <si>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</si>
  <si>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</si>
  <si>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44214724</t>
  </si>
  <si>
    <t>https://podminky.urs.cz/item/CS_URS_2024_01/622211041</t>
  </si>
  <si>
    <t xml:space="preserve">52,5  "MEZIOKENNÍ SLOUPY</t>
  </si>
  <si>
    <t>28376081</t>
  </si>
  <si>
    <t>deska EPS grafitová fasádní λ=0,030-0,031 tl 200mm</t>
  </si>
  <si>
    <t>226335900</t>
  </si>
  <si>
    <t>52,5*1,05 'Přepočtené koeficientem množství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</si>
  <si>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</si>
  <si>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</si>
  <si>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-33367316</t>
  </si>
  <si>
    <t>https://podminky.urs.cz/item/CS_URS_2024_01/622251101</t>
  </si>
  <si>
    <t>622252001</t>
  </si>
  <si>
    <t>Montáž profilů kontaktního zateplení zakládacích soklových připevněných hmoždinkami</t>
  </si>
  <si>
    <t>1150346987</t>
  </si>
  <si>
    <t>https://podminky.urs.cz/item/CS_URS_2024_01/622252001</t>
  </si>
  <si>
    <t>59051649</t>
  </si>
  <si>
    <t>profil zakládací Al tl 0,7mm pro ETICS pro izolant tl 120mm</t>
  </si>
  <si>
    <t>1435236928</t>
  </si>
  <si>
    <t>56,8</t>
  </si>
  <si>
    <t>56,8*1,05 'Přepočtené koeficientem množství</t>
  </si>
  <si>
    <t>59051657</t>
  </si>
  <si>
    <t>profil zakládací Al tl 0,7mm pro ETICS pro izolant tl 200mm</t>
  </si>
  <si>
    <t>-1106871353</t>
  </si>
  <si>
    <t>622252002</t>
  </si>
  <si>
    <t>Montáž profilů kontaktního zateplení ostatních stěnových, dilatačních apod. lepených do tmelu</t>
  </si>
  <si>
    <t>1867630932</t>
  </si>
  <si>
    <t>https://podminky.urs.cz/item/CS_URS_2024_01/622252002</t>
  </si>
  <si>
    <t>63127464</t>
  </si>
  <si>
    <t>profil rohový Al 15x15mm s výztužnou tkaninou š 100mm pro ETICS</t>
  </si>
  <si>
    <t>160495385</t>
  </si>
  <si>
    <t>8,8*6</t>
  </si>
  <si>
    <t>52,8*1,05 'Přepočtené koeficientem množství</t>
  </si>
  <si>
    <t>59051500</t>
  </si>
  <si>
    <t>profil dilatační stěnový PVC s výztužnou tkaninou pro ETICS</t>
  </si>
  <si>
    <t>400050550</t>
  </si>
  <si>
    <t>53,6</t>
  </si>
  <si>
    <t>53,6*1,05 'Přepočtené koeficientem množství</t>
  </si>
  <si>
    <t>28342205</t>
  </si>
  <si>
    <t>profil začišťovací PVC 6mm s výztužnou tkaninou pro ostění ETICS</t>
  </si>
  <si>
    <t>1392480762</t>
  </si>
  <si>
    <t>34,5*4+2,1*4+1,85*4</t>
  </si>
  <si>
    <t>153,8*1,05 'Přepočtené koeficientem množství</t>
  </si>
  <si>
    <t>59051510</t>
  </si>
  <si>
    <t>profil začišťovací s okapnicí PVC s výztužnou tkaninou pro nadpraží ETICS</t>
  </si>
  <si>
    <t>223890518</t>
  </si>
  <si>
    <t xml:space="preserve">(10,3+0,6+10,8)*2  "ŠÍŘE OKEN</t>
  </si>
  <si>
    <t>43,4*1,05 'Přepočtené koeficientem množství</t>
  </si>
  <si>
    <t>622381012</t>
  </si>
  <si>
    <t>Omítka tenkovrstvá minerální vnějších ploch probarvená, bez penetrace zatíraná (škrábaná), zrnitost 1,5 mm stěn</t>
  </si>
  <si>
    <t>-783267676</t>
  </si>
  <si>
    <t>https://podminky.urs.cz/item/CS_URS_2024_01/622381012</t>
  </si>
  <si>
    <t xml:space="preserve">321  "SVĚTLÁ PODLE PD</t>
  </si>
  <si>
    <t>622381022</t>
  </si>
  <si>
    <t>Omítka tenkovrstvá minerální vnějších ploch probarvená, bez penetrace zatíraná (škrábaná), zrnitost 2,0 mm stěn</t>
  </si>
  <si>
    <t>-61986500</t>
  </si>
  <si>
    <t>https://podminky.urs.cz/item/CS_URS_2024_01/622381022</t>
  </si>
  <si>
    <t xml:space="preserve">102+11,6  "TMAVÁ ČÁST VČ. SOKLU - podle D.1.1.b-15</t>
  </si>
  <si>
    <t>629991012</t>
  </si>
  <si>
    <t>Zakrytí vnějších ploch před znečištěním včetně pozdějšího odkrytí výplní otvorů a svislých ploch fólií přilepenou na začišťovací lištu</t>
  </si>
  <si>
    <t>99162227</t>
  </si>
  <si>
    <t>https://podminky.urs.cz/item/CS_URS_2024_01/629991012</t>
  </si>
  <si>
    <t xml:space="preserve">93,4  "PLOCHA OKEN A VST. DVEŘÍ</t>
  </si>
  <si>
    <t>632441219</t>
  </si>
  <si>
    <t>Potěr anhydritový samonivelační litý tř. C 25, tl. přes 40 do 45 mm</t>
  </si>
  <si>
    <t>139303214</t>
  </si>
  <si>
    <t>https://podminky.urs.cz/item/CS_URS_2024_01/632441219</t>
  </si>
  <si>
    <t>1NP - tl. 45mm</t>
  </si>
  <si>
    <t xml:space="preserve">16,6+12,4+23,3+34,1+15,1+33,5  "P.01</t>
  </si>
  <si>
    <t xml:space="preserve">3,6+11,6+4+24,7+4,3  "P.02</t>
  </si>
  <si>
    <t xml:space="preserve">2,3+1,9  "P.03</t>
  </si>
  <si>
    <t>632441218</t>
  </si>
  <si>
    <t>Potěr anhydritový samonivelační litý tř. C 25, tl. přes 35 do 40 mm</t>
  </si>
  <si>
    <t>-2062923137</t>
  </si>
  <si>
    <t>https://podminky.urs.cz/item/CS_URS_2024_01/632441218</t>
  </si>
  <si>
    <t>2NP</t>
  </si>
  <si>
    <t xml:space="preserve">16,6+4,3+13,6+22,8+33,8+15+36,5   "P.04</t>
  </si>
  <si>
    <t xml:space="preserve">3,8+11,6+5,4+24,8  "P.05</t>
  </si>
  <si>
    <t>632481213</t>
  </si>
  <si>
    <t>Separační vrstva k oddělení podlahových vrstev z polyetylénové fólie</t>
  </si>
  <si>
    <t>192017331</t>
  </si>
  <si>
    <t>https://podminky.urs.cz/item/CS_URS_2024_01/632481213</t>
  </si>
  <si>
    <t xml:space="preserve">P1+P2+P3+P4+P5  "FOLIE</t>
  </si>
  <si>
    <t>632481215</t>
  </si>
  <si>
    <t>Separační vrstva k oddělení podlahových vrstev z geotextilie</t>
  </si>
  <si>
    <t>2008437839</t>
  </si>
  <si>
    <t>https://podminky.urs.cz/item/CS_URS_2024_01/632481215</t>
  </si>
  <si>
    <t xml:space="preserve">(P1+P2+P3)*2  "DVĚ VRSTVY - 300g/m2</t>
  </si>
  <si>
    <t>632682111R</t>
  </si>
  <si>
    <t>Oprava, příp.Vyspravení povrchu vnitřních schodišť stupňů tl. do 10 mm</t>
  </si>
  <si>
    <t>-522310420</t>
  </si>
  <si>
    <t>Poznámka k položce:_x000d_
PŘEDPOKLAD OPRAVY POVRCHOVÉHO POŠKOZENÍ VNITŘNÍHO SCHODIŠTĚ</t>
  </si>
  <si>
    <t xml:space="preserve">(1,2+2,8*2)*1,4   "plocha schodiště</t>
  </si>
  <si>
    <t>632683112</t>
  </si>
  <si>
    <t>Sešívání trhlin v betonových podlahách ocelovými sponkami se zálivkou pryskyřicí vzdálenosti sponek přes 10 do 15 cm</t>
  </si>
  <si>
    <t>-1980553839</t>
  </si>
  <si>
    <t>https://podminky.urs.cz/item/CS_URS_2024_01/632683112</t>
  </si>
  <si>
    <t xml:space="preserve">20  "ODHAD POŠKOZENÍ PODLAHOVÉ DESKY</t>
  </si>
  <si>
    <t>634112113</t>
  </si>
  <si>
    <t>Obvodová dilatace mezi stěnou a mazaninou nebo potěrem podlahovým páskem z pěnového PE tl. do 10 mm, výšky 80 mm</t>
  </si>
  <si>
    <t>-1420588340</t>
  </si>
  <si>
    <t>https://podminky.urs.cz/item/CS_URS_2024_01/634112113</t>
  </si>
  <si>
    <t xml:space="preserve">13*3+5,7*3+4,5*6+7*2+6  "1NP</t>
  </si>
  <si>
    <t xml:space="preserve">6*5+13*4+8*6 +3,6*2+5  "2NP  </t>
  </si>
  <si>
    <t>634911113</t>
  </si>
  <si>
    <t>Řezání dilatačních nebo smršťovacích spár v čerstvé betonové mazanině nebo potěru šířky do 5 mm, hloubky přes 20 do 50 mm</t>
  </si>
  <si>
    <t>417533152</t>
  </si>
  <si>
    <t>https://podminky.urs.cz/item/CS_URS_2024_01/634911113</t>
  </si>
  <si>
    <t xml:space="preserve">15*4  "ODHAD - DILATACE PODLE POŽADAVKU VÝROBCE</t>
  </si>
  <si>
    <t>65</t>
  </si>
  <si>
    <t>637121112</t>
  </si>
  <si>
    <t>Okapový chodník z kameniva s udusáním a urovnáním povrchu z kačírku tl. 150 mm</t>
  </si>
  <si>
    <t>1630459071</t>
  </si>
  <si>
    <t>https://podminky.urs.cz/item/CS_URS_2024_01/637121112</t>
  </si>
  <si>
    <t>O*0,45"OKAPOVÝ CHODNÍK</t>
  </si>
  <si>
    <t>66</t>
  </si>
  <si>
    <t>637311122</t>
  </si>
  <si>
    <t>Okapový chodník z obrubníků betonových chodníkových, se zalitím spár cementovou maltou do lože z betonu prostého, z obrubníků stojatých</t>
  </si>
  <si>
    <t>241830608</t>
  </si>
  <si>
    <t>https://podminky.urs.cz/item/CS_URS_2024_01/637311122</t>
  </si>
  <si>
    <t xml:space="preserve">29,4+0,8*8  "LEMOVÁNÍ </t>
  </si>
  <si>
    <t>67</t>
  </si>
  <si>
    <t>642942111</t>
  </si>
  <si>
    <t>Osazování zárubní nebo rámů kovových dveřních lisovaných nebo z úhelníků bez dveřních křídel na cementovou maltu, plochy otvoru do 2,5 m2</t>
  </si>
  <si>
    <t>1286938455</t>
  </si>
  <si>
    <t>https://podminky.urs.cz/item/CS_URS_2024_01/642942111</t>
  </si>
  <si>
    <t>Poznámka k položce:_x000d_
OCELOVÁ ZÁRUBEŃ SE STÍNOVOU DRÁŽKOU V LÍCI ZDIVA</t>
  </si>
  <si>
    <t>68</t>
  </si>
  <si>
    <t>55331482</t>
  </si>
  <si>
    <t>zárubeň jednokřídlá ocelová pro zdění tl stěny 75-100mm rozměru 800/1970, 2100mm</t>
  </si>
  <si>
    <t>668053370</t>
  </si>
  <si>
    <t xml:space="preserve">1  "D5 , 800/2100</t>
  </si>
  <si>
    <t>69</t>
  </si>
  <si>
    <t>55331487</t>
  </si>
  <si>
    <t>zárubeň jednokřídlá ocelová pro zdění tl stěny 110-150mm rozměru 800/1970, 2100mm</t>
  </si>
  <si>
    <t>-569102881</t>
  </si>
  <si>
    <t xml:space="preserve">8   "D01, D02, D04, D07, D08, D09</t>
  </si>
  <si>
    <t>70</t>
  </si>
  <si>
    <t>55331488</t>
  </si>
  <si>
    <t>zárubeň jednokřídlá ocelová pro zdění tl stěny 110-150mm rozměru 900/1970, 2100mm</t>
  </si>
  <si>
    <t>-283970768</t>
  </si>
  <si>
    <t xml:space="preserve">2  "D3, D6</t>
  </si>
  <si>
    <t>71</t>
  </si>
  <si>
    <t>941111122</t>
  </si>
  <si>
    <t>Lešení řadové trubkové lehké pracovní s podlahami s provozním zatížením tř. 3 do 200 kg/m2 šířky tř. W09 od 0,9 do 1,2 m, výšky výšky přes 10 do 25 m montáž</t>
  </si>
  <si>
    <t>-775027483</t>
  </si>
  <si>
    <t>https://podminky.urs.cz/item/CS_URS_2024_01/941111122</t>
  </si>
  <si>
    <t>O*9</t>
  </si>
  <si>
    <t>72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</si>
  <si>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</si>
  <si>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</si>
  <si>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51179588</t>
  </si>
  <si>
    <t>https://podminky.urs.cz/item/CS_URS_2024_01/941111222</t>
  </si>
  <si>
    <t>Poznámka k položce:_x000d_
předpoklad 6 měsíců</t>
  </si>
  <si>
    <t>565,2*90 'Přepočtené koeficientem množství</t>
  </si>
  <si>
    <t>73</t>
  </si>
  <si>
    <t>941111822</t>
  </si>
  <si>
    <t>Lešení řadové trubkové lehké pracovní s podlahami s provozním zatížením tř. 3 do 200 kg/m2 šířky tř. W09 od 0,9 do 1,2 m, výšky výšky přes 10 do 25 m demontáž</t>
  </si>
  <si>
    <t>1192229229</t>
  </si>
  <si>
    <t>https://podminky.urs.cz/item/CS_URS_2024_01/941111822</t>
  </si>
  <si>
    <t>74</t>
  </si>
  <si>
    <t>949111112</t>
  </si>
  <si>
    <t>Lešení lehké kozové trubkové o výšce lešeňové podlahy přes 1,2 do 1,9 m montáž</t>
  </si>
  <si>
    <t>sada</t>
  </si>
  <si>
    <t>1158835345</t>
  </si>
  <si>
    <t>https://podminky.urs.cz/item/CS_URS_2024_01/949111112</t>
  </si>
  <si>
    <t xml:space="preserve">4  "lešení v místnostech</t>
  </si>
  <si>
    <t>75</t>
  </si>
  <si>
    <t>949111212</t>
  </si>
  <si>
    <t>Lešení lehké kozové trubkové o výšce lešeňové podlahy přes 1,2 do 1,9 m příplatek k ceně za každý den použití</t>
  </si>
  <si>
    <t>-1168521218</t>
  </si>
  <si>
    <t>https://podminky.urs.cz/item/CS_URS_2024_01/949111212</t>
  </si>
  <si>
    <t>4*180 'Přepočtené koeficientem množství</t>
  </si>
  <si>
    <t>76</t>
  </si>
  <si>
    <t>949111812</t>
  </si>
  <si>
    <t>Lešení lehké kozové trubkové o výšce lešeňové podlahy přes 1,2 do 1,9 m demontáž</t>
  </si>
  <si>
    <t>-1766538682</t>
  </si>
  <si>
    <t>https://podminky.urs.cz/item/CS_URS_2024_01/949111812</t>
  </si>
  <si>
    <t>77</t>
  </si>
  <si>
    <t>9493122R</t>
  </si>
  <si>
    <t>Dodávka a Montáž výtahové kce a technologie, včetně zkoušek a revize</t>
  </si>
  <si>
    <t>kpl.</t>
  </si>
  <si>
    <t>1775432280</t>
  </si>
  <si>
    <t>Poznámka k položce:_x000d_
Technické podmínky jsou uvedeny v TZ D.1.1.a</t>
  </si>
  <si>
    <t>78</t>
  </si>
  <si>
    <t>952901114</t>
  </si>
  <si>
    <t>Vyčištění budov nebo objektů před předáním do užívání budov bytové nebo občanské výstavby, světlé výšky podlaží přes 4 m</t>
  </si>
  <si>
    <t>-2109171676</t>
  </si>
  <si>
    <t>https://podminky.urs.cz/item/CS_URS_2024_01/952901114</t>
  </si>
  <si>
    <t xml:space="preserve">194,5+193  "celková plocha budovy</t>
  </si>
  <si>
    <t>387,5*1,05 'Přepočtené koeficientem množství</t>
  </si>
  <si>
    <t>79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</si>
  <si>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</si>
  <si>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</si>
  <si>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1933743817</t>
  </si>
  <si>
    <t>https://podminky.urs.cz/item/CS_URS_2024_01/953942425</t>
  </si>
  <si>
    <t>80</t>
  </si>
  <si>
    <t>55241048</t>
  </si>
  <si>
    <t>poklop šachtový Pz ocelový zadlažďovací bez výztuže s těsněním zatížení A15 v 50mm rám 673x673mm vstup 600x600mm</t>
  </si>
  <si>
    <t>-476296795</t>
  </si>
  <si>
    <t>Poznámka k položce:_x000d_
PODLAHOVÝ POKLOP:_x000d_
• vnitřní rozměr 600x600mm_x000d_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</si>
  <si>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 xml:space="preserve">3  "X19</t>
  </si>
  <si>
    <t>81</t>
  </si>
  <si>
    <t>953943212.1</t>
  </si>
  <si>
    <t>Osazování drobných kovových předmětů kotvených do stěny hasicí přístroj</t>
  </si>
  <si>
    <t>183189356</t>
  </si>
  <si>
    <t>82</t>
  </si>
  <si>
    <t>44932114</t>
  </si>
  <si>
    <t>přístroj hasicí ruční práškový PG 6 LE</t>
  </si>
  <si>
    <t>-1414444758</t>
  </si>
  <si>
    <t xml:space="preserve">3  "PRÁŠKOVÝ (PG6), 21A, 113B</t>
  </si>
  <si>
    <t>83</t>
  </si>
  <si>
    <t>985121122</t>
  </si>
  <si>
    <t>Tryskání degradovaného betonu stěn, rubu kleneb a podlah vodou pod tlakem přes 300 do 1 250 barů</t>
  </si>
  <si>
    <t>987808172</t>
  </si>
  <si>
    <t>https://podminky.urs.cz/item/CS_URS_2024_01/985121122</t>
  </si>
  <si>
    <t xml:space="preserve">2,8*2,4+2,4*0,15*5  "VSTUPNÍ VENKOVNÍ SCHODIŠTĚ - OPRAVA</t>
  </si>
  <si>
    <t>84</t>
  </si>
  <si>
    <t>985311312</t>
  </si>
  <si>
    <t>Reprofilace betonu sanačními maltami na cementové bázi ručně rubu kleneb a podlah, tloušťky přes 10 do 20 mm</t>
  </si>
  <si>
    <t>2114647181</t>
  </si>
  <si>
    <t>https://podminky.urs.cz/item/CS_URS_2024_01/985311312</t>
  </si>
  <si>
    <t>85</t>
  </si>
  <si>
    <t>985312133</t>
  </si>
  <si>
    <t>Stěrka k vyrovnání ploch reprofilovaného betonu rubu kleneb a podlah, tloušťky přes 3 do 4 mm</t>
  </si>
  <si>
    <t>1745044316</t>
  </si>
  <si>
    <t>https://podminky.urs.cz/item/CS_URS_2024_01/985312133</t>
  </si>
  <si>
    <t>998</t>
  </si>
  <si>
    <t>Přesun hmot</t>
  </si>
  <si>
    <t>86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</si>
  <si>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</si>
  <si>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</si>
  <si>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1023520630</t>
  </si>
  <si>
    <t>https://podminky.urs.cz/item/CS_URS_2024_01/998011002</t>
  </si>
  <si>
    <t>87</t>
  </si>
  <si>
    <t>711112001</t>
  </si>
  <si>
    <t>Provedení izolace proti zemní vlhkosti natěradly a tmely za studena na ploše svislé S nátěrem penetračním</t>
  </si>
  <si>
    <t>-1269114922</t>
  </si>
  <si>
    <t>https://podminky.urs.cz/item/CS_URS_2024_01/711112001</t>
  </si>
  <si>
    <t xml:space="preserve">(16,4+15)*2  "OBVOD STAVBY</t>
  </si>
  <si>
    <t xml:space="preserve">O*1,1  "SPODNÍ STAVBA -F.03-</t>
  </si>
  <si>
    <t>88</t>
  </si>
  <si>
    <t>11163150</t>
  </si>
  <si>
    <t>lak penetrační asfaltový</t>
  </si>
  <si>
    <t>1680789322</t>
  </si>
  <si>
    <t>Poznámka k položce:_x000d_
Spotřeba 0,3-0,4kg/m2</t>
  </si>
  <si>
    <t>69,08*0,0003 'Přepočtené koeficientem množství</t>
  </si>
  <si>
    <t>89</t>
  </si>
  <si>
    <t>711142559</t>
  </si>
  <si>
    <t>Provedení izolace proti zemní vlhkosti pásy přitavením NAIP na ploše svislé S</t>
  </si>
  <si>
    <t>-1866255843</t>
  </si>
  <si>
    <t>https://podminky.urs.cz/item/CS_URS_2024_01/711142559</t>
  </si>
  <si>
    <t xml:space="preserve">O*1,1*2  "SPODNÍ STAVBA</t>
  </si>
  <si>
    <t>90</t>
  </si>
  <si>
    <t>62853004</t>
  </si>
  <si>
    <t>pás asfaltový natavitelný modifikovaný SBS s vložkou ze skleněné tkaniny a spalitelnou PE fólií nebo jemnozrnným minerálním posypem na horním povrchu tl 4,0mm</t>
  </si>
  <si>
    <t>286773926</t>
  </si>
  <si>
    <t xml:space="preserve">O*1,1  "SPODNÍ STAVBA</t>
  </si>
  <si>
    <t>69,08*1,15 'Přepočtené koeficientem množství</t>
  </si>
  <si>
    <t>91</t>
  </si>
  <si>
    <t>62856011</t>
  </si>
  <si>
    <t>pás asfaltový natavitelný modifikovaný SBS s vložkou z hliníkové fólie s textilií a spalitelnou PE fólií nebo jemnozrnným minerálním posypem na horním povrchu tl 4,0mm</t>
  </si>
  <si>
    <t>1010564164</t>
  </si>
  <si>
    <t>92</t>
  </si>
  <si>
    <t>711471051</t>
  </si>
  <si>
    <t>Provedení izolace proti povrchové a podpovrchové tlakové vodě termoplasty na ploše vodorovné V folií PVC lepenou</t>
  </si>
  <si>
    <t>-1513686213</t>
  </si>
  <si>
    <t>https://podminky.urs.cz/item/CS_URS_2024_01/711471051</t>
  </si>
  <si>
    <t xml:space="preserve">P1+P2+P3  "1NP</t>
  </si>
  <si>
    <t>93</t>
  </si>
  <si>
    <t>28322032.1</t>
  </si>
  <si>
    <t xml:space="preserve">fólie hydroizolační proti zemní vlhkosti nad úrovní terénu mPVC  (2. kaztegorie proti radonu)</t>
  </si>
  <si>
    <t>-92829047</t>
  </si>
  <si>
    <t>187,4*1,15 'Přepočtené koeficientem množství</t>
  </si>
  <si>
    <t>94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</si>
  <si>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</si>
  <si>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</si>
  <si>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378979596</t>
  </si>
  <si>
    <t>https://podminky.urs.cz/item/CS_URS_2024_01/998711102</t>
  </si>
  <si>
    <t>95</t>
  </si>
  <si>
    <t>712311111</t>
  </si>
  <si>
    <t>Provedení povlakové krytiny střech plochých do 10° natěradly a tmely za studena nátěrem suspensí asfaltovou</t>
  </si>
  <si>
    <t>852633951</t>
  </si>
  <si>
    <t>https://podminky.urs.cz/item/CS_URS_2024_01/712311111</t>
  </si>
  <si>
    <t xml:space="preserve">14,2*12,5+8,4*2,6   "PLOCHA STŘECHY</t>
  </si>
  <si>
    <t>96</t>
  </si>
  <si>
    <t>11163346</t>
  </si>
  <si>
    <t>suspenze hydroizolační asfaltová</t>
  </si>
  <si>
    <t>-1921057367</t>
  </si>
  <si>
    <t>199,34*0,00055 'Přepočtené koeficientem množství</t>
  </si>
  <si>
    <t>97</t>
  </si>
  <si>
    <t>712341559</t>
  </si>
  <si>
    <t>Provedení povlakové krytiny střech plochých do 10° pásy přitavením NAIP v plné ploše</t>
  </si>
  <si>
    <t>326393118</t>
  </si>
  <si>
    <t>https://podminky.urs.cz/item/CS_URS_2024_01/712341559</t>
  </si>
  <si>
    <t xml:space="preserve">S  "PLOCHA STŘECHY</t>
  </si>
  <si>
    <t xml:space="preserve">O*0,5+8,2*2*0,5  "ATIKA</t>
  </si>
  <si>
    <t>98</t>
  </si>
  <si>
    <t>-1510413487</t>
  </si>
  <si>
    <t>238,94*1,15 'Přepočtené koeficientem množství</t>
  </si>
  <si>
    <t>99</t>
  </si>
  <si>
    <t>712363001</t>
  </si>
  <si>
    <t>Provedení povlakové krytiny střech plochých do 10° fólií termoplastickou mPVC (měkčené PVC) rozvinutí a natažení fólie v ploše</t>
  </si>
  <si>
    <t>-2037461280</t>
  </si>
  <si>
    <t>https://podminky.urs.cz/item/CS_URS_2024_01/712363001</t>
  </si>
  <si>
    <t>100</t>
  </si>
  <si>
    <t>28322001</t>
  </si>
  <si>
    <t>fólie hydroizolační střešní mPVC mechanicky kotvená barevná tl 2,0mm</t>
  </si>
  <si>
    <t>95610621</t>
  </si>
  <si>
    <t>238,94*1,05 'Přepočtené koeficientem množství</t>
  </si>
  <si>
    <t>101</t>
  </si>
  <si>
    <t>712363003</t>
  </si>
  <si>
    <t>Provedení povlakové krytiny střech plochých do 10° fólií termoplastickou mPVC (měkčené PVC) vytvoření spoje dvou pásů fólií horkovzdušným navařením</t>
  </si>
  <si>
    <t>1595534145</t>
  </si>
  <si>
    <t>https://podminky.urs.cz/item/CS_URS_2024_01/712363003</t>
  </si>
  <si>
    <t>14,4*4</t>
  </si>
  <si>
    <t>102</t>
  </si>
  <si>
    <t>712363352</t>
  </si>
  <si>
    <t>Povlakové krytiny střech plochých do 10° z tvarovaných poplastovaných lišt pro mPVC vnitřní koutová lišta rš 100 mm</t>
  </si>
  <si>
    <t>22475579</t>
  </si>
  <si>
    <t>https://podminky.urs.cz/item/CS_URS_2024_01/712363352</t>
  </si>
  <si>
    <t xml:space="preserve">O  "OBVOD</t>
  </si>
  <si>
    <t>103</t>
  </si>
  <si>
    <t>712363353</t>
  </si>
  <si>
    <t>Povlakové krytiny střech plochých do 10° z tvarovaných poplastovaných lišt pro mPVC vnější koutová lišta rš 100 mm</t>
  </si>
  <si>
    <t>-1981197041</t>
  </si>
  <si>
    <t>https://podminky.urs.cz/item/CS_URS_2024_01/712363353</t>
  </si>
  <si>
    <t>104</t>
  </si>
  <si>
    <t>712363355</t>
  </si>
  <si>
    <t>Povlakové krytiny střech plochých do 10° z tvarovaných poplastovaných lišt pro mPVC okapnice rš 150 mm</t>
  </si>
  <si>
    <t>318729561</t>
  </si>
  <si>
    <t>https://podminky.urs.cz/item/CS_URS_2024_01/712363355</t>
  </si>
  <si>
    <t>105</t>
  </si>
  <si>
    <t>765135015.1</t>
  </si>
  <si>
    <t>Montáž střešních doplňků - střešních výlezů, plochy jednotlivě přes 1,0 m2</t>
  </si>
  <si>
    <t>-976892098</t>
  </si>
  <si>
    <t>106</t>
  </si>
  <si>
    <t>59161156R</t>
  </si>
  <si>
    <t xml:space="preserve">Výlez na střechu  - ZATEPLENÝ - 860 x 1440mm </t>
  </si>
  <si>
    <t>-159874805</t>
  </si>
  <si>
    <t>Poznámka k položce:_x000d_
Zateplený střešní výlez o průlezném otvoru 86 x 144 cm_x000d_
Výška tubusu 600mm s izolovaným víkem</t>
  </si>
  <si>
    <t xml:space="preserve">1  "X21</t>
  </si>
  <si>
    <t>107</t>
  </si>
  <si>
    <t>998712102</t>
  </si>
  <si>
    <t>Přesun hmot pro povlakové krytiny stanovený z hmotnosti přesunovaného materiálu vodorovná dopravní vzdálenost do 50 m základní v objektech výšky přes 6 do 12 m</t>
  </si>
  <si>
    <t>403812777</t>
  </si>
  <si>
    <t>https://podminky.urs.cz/item/CS_URS_2024_01/998712102</t>
  </si>
  <si>
    <t>108</t>
  </si>
  <si>
    <t>713121111</t>
  </si>
  <si>
    <t>Montáž tepelné izolace podlah rohožemi, pásy, deskami, dílci, bloky (izolační materiál ve specifikaci) kladenými volně jednovrstvá</t>
  </si>
  <si>
    <t>2110840374</t>
  </si>
  <si>
    <t>https://podminky.urs.cz/item/CS_URS_2024_01/713121111</t>
  </si>
  <si>
    <t>109</t>
  </si>
  <si>
    <t>60715156.1</t>
  </si>
  <si>
    <t>deska kompozitní zvukově a tepelně izolační tl 9mm - kročejová izolace</t>
  </si>
  <si>
    <t>1607641205</t>
  </si>
  <si>
    <t>Poznámka k položce:_x000d_
SAMOLEPÍCÍ S PŘESAHY š.1m</t>
  </si>
  <si>
    <t xml:space="preserve">P4+P5  "2NP</t>
  </si>
  <si>
    <t>188,2*1,05 'Přepočtené koeficientem množství</t>
  </si>
  <si>
    <t>110</t>
  </si>
  <si>
    <t>63231200</t>
  </si>
  <si>
    <t>deska čedičová minerální pro snížení kročejového hluku (max. zatížení 5 kN/m2) tl 20mm</t>
  </si>
  <si>
    <t>-1949280799</t>
  </si>
  <si>
    <t>187,4*1,05 'Přepočtené koeficientem množství</t>
  </si>
  <si>
    <t>111</t>
  </si>
  <si>
    <t>713141135</t>
  </si>
  <si>
    <t>Montáž tepelné izolace střech plochých rohožemi, pásy, deskami, dílci, bloky (izolační materiál ve specifikaci) přilepenými za studena jednovrstvá bodově</t>
  </si>
  <si>
    <t>26161781</t>
  </si>
  <si>
    <t>https://podminky.urs.cz/item/CS_URS_2024_01/713141135</t>
  </si>
  <si>
    <t xml:space="preserve">s   "STŘECHA</t>
  </si>
  <si>
    <t>112</t>
  </si>
  <si>
    <t>28375991</t>
  </si>
  <si>
    <t xml:space="preserve">deska EPS 150 pro konstrukce s vysokým zatížením λ=0,035 tl 160mm  GREY</t>
  </si>
  <si>
    <t>-1757200921</t>
  </si>
  <si>
    <t>199,34*1,05 'Přepočtené koeficientem množství</t>
  </si>
  <si>
    <t>113</t>
  </si>
  <si>
    <t>28376074</t>
  </si>
  <si>
    <t>deska EPS grafitová fasádní λ=0,030-0,031 tl 60mm</t>
  </si>
  <si>
    <t>-1227774641</t>
  </si>
  <si>
    <t>39,6*1,05 'Přepočtené koeficientem množství</t>
  </si>
  <si>
    <t>114</t>
  </si>
  <si>
    <t>713141331</t>
  </si>
  <si>
    <t>Montáž tepelné izolace střech plochých spádovými klíny v ploše přilepenými za studena zplna</t>
  </si>
  <si>
    <t>1821085096</t>
  </si>
  <si>
    <t>https://podminky.urs.cz/item/CS_URS_2024_01/713141331</t>
  </si>
  <si>
    <t>115</t>
  </si>
  <si>
    <t>28376102</t>
  </si>
  <si>
    <t>klín izolační spádový EPS GREY 150</t>
  </si>
  <si>
    <t>-1605594951</t>
  </si>
  <si>
    <t xml:space="preserve">S*0,12  "STŘECHA, KLÍN  60 - 180mm</t>
  </si>
  <si>
    <t>116</t>
  </si>
  <si>
    <t>998713102</t>
  </si>
  <si>
    <t>Přesun hmot pro izolace tepelné stanovený z hmotnosti přesunovaného materiálu vodorovná dopravní vzdálenost do 50 m s užitím mechanizace v objektech výšky přes 6 m do 12 m</t>
  </si>
  <si>
    <t>-273856454</t>
  </si>
  <si>
    <t>https://podminky.urs.cz/item/CS_URS_2024_01/998713102</t>
  </si>
  <si>
    <t>714</t>
  </si>
  <si>
    <t>Akustická a protiotřesová opatření</t>
  </si>
  <si>
    <t>117</t>
  </si>
  <si>
    <t>714451001</t>
  </si>
  <si>
    <t>Montáž antivibračních rohoží stavebních konstrukcí a strojních zařízení z recyklované pryže volně položených vodorovně nebo svisle</t>
  </si>
  <si>
    <t>-1132384336</t>
  </si>
  <si>
    <t>https://podminky.urs.cz/item/CS_URS_2024_01/714451001</t>
  </si>
  <si>
    <t xml:space="preserve">(2,05*2)*2   "izolace pod  výtahovou šachtou, tl-50mm - 2x 25mm</t>
  </si>
  <si>
    <t xml:space="preserve">(2*2+2,05)*8,64-2,2*1,2*2   "boky a čelo šachty, tl.25mm</t>
  </si>
  <si>
    <t>118</t>
  </si>
  <si>
    <t>27245183</t>
  </si>
  <si>
    <t>deska antivibrační recyklovaná pryž tl 24mm černá 1000kg/m3</t>
  </si>
  <si>
    <t>1591397508</t>
  </si>
  <si>
    <t>55,192*1,05 'Přepočtené koeficientem množství</t>
  </si>
  <si>
    <t>119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</si>
  <si>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</si>
  <si>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</si>
  <si>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-1808729706</t>
  </si>
  <si>
    <t>https://podminky.urs.cz/item/CS_URS_2024_01/998714103</t>
  </si>
  <si>
    <t>721</t>
  </si>
  <si>
    <t>Zdravotechnika - vnitřní kanalizace</t>
  </si>
  <si>
    <t>120</t>
  </si>
  <si>
    <t>721239114</t>
  </si>
  <si>
    <t>Střešní vtoky (vpusti) montáž střešních vtoků ostatních typů se svislým odtokem do DN 160</t>
  </si>
  <si>
    <t>342022780</t>
  </si>
  <si>
    <t>https://podminky.urs.cz/item/CS_URS_2024_01/721239114</t>
  </si>
  <si>
    <t>121</t>
  </si>
  <si>
    <t>56231115</t>
  </si>
  <si>
    <t>vtok střešní svislý s manžetou pro PVC-P izolaci pochůzných střech DN 125</t>
  </si>
  <si>
    <t>1324932260</t>
  </si>
  <si>
    <t>725</t>
  </si>
  <si>
    <t>Zdravotechnika - zařizovací předměty</t>
  </si>
  <si>
    <t>122</t>
  </si>
  <si>
    <t>7252916R</t>
  </si>
  <si>
    <t>Montáž a dodávka invalidní šikmé schodišťové plošiny podle specifikace</t>
  </si>
  <si>
    <t>-445934774</t>
  </si>
  <si>
    <t>Poznámka k položce:_x000d_
specifikace:_x000d_
plošina elektrická, sklopná / nosnost 300 kg / výškové vyrovnání 580 mm / _x000d_
ovládání na plošině + dálkové na kabelu pro případnou asistenční službu /_x000d_
 možnost přivolání plošiny z obou úrovní nástupu / vedení upevněno na stěně /_x000d_
 šířka při složení &lt;400 mm / možnost dodatečné montáže</t>
  </si>
  <si>
    <t>123</t>
  </si>
  <si>
    <t>72529172R</t>
  </si>
  <si>
    <t>VYBAVENÍ ZÁCHODOVÉ KABINY PRO INVALIDY DLE Vyhl Č.398/2009Sb</t>
  </si>
  <si>
    <t>soubor</t>
  </si>
  <si>
    <t>1574586361</t>
  </si>
  <si>
    <t>Poznámka k položce:_x000d_
• nástěnné madlo_x000d_
• sklopná madlo_x000d_
• sklopné zrcadlo 600x800mm</t>
  </si>
  <si>
    <t xml:space="preserve">1  "X01</t>
  </si>
  <si>
    <t>763</t>
  </si>
  <si>
    <t>Konstrukce suché výstavby</t>
  </si>
  <si>
    <t>124</t>
  </si>
  <si>
    <t>763131411R</t>
  </si>
  <si>
    <t xml:space="preserve">Podhled ze sádrokartonových desek dvouvrstvá zavěšená spodní konstrukce z ocelových profilů CD, UD jednoduše opláštěná deskou akustickou </t>
  </si>
  <si>
    <t>-345578997</t>
  </si>
  <si>
    <t xml:space="preserve">Poznámka k položce:_x000d_
SDK podhled se zvýšenou pohltivostí na nízkých kmitočtech; tloušťka SDK desky je 12,5mm; SDK podhled je doplněn přídavnou absorpční vložkou tl. 40 mm zabalenou v mikroperforované folii;  </t>
  </si>
  <si>
    <t>1NP</t>
  </si>
  <si>
    <t xml:space="preserve">4+3,6+12+7,9+14,2+1,9+8,4+8,2+7,6+13  "podhled</t>
  </si>
  <si>
    <t xml:space="preserve">1,4+0,8+1,7+1,5+1,1+0,8+1,1  "čela</t>
  </si>
  <si>
    <t>24,8+4,3+3,8+12+7,9+14,5+11+5,4+8,2+8,8+12,6</t>
  </si>
  <si>
    <t xml:space="preserve">1,4+0,8+1,7+1+1,1+0,9+1,1  "čela</t>
  </si>
  <si>
    <t>125</t>
  </si>
  <si>
    <t>763131712</t>
  </si>
  <si>
    <t>Podhled ze sádrokartonových desek ostatní práce a konstrukce na podhledech ze sádrokartonových desek napojení na jiný druh podhledu</t>
  </si>
  <si>
    <t>1556338995</t>
  </si>
  <si>
    <t>https://podminky.urs.cz/item/CS_URS_2024_01/763131712</t>
  </si>
  <si>
    <t xml:space="preserve">(1,8+4,2+4,8+4,2+9+3+3*2+1,8+3+3+4,8)*2   "1NP</t>
  </si>
  <si>
    <t xml:space="preserve">(1,8+4,2+4,8+4,2+8,4+3+3*2+1,8+3+3+4,8)*2  "2NP</t>
  </si>
  <si>
    <t>126</t>
  </si>
  <si>
    <t>763131721</t>
  </si>
  <si>
    <t>Podhled ze sádrokartonových desek ostatní práce a konstrukce na podhledech ze sádrokartonových desek skokové změny výšky podhledu do 0,5 m</t>
  </si>
  <si>
    <t>-457031039</t>
  </si>
  <si>
    <t>https://podminky.urs.cz/item/CS_URS_2024_01/763131721</t>
  </si>
  <si>
    <t xml:space="preserve">2,8+2,6+5,8+2,43+3,6+2,7+3,4   "1NP</t>
  </si>
  <si>
    <t xml:space="preserve">2,8+2,6+5,8+2,46+3,6+3+3,4  "2NP</t>
  </si>
  <si>
    <t>127</t>
  </si>
  <si>
    <t>763411111</t>
  </si>
  <si>
    <t>Sanitární příčky vhodné do mokrého prostředí dělící z dřevotřískových desek s HPL-laminátem tl. 19,6 mm</t>
  </si>
  <si>
    <t>-229677627</t>
  </si>
  <si>
    <t>https://podminky.urs.cz/item/CS_URS_2024_01/763411111</t>
  </si>
  <si>
    <t>Poznámka k položce:_x000d_
WC LEHKÁ PŘÍČKA:_x000d_
• umístěna na WC muži _x000d_
• 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</si>
  <si>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 xml:space="preserve">5*2,2   "X15, 1NP, WC MUŽI</t>
  </si>
  <si>
    <t xml:space="preserve">4,8*2,2  "X16, 2NP,  WC MUŽI</t>
  </si>
  <si>
    <t>128</t>
  </si>
  <si>
    <t>763411211</t>
  </si>
  <si>
    <t>Sanitární příčky vhodné do mokrého prostředí dělící přepážky k pisoárům z dřevotřískových desek s HPL-laminátem tl. 19,6 mm</t>
  </si>
  <si>
    <t>-1791434935</t>
  </si>
  <si>
    <t>https://podminky.urs.cz/item/CS_URS_2024_01/763411211</t>
  </si>
  <si>
    <t>Poznámka k položce:_x000d_
MONTÁŽ A DODÁVKA</t>
  </si>
  <si>
    <t xml:space="preserve">0,4*0,9   "2NP, m.č. 104b, podle TZ</t>
  </si>
  <si>
    <t>129</t>
  </si>
  <si>
    <t>763431031</t>
  </si>
  <si>
    <t>Montáž podhledu minerálního včetně zavěšeného roštu skrytého s panely vyjímatelnými jakékoliv velikosti panelů</t>
  </si>
  <si>
    <t>398235807</t>
  </si>
  <si>
    <t>https://podminky.urs.cz/item/CS_URS_2024_01/763431031</t>
  </si>
  <si>
    <t>130</t>
  </si>
  <si>
    <t>59036035</t>
  </si>
  <si>
    <t>panel akustický povrch velice porézní skelná tkanina hrana zatřená skrytá αw=0,90 skrytý rastr bílý tl 20mm</t>
  </si>
  <si>
    <t>1655318492</t>
  </si>
  <si>
    <t xml:space="preserve">1,8*4,2+4,8*4,2+9*1,8+7,2*1,2+3*3+1,8*3+2,4*3+2,4*1,8  "OO4, 003, 007, 001, 002a, 002b</t>
  </si>
  <si>
    <t xml:space="preserve">1,8*4,2+4,8*4,2+8,4*3+3*3+1,8*3+2,4*3+2,4*1,8  "108, 107, 110, 101, 103, 105</t>
  </si>
  <si>
    <t>131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</si>
  <si>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</si>
  <si>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</si>
  <si>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-1579238264</t>
  </si>
  <si>
    <t>https://podminky.urs.cz/item/CS_URS_2024_01/998763302</t>
  </si>
  <si>
    <t>132</t>
  </si>
  <si>
    <t>764206105</t>
  </si>
  <si>
    <t>Montáž oplechování parapetů rovných, bez rohů, rozvinuté šířky do 400 mm</t>
  </si>
  <si>
    <t>902884512</t>
  </si>
  <si>
    <t>https://podminky.urs.cz/item/CS_URS_2024_01/764206105</t>
  </si>
  <si>
    <t xml:space="preserve">(2,08*2+2,33*2+2,42+2,38+2,34+2,39+2,37*2+2,36*4)+35,2    "K/01, rš. 320mm, pro O01, O02</t>
  </si>
  <si>
    <t xml:space="preserve">1,8+1,2  "K/02,  rš. 240mm,  O03, O04</t>
  </si>
  <si>
    <t>133</t>
  </si>
  <si>
    <t>19112023</t>
  </si>
  <si>
    <t>plech TiZn barevný s povrchovou úpravou PVDF tl 0,7mm</t>
  </si>
  <si>
    <t>598433826</t>
  </si>
  <si>
    <t xml:space="preserve">67,73*0,32  "K/01</t>
  </si>
  <si>
    <t xml:space="preserve">3*0,24  "K/02</t>
  </si>
  <si>
    <t>22,394*1,05 'Přepočtené koeficientem množství</t>
  </si>
  <si>
    <t>134</t>
  </si>
  <si>
    <t>764245508</t>
  </si>
  <si>
    <t>Oplechování horních ploch zdí a nadezdívek (atik) z titanzinkového plechu s povrchovou úpravou celoplošně lepené rš 750 mm</t>
  </si>
  <si>
    <t>-1331433531</t>
  </si>
  <si>
    <t>https://podminky.urs.cz/item/CS_URS_2024_01/764245508</t>
  </si>
  <si>
    <t xml:space="preserve">70,1   "DÉLKA ATIKY - K/03</t>
  </si>
  <si>
    <t>764245546</t>
  </si>
  <si>
    <t>Oplechování horních ploch zdí a nadezdívek (atik) z titanzinkového plechu s povrchovou úpravou Příplatek k cenám za zvýšenou pracnost při provedení rohu nebo koutu přes rš 400 mm</t>
  </si>
  <si>
    <t>-1329750135</t>
  </si>
  <si>
    <t>https://podminky.urs.cz/item/CS_URS_2024_01/764245546</t>
  </si>
  <si>
    <t>136</t>
  </si>
  <si>
    <t>764246542</t>
  </si>
  <si>
    <t>Oplechování parapetů z titanzinkového plechu s povrchovou úpravou rovných celoplošně lepené, bez rohů rš 200 mm</t>
  </si>
  <si>
    <t>-1645501702</t>
  </si>
  <si>
    <t>https://podminky.urs.cz/item/CS_URS_2024_01/764246542</t>
  </si>
  <si>
    <t>137</t>
  </si>
  <si>
    <t>764541403</t>
  </si>
  <si>
    <t>Žlab podokapní z titanzinkového předzvětralého plechu včetně háků a čel půlkruhový rš 250 mm</t>
  </si>
  <si>
    <t>-1005616420</t>
  </si>
  <si>
    <t>https://podminky.urs.cz/item/CS_URS_2024_01/764541403</t>
  </si>
  <si>
    <t xml:space="preserve">2,6   "K04</t>
  </si>
  <si>
    <t>138</t>
  </si>
  <si>
    <t>764541443</t>
  </si>
  <si>
    <t>Žlab podokapní z titanzinkového předzvětralého plechu včetně háků a čel kotlík oválný (trychtýřový), rš žlabu/průměr svodu 250/80 mm</t>
  </si>
  <si>
    <t>2116273693</t>
  </si>
  <si>
    <t>https://podminky.urs.cz/item/CS_URS_2024_01/764541443</t>
  </si>
  <si>
    <t>139</t>
  </si>
  <si>
    <t>764548422</t>
  </si>
  <si>
    <t>Svod z titanzinkového předzvětralého plechu včetně objímek, kolen a odskoků kruhový, průměru 80 mm</t>
  </si>
  <si>
    <t>925415036</t>
  </si>
  <si>
    <t>https://podminky.urs.cz/item/CS_URS_2024_01/764548422</t>
  </si>
  <si>
    <t xml:space="preserve">8,1  "K05</t>
  </si>
  <si>
    <t>140</t>
  </si>
  <si>
    <t>998764102</t>
  </si>
  <si>
    <t>Přesun hmot pro konstrukce klempířské stanovený z hmotnosti přesunovaného materiálu vodorovná dopravní vzdálenost do 50 m základní v objektech výšky přes 6 do 12 m</t>
  </si>
  <si>
    <t>-283996561</t>
  </si>
  <si>
    <t>https://podminky.urs.cz/item/CS_URS_2024_01/998764102</t>
  </si>
  <si>
    <t>766</t>
  </si>
  <si>
    <t>Konstrukce truhlářské</t>
  </si>
  <si>
    <t>141</t>
  </si>
  <si>
    <t>766231121</t>
  </si>
  <si>
    <t>Montáž sklápěcích schodů na půdu prostupového uzávěru s plechovým víkem</t>
  </si>
  <si>
    <t>-127975068</t>
  </si>
  <si>
    <t>https://podminky.urs.cz/item/CS_URS_2024_01/766231121</t>
  </si>
  <si>
    <t xml:space="preserve">1  "X20 - PROSTUP NA STŘECHU</t>
  </si>
  <si>
    <t>142</t>
  </si>
  <si>
    <t>61233175</t>
  </si>
  <si>
    <t>uzávěr prostupový půdních schodů s plechovým víkem a vnitřní zateplovací vložkou</t>
  </si>
  <si>
    <t>-1079416325</t>
  </si>
  <si>
    <t>Poznámka k položce:_x000d_
skládací půdní schody s odlehčeným kovovým žebříkem na výšku 350 cm. _x000d_
Vybaveny izolací. Sochody disponují širokým 16 stupňovým žebříkem._x000d_
Půdorysný rozměr výrobku je 86 x 144 cm.</t>
  </si>
  <si>
    <t>143</t>
  </si>
  <si>
    <t>766660001</t>
  </si>
  <si>
    <t>Montáž dveřních křídel dřevěných nebo plastových otevíravých do ocelové zárubně povrchově upravených jednokřídlových, šířky do 800 mm</t>
  </si>
  <si>
    <t>-1951662877</t>
  </si>
  <si>
    <t>https://podminky.urs.cz/item/CS_URS_2024_01/766660001</t>
  </si>
  <si>
    <t>Poznámka k položce:_x000d_
HPL BEZFALCOVÉ - PLNÉ, HLADKÉ, OTOČNÉ</t>
  </si>
  <si>
    <t>144</t>
  </si>
  <si>
    <t>61162086</t>
  </si>
  <si>
    <t>dveře jednokřídlé dřevotřískové povrch laminátový plné 800x1970-2100mm</t>
  </si>
  <si>
    <t>-1538380036</t>
  </si>
  <si>
    <t>Poznámka k položce:_x000d_
VYSOKOTLAKÝ LAMINÁT - HPL_x000d_
_x000d_
KOVÁNÍ, NEREZ, ROZETOVÉ , CYLINDRICKÝ ZÁMEK. KLIKA/KLIKA</t>
  </si>
  <si>
    <t xml:space="preserve">2  "D04, D05,  KLIKA/KOULE</t>
  </si>
  <si>
    <t xml:space="preserve">7  "D01, D02, D07, D08, D09</t>
  </si>
  <si>
    <t>145</t>
  </si>
  <si>
    <t>61162087</t>
  </si>
  <si>
    <t>dveře jednokřídlé dřevotřískové povrch laminátový plné 900x1970-2100mm</t>
  </si>
  <si>
    <t>1256246642</t>
  </si>
  <si>
    <t xml:space="preserve">1  "D03, KLIKA/KLIKA</t>
  </si>
  <si>
    <t>1 "D06, KLIKA/KOULE</t>
  </si>
  <si>
    <t>146</t>
  </si>
  <si>
    <t>766694116</t>
  </si>
  <si>
    <t>Montáž ostatních truhlářských konstrukcí parapetních desek dřevěných nebo plastových šířky do 300 mm</t>
  </si>
  <si>
    <t>-666733752</t>
  </si>
  <si>
    <t>https://podminky.urs.cz/item/CS_URS_2024_01/766694116</t>
  </si>
  <si>
    <t xml:space="preserve">35,2  "T/01  </t>
  </si>
  <si>
    <t>147</t>
  </si>
  <si>
    <t>60794103</t>
  </si>
  <si>
    <t>parapet dřevotřískový vnitřní povrch laminátový š 300mm</t>
  </si>
  <si>
    <t>1777397358</t>
  </si>
  <si>
    <t>148</t>
  </si>
  <si>
    <t>766694126</t>
  </si>
  <si>
    <t>Montáž ostatních truhlářských konstrukcí parapetních desek dřevěných nebo plastových šířky přes 300 mm</t>
  </si>
  <si>
    <t>-1898011582</t>
  </si>
  <si>
    <t>https://podminky.urs.cz/item/CS_URS_2024_01/766694126</t>
  </si>
  <si>
    <t xml:space="preserve">3  "T/02</t>
  </si>
  <si>
    <t>149</t>
  </si>
  <si>
    <t>60794104</t>
  </si>
  <si>
    <t>parapet dřevotřískový vnitřní povrch laminátový š 340mm</t>
  </si>
  <si>
    <t>-927990778</t>
  </si>
  <si>
    <t>150</t>
  </si>
  <si>
    <t>998766102</t>
  </si>
  <si>
    <t>Přesun hmot pro konstrukce truhlářské stanovený z hmotnosti přesunovaného materiálu vodorovná dopravní vzdálenost do 50 m základní v objektech výšky přes 6 do 12 m</t>
  </si>
  <si>
    <t>-774608076</t>
  </si>
  <si>
    <t>https://podminky.urs.cz/item/CS_URS_2024_01/998766102</t>
  </si>
  <si>
    <t>151</t>
  </si>
  <si>
    <t>767114131</t>
  </si>
  <si>
    <t>Montáž stěn a příček rámových zasklených z hliníkových nebo ocelových profilů vnitřních do zdiva bez požární odolnosti, plochy do 6 m2</t>
  </si>
  <si>
    <t>-1272116197</t>
  </si>
  <si>
    <t>https://podminky.urs.cz/item/CS_URS_2024_01/767114131</t>
  </si>
  <si>
    <t xml:space="preserve">1,52*3,3  "PS.01 - 1NP,  1ks</t>
  </si>
  <si>
    <t>152</t>
  </si>
  <si>
    <t>767114132</t>
  </si>
  <si>
    <t>Montáž stěn a příček rámových zasklených z hliníkových nebo ocelových profilů vnitřních do zdiva bez požární odolnosti, plochy přes 6 do 9 m2</t>
  </si>
  <si>
    <t>-2064172031</t>
  </si>
  <si>
    <t>https://podminky.urs.cz/item/CS_URS_2024_01/767114132</t>
  </si>
  <si>
    <t xml:space="preserve">2,275*3,3   "PS.05 - 1NP,  1ks</t>
  </si>
  <si>
    <t xml:space="preserve">2,35*3,3   "PS.12 - 2NP,  1ks</t>
  </si>
  <si>
    <t>153</t>
  </si>
  <si>
    <t>767114133</t>
  </si>
  <si>
    <t>Montáž stěn a příček rámových zasklených z hliníkových nebo ocelových profilů vnitřních do zdiva bez požární odolnosti, plochy přes 9 do 12 m2</t>
  </si>
  <si>
    <t>36990044</t>
  </si>
  <si>
    <t>https://podminky.urs.cz/item/CS_URS_2024_01/767114133</t>
  </si>
  <si>
    <t xml:space="preserve">2,87*3,3  "PS.02 - 1NP,  1ks</t>
  </si>
  <si>
    <t xml:space="preserve">3,62*3,3   "PS.03 - 1NP,  1ks</t>
  </si>
  <si>
    <t xml:space="preserve">3,285*3,3   "PS.04 - 1NP,  1ks</t>
  </si>
  <si>
    <t xml:space="preserve">2,765*3,3   "PS.08 - 2NP,  1ks</t>
  </si>
  <si>
    <t xml:space="preserve">3,125*3,3  "PS.09 - 2NP,  1ks</t>
  </si>
  <si>
    <t xml:space="preserve">3,38*3,3   "PS.10 - 2NP,  1ks</t>
  </si>
  <si>
    <t xml:space="preserve">3,245*3,3  "PS.11 - 2NP,  1ks</t>
  </si>
  <si>
    <t>154</t>
  </si>
  <si>
    <t>55341364</t>
  </si>
  <si>
    <t>stěna rámová prosklená fixní Al komaxit dle RAL bez požární odolnosti čiré dvojsklo interiér</t>
  </si>
  <si>
    <t>-431976370</t>
  </si>
  <si>
    <t>Poznámka k položce:_x000d_
AL PROFILY RAL_x000d_
ZASKLENÍ - BEZPEČNOSTNÍ 2x ESG 2mm_x000d_
_x000d_
KOTEVNÍ A AKUSTICKÝ PANEL NAD PROSKLENOU STĚNOU:_x000d_
SDK OBOUSTRANNĚ DESKY WHITE tl.15mm + MINERÁLNÍ VLNA 40mm_x000d_
_x000d_
AKUSTICKÝ POŽADAVEK : 45dB_x000d_
BEZPEČNOSTNÍ POLEPY podle 398/2009</t>
  </si>
  <si>
    <t>155</t>
  </si>
  <si>
    <t>59054800</t>
  </si>
  <si>
    <t>modul dveřní pro příčku, dveře jednokřídlé plné</t>
  </si>
  <si>
    <t>-1130936745</t>
  </si>
  <si>
    <t>Poznámka k položce:_x000d_
DVEŘE - DŘEVĚNÉ, PLNÉ V BARVĚ RAL_x000d_
KOVÁNÍ - NEREZ ROZETOVÉ, KLIKA/KLIKA, CYLINDRICKÝ ZÁMEK_x000d_
MADLA PODLE vyhl.č. 398/2009_x000d_
AKUSTICKÝ POŽADAVEK : 37dB</t>
  </si>
  <si>
    <t>0,8*2,1*9</t>
  </si>
  <si>
    <t>0,9*2,1</t>
  </si>
  <si>
    <t>156</t>
  </si>
  <si>
    <t>767154110</t>
  </si>
  <si>
    <t>Montáž přestavitelných a mobilních příček mobilních zavěsných modul plný, výšky do 3 m, tlouštky 100 mm</t>
  </si>
  <si>
    <t>-1152009190</t>
  </si>
  <si>
    <t>https://podminky.urs.cz/item/CS_URS_2024_01/767154110</t>
  </si>
  <si>
    <t xml:space="preserve">5,35*3  "1NP</t>
  </si>
  <si>
    <t>157</t>
  </si>
  <si>
    <t>59054809.1</t>
  </si>
  <si>
    <t>příčka interiérová plná závěsná mobilní, 54dB, šířka modulu 0,6 - 1,25m, výška do 3m, tl 100mm</t>
  </si>
  <si>
    <t>352127569</t>
  </si>
  <si>
    <t xml:space="preserve">Poznámka k položce:_x000d_
Mezi místnostmi 003 a 004 lehká mobilní interiérová stěna o délce 5350mm a výšce 3000mm. Akusticky kotvící panel nad_ úrovní podhledu bude o výšce 300mm. Jedná se o plné panely z MDF desek s povrchovou úpravou HPL. Kolejnice a rámy budou hliníkové. Panely budou plné. Akustický požadavek stěny je 54dB.  </t>
  </si>
  <si>
    <t>158</t>
  </si>
  <si>
    <t>767154210</t>
  </si>
  <si>
    <t>Montáž přestavitelných a mobilních příček mobilních zavěsných závěsný systém pro mobilní příčky závěsné výška systému do 0,5 m</t>
  </si>
  <si>
    <t>-106489832</t>
  </si>
  <si>
    <t>https://podminky.urs.cz/item/CS_URS_2024_01/767154210</t>
  </si>
  <si>
    <t>5,35</t>
  </si>
  <si>
    <t>159</t>
  </si>
  <si>
    <t>59054814</t>
  </si>
  <si>
    <t>závěs kolejnice pro mobilní příčku výška svěšení do 0,5m</t>
  </si>
  <si>
    <t>1780574795</t>
  </si>
  <si>
    <t>5,35*0,3</t>
  </si>
  <si>
    <t>160</t>
  </si>
  <si>
    <t>767163101</t>
  </si>
  <si>
    <t>Montáž zábradlí přímého v interiéru v rovině (na rovné ploše) kotveného do zdiva nebo lehčeného betonu</t>
  </si>
  <si>
    <t>CS ÚRS 2025 02</t>
  </si>
  <si>
    <t>-1698713521</t>
  </si>
  <si>
    <t>https://podminky.urs.cz/item/CS_URS_2025_02/767163101</t>
  </si>
  <si>
    <t xml:space="preserve">1,075  "Z 02</t>
  </si>
  <si>
    <t>161</t>
  </si>
  <si>
    <t>767163122</t>
  </si>
  <si>
    <t>Montáž zábradlí přímého v exteriéru v rovině (na rovné ploše) kotveného do betonu</t>
  </si>
  <si>
    <t>1553968894</t>
  </si>
  <si>
    <t>https://podminky.urs.cz/item/CS_URS_2025_02/767163122</t>
  </si>
  <si>
    <t xml:space="preserve">3,35+0,15*2  "Z.03</t>
  </si>
  <si>
    <t xml:space="preserve">1,605  "Z 04</t>
  </si>
  <si>
    <t>162</t>
  </si>
  <si>
    <t>767223222</t>
  </si>
  <si>
    <t>Montáž zábradlí přímého v exteriéru na schodišti kotveného do betonu</t>
  </si>
  <si>
    <t>25458146</t>
  </si>
  <si>
    <t>https://podminky.urs.cz/item/CS_URS_2025_02/767223222</t>
  </si>
  <si>
    <t xml:space="preserve">0,565+0,15*2  "Z03</t>
  </si>
  <si>
    <t xml:space="preserve">0,565+0,15  "Z 04</t>
  </si>
  <si>
    <t>163</t>
  </si>
  <si>
    <t>5534203.1</t>
  </si>
  <si>
    <t xml:space="preserve">zábradlí Pz, sloupky 50x50mm, výplň 2 vodorovné pruty, 40x40mm </t>
  </si>
  <si>
    <t>1656858096</t>
  </si>
  <si>
    <t>Poznámka k položce:_x000d_
Včerně povrchové úpravy podle investora</t>
  </si>
  <si>
    <t xml:space="preserve">3,65+0,865  "Z 03</t>
  </si>
  <si>
    <t xml:space="preserve">1,605+(0,565+0,15)  "Z 04</t>
  </si>
  <si>
    <t>164</t>
  </si>
  <si>
    <t>5534203.2</t>
  </si>
  <si>
    <t>Zábradlí Pz 50x50mm výplň pásovina P6, mezery 80mm</t>
  </si>
  <si>
    <t>-726076100</t>
  </si>
  <si>
    <t xml:space="preserve">Poznámka k položce:_x000d_
Včerně povrchové úpravy podle volby  investora</t>
  </si>
  <si>
    <t>165</t>
  </si>
  <si>
    <t>767165111</t>
  </si>
  <si>
    <t>Montáž zábradlí madel šroubováním</t>
  </si>
  <si>
    <t>-1610874648</t>
  </si>
  <si>
    <t>https://podminky.urs.cz/item/CS_URS_2025_02/767165111</t>
  </si>
  <si>
    <t xml:space="preserve">3,7+3,885  "Z 05</t>
  </si>
  <si>
    <t xml:space="preserve">1,075  "Z 06</t>
  </si>
  <si>
    <t>166</t>
  </si>
  <si>
    <t>5534229.1</t>
  </si>
  <si>
    <t>Pz madlo na zeď 50x50xmm</t>
  </si>
  <si>
    <t>1796748323</t>
  </si>
  <si>
    <t>Poznámka k položce:_x000d_
Včetně kotevních desek, chemických kotev M8_x000d_
Včetně povrchové úpravy podle požadavků investora</t>
  </si>
  <si>
    <t>167</t>
  </si>
  <si>
    <t>767531125</t>
  </si>
  <si>
    <t>Montáž vstupních čisticích zón z rohoží osazení rámu mosazného nebo hliníkového náběhového širokého - 65 mm</t>
  </si>
  <si>
    <t>1056278363</t>
  </si>
  <si>
    <t>https://podminky.urs.cz/item/CS_URS_2024_01/767531125</t>
  </si>
  <si>
    <t>(1,7+2)*2</t>
  </si>
  <si>
    <t>168</t>
  </si>
  <si>
    <t>69752150</t>
  </si>
  <si>
    <t>rámy náběhové-náběh široký-65mm-Al</t>
  </si>
  <si>
    <t>572137250</t>
  </si>
  <si>
    <t>169</t>
  </si>
  <si>
    <t>767531215</t>
  </si>
  <si>
    <t>Montáž vstupních čisticích zón z rohoží kovových nebo plastových plochy přes 2 m2</t>
  </si>
  <si>
    <t>-767281014</t>
  </si>
  <si>
    <t>https://podminky.urs.cz/item/CS_URS_2024_01/767531215</t>
  </si>
  <si>
    <t xml:space="preserve">1,7*2  "X19  </t>
  </si>
  <si>
    <t>170</t>
  </si>
  <si>
    <t>69752030</t>
  </si>
  <si>
    <t>rohož vstupní provedení hliník nebo mosaz/gumové vlnovky/</t>
  </si>
  <si>
    <t>1500818175</t>
  </si>
  <si>
    <t>Poznámka k položce:_x000d_
Čistící zóna_x000d_
dodatečně umístěná rohož na zachycení jemných nečistot_x000d_
půdorysná velikost 1,7m x 2,0m</t>
  </si>
  <si>
    <t>3,4*1,1 'Přepočtené koeficientem množství</t>
  </si>
  <si>
    <t>171</t>
  </si>
  <si>
    <t>767881112</t>
  </si>
  <si>
    <t>Montáž záchytného systému proti pádu bodů samostatných nebo v systému s poddajným kotvícím vedením do železobetonu chemickou kotvou</t>
  </si>
  <si>
    <t>-1352430384</t>
  </si>
  <si>
    <t>https://podminky.urs.cz/item/CS_URS_2024_01/767881112</t>
  </si>
  <si>
    <t>172</t>
  </si>
  <si>
    <t>70921327</t>
  </si>
  <si>
    <t>kotvicí bod pro betonové konstrukce pomocí rozpěrné kotvy nebo chemické kotvy dl 300mm</t>
  </si>
  <si>
    <t>-233466465</t>
  </si>
  <si>
    <t>173</t>
  </si>
  <si>
    <t>767881161</t>
  </si>
  <si>
    <t>Montáž lana do nástavců v záchytném systému poddajného kotvícího vedení</t>
  </si>
  <si>
    <t>-319107620</t>
  </si>
  <si>
    <t>https://podminky.urs.cz/item/CS_URS_2024_01/767881161</t>
  </si>
  <si>
    <t>174</t>
  </si>
  <si>
    <t>31452200</t>
  </si>
  <si>
    <t>nerezové lano určené pro systémy s požadavkem na permanentní kotvicí vedení tl 6mm</t>
  </si>
  <si>
    <t>-1401773788</t>
  </si>
  <si>
    <t xml:space="preserve">23   "dle nabídky</t>
  </si>
  <si>
    <t>175</t>
  </si>
  <si>
    <t>767995117.1</t>
  </si>
  <si>
    <t>Montáž ostatních atypických zámečnických konstrukcí hmotnosti přes 250 do 500 kg</t>
  </si>
  <si>
    <t>kg</t>
  </si>
  <si>
    <t>2034173142</t>
  </si>
  <si>
    <t xml:space="preserve">Poznámka k položce:_x000d_
Nosná konstrukce pro VZT jednotku:_x000d_
- ocelová šroubovaná konstrukce_x000d_
- povrchová ochrana žárový pozink, včetně kotevních a spojovacích prvků_x000d_
- půdorysný rozměr 4,55 x 1,1m_x000d_
- výška konstrukce 0,8m_x000d_
- stojky v místě podpor svislé nosné konstrukce objektu_x000d_
- systémové těsnící manžety v místě prostupu hydroizolací_x000d_
- ocelová konstrukce kotvena do stropní ŽB desky_x000d_
</t>
  </si>
  <si>
    <t>0,378*1000 'Přepočtené koeficientem množství</t>
  </si>
  <si>
    <t>176</t>
  </si>
  <si>
    <t>13010744</t>
  </si>
  <si>
    <t>ocel profilová jakost S235JR (11 375) průřez IPE 120</t>
  </si>
  <si>
    <t>-28164024</t>
  </si>
  <si>
    <t>11,5*10,6*0,001</t>
  </si>
  <si>
    <t>177</t>
  </si>
  <si>
    <t>13010752</t>
  </si>
  <si>
    <t>ocel profilová jakost S235JR (11 375) průřez IPE 200</t>
  </si>
  <si>
    <t>-1535303317</t>
  </si>
  <si>
    <t>23*9,1*0,001</t>
  </si>
  <si>
    <t>178</t>
  </si>
  <si>
    <t>55283923</t>
  </si>
  <si>
    <t>trubka ocelová bezešvá hladká jakost 11 353 133x8,0mm</t>
  </si>
  <si>
    <t>-987214485</t>
  </si>
  <si>
    <t>2,4*19,7*0,001</t>
  </si>
  <si>
    <t>179</t>
  </si>
  <si>
    <t>767620334</t>
  </si>
  <si>
    <t>Montáž oken s izolačními skly z hliníkových nebo ocelových profilů na polyuretanovou pěnu s trojskly pevných do betonu, plochy přes 2,5 do 6 m2</t>
  </si>
  <si>
    <t>-775618501</t>
  </si>
  <si>
    <t>https://podminky.urs.cz/item/CS_URS_2024_01/767620334</t>
  </si>
  <si>
    <t xml:space="preserve">1,78*2,14 *2  "O03, 2NP -2ks </t>
  </si>
  <si>
    <t>180</t>
  </si>
  <si>
    <t>55341005</t>
  </si>
  <si>
    <t>okno Al s fixním zasklením trojsklo přes plochu 1m2 v 1,5-2,5m</t>
  </si>
  <si>
    <t>-1758209705</t>
  </si>
  <si>
    <t>181</t>
  </si>
  <si>
    <t>767620362</t>
  </si>
  <si>
    <t>Montáž oken s izolačními skly z hliníkových nebo ocelových profilů na polyuretanovou pěnu s trojskly otevíravých do betonu, plochy přes 0,6 do 1,5 m2</t>
  </si>
  <si>
    <t>1458037426</t>
  </si>
  <si>
    <t>https://podminky.urs.cz/item/CS_URS_2024_01/767620362</t>
  </si>
  <si>
    <t xml:space="preserve">0,57*2,14*2  "O04, 1NP, 2NP,  2ks</t>
  </si>
  <si>
    <t>182</t>
  </si>
  <si>
    <t>767620363</t>
  </si>
  <si>
    <t>Montáž oken s izolačními skly z hliníkových nebo ocelových profilů na polyuretanovou pěnu s trojskly otevíravých do betonu, plochy přes 1,5 do 2,5 m2</t>
  </si>
  <si>
    <t>-595367162</t>
  </si>
  <si>
    <t>https://podminky.urs.cz/item/CS_URS_2024_01/767620363</t>
  </si>
  <si>
    <t xml:space="preserve">(2,11+2,08)*0,94   "O02, 1NP, 2NP,  2ks</t>
  </si>
  <si>
    <t>183</t>
  </si>
  <si>
    <t>55341011</t>
  </si>
  <si>
    <t>okno Al otevíravé/sklopné trojsklo přes plochu 1m2 do v 1,5m</t>
  </si>
  <si>
    <t>-280023649</t>
  </si>
  <si>
    <t>184</t>
  </si>
  <si>
    <t>767620364</t>
  </si>
  <si>
    <t>Montáž oken s izolačními skly z hliníkových nebo ocelových profilů na polyuretanovou pěnu s trojskly otevíravých do betonu, plochy přes 2,5 do 6 m2</t>
  </si>
  <si>
    <t>67472777</t>
  </si>
  <si>
    <t>https://podminky.urs.cz/item/CS_URS_2024_01/767620364</t>
  </si>
  <si>
    <t xml:space="preserve">(2,08*2+2,33*2+2,42+2,38+2,34+2,39+2,37*2+2,36*4)*2,39    "O01,  1NP, 2NP -14ks</t>
  </si>
  <si>
    <t>185</t>
  </si>
  <si>
    <t>55341013</t>
  </si>
  <si>
    <t>okno Al otevíravé/sklopné trojsklo přes plochu 1m2 v 1,5-2,5m</t>
  </si>
  <si>
    <t>-930861626</t>
  </si>
  <si>
    <t>186</t>
  </si>
  <si>
    <t>767627309</t>
  </si>
  <si>
    <t>Ostatní práce a doplňky při montáži oken a stěn připojovací spára oken a stěn mezi ostěním a rámem venkovní impregnovaná komprimační páska</t>
  </si>
  <si>
    <t>-392787969</t>
  </si>
  <si>
    <t>https://podminky.urs.cz/item/CS_URS_2024_01/767627309</t>
  </si>
  <si>
    <t xml:space="preserve">71*2+2,4*2*14+2+2,14*4*2  "obvod oken</t>
  </si>
  <si>
    <t>187</t>
  </si>
  <si>
    <t>767640221</t>
  </si>
  <si>
    <t>Montáž dveří ocelových nebo hliníkových vchodových dvoukřídlové bez nadsvětlíku</t>
  </si>
  <si>
    <t>448542511</t>
  </si>
  <si>
    <t>https://podminky.urs.cz/item/CS_URS_2024_01/767640221</t>
  </si>
  <si>
    <t xml:space="preserve">1  "1NP - 006</t>
  </si>
  <si>
    <t>188</t>
  </si>
  <si>
    <t>55341334.1</t>
  </si>
  <si>
    <t>dveře dvoukřídlé Al prosklené.</t>
  </si>
  <si>
    <t>513121645</t>
  </si>
  <si>
    <t>Poznámka k položce:_x000d_
MADLA DLE VYHL.Č. 398/2009, SAMOZAVÍRAČ, ROZETOVÉ KOVÁNÍ, KLIKA/KLIKA</t>
  </si>
  <si>
    <t xml:space="preserve">1,77*2,1  "O06 - VEDLEJŠÍ VSTUP</t>
  </si>
  <si>
    <t>189</t>
  </si>
  <si>
    <t>767640222</t>
  </si>
  <si>
    <t>Montáž dveří ocelových nebo hliníkových vchodových dvoukřídlové s nadsvětlíkem</t>
  </si>
  <si>
    <t>739963099</t>
  </si>
  <si>
    <t>https://podminky.urs.cz/item/CS_URS_2024_01/767640222</t>
  </si>
  <si>
    <t xml:space="preserve">1  "O05 - HLAVNÍ VSTUP</t>
  </si>
  <si>
    <t>190</t>
  </si>
  <si>
    <t>55341345.1</t>
  </si>
  <si>
    <t>dveře dvoukřídlé Al prosklené s nadsvětlíkem</t>
  </si>
  <si>
    <t>-1654026730</t>
  </si>
  <si>
    <t xml:space="preserve">Poznámka k položce:_x000d_
MADLA DLE VYHL.Č. 398/2009, SAMOZAVÍRAČ, ROZETOVÉ KOVÁNÍ, KLIKA/KLIKA_x000d_
</t>
  </si>
  <si>
    <t xml:space="preserve">1,69*3,15  "O05 - HLAVNÍ VCHOD</t>
  </si>
  <si>
    <t>191</t>
  </si>
  <si>
    <t>767640311.1</t>
  </si>
  <si>
    <t>Montáž dveří ocelových nebo hliníkových vnitřních jednokřídlových s nadsvětlíkem</t>
  </si>
  <si>
    <t>-297773566</t>
  </si>
  <si>
    <t xml:space="preserve">1  "PS.13 - 2NP,  1ks</t>
  </si>
  <si>
    <t>192</t>
  </si>
  <si>
    <t>55341348R</t>
  </si>
  <si>
    <t>dveře jednokřídlé Al prosklené 900x2100mm s nadsvětlíkem</t>
  </si>
  <si>
    <t>-805931643</t>
  </si>
  <si>
    <t>Poznámka k položce:_x000d_
AL PROFILY RAL_x000d_
ZASKLENÍ - BEZPEČNOSTNÍ 2x ESG 2mm_x000d_
_x000d_
KOTEVNÍ A AKUSTICKÝ PANEL NAD PROSKLENOU STĚNOU:_x000d_
SDK OBOUSTRANNĚ DESKY WHITE tl.15mm + MINERÁLNÍ VLNA 40mm_x000d_
_x000d_
BEZPEČNOSTNÍ POLEPY podle 398/2009</t>
  </si>
  <si>
    <t xml:space="preserve">1,11*3,3   "PS.13 - 2NP,  1ks</t>
  </si>
  <si>
    <t>193</t>
  </si>
  <si>
    <t>767640322.1</t>
  </si>
  <si>
    <t>Montáž dveří ocelových nebo hliníkových vnitřních dvoukřídlových s nadsvětlíkem</t>
  </si>
  <si>
    <t>39455512</t>
  </si>
  <si>
    <t xml:space="preserve">1  "PS.06 - 1NP,  1ks</t>
  </si>
  <si>
    <t xml:space="preserve">1   "PS.07 - 2NP,  1ks</t>
  </si>
  <si>
    <t>194</t>
  </si>
  <si>
    <t>63445015R</t>
  </si>
  <si>
    <t>dveře dvoukřídlé celoprosklené 995+ 900x1970mm s nadsvětlíkem</t>
  </si>
  <si>
    <t>-802508726</t>
  </si>
  <si>
    <t xml:space="preserve">2,04*3,3    "PS.06 - 1NP,  1ks</t>
  </si>
  <si>
    <t xml:space="preserve">2,02*3,3   "PS.07 - 2NP,  1ks</t>
  </si>
  <si>
    <t>195</t>
  </si>
  <si>
    <t>767646412</t>
  </si>
  <si>
    <t>Montáž revizních dveří a dvířek hliníkových, ocelových nebo plastových s rámem jednokřídlových, plochy přes 0,5 do 1 m2</t>
  </si>
  <si>
    <t>-1223243238</t>
  </si>
  <si>
    <t>https://podminky.urs.cz/item/CS_URS_2024_01/767646412</t>
  </si>
  <si>
    <t xml:space="preserve">0,6*1,8  "X17,  ÚSTŘEDNA EPS</t>
  </si>
  <si>
    <t>196</t>
  </si>
  <si>
    <t>56245702.1</t>
  </si>
  <si>
    <t>dvířka revizní 600x1800 bílá se zámkem</t>
  </si>
  <si>
    <t>359902783</t>
  </si>
  <si>
    <t>Poznámka k položce:_x000d_
DVÍŘKA DO ÚSTŘEDNY EPS:_x000d_
• umístěno ve vstupní aule_x000d_
• ocelová dvířka včetně rámu_x000d_
• rám osazen v porobetonové příčce tl.125mm_x000d_
• barva bílá_x000d_
• zámek_x000d_
• požární odolnost: EW15-C DP1</t>
  </si>
  <si>
    <t>197</t>
  </si>
  <si>
    <t>767832122</t>
  </si>
  <si>
    <t>Montáž venkovních požárních žebříků do betonu bez suchovodu</t>
  </si>
  <si>
    <t>459666707</t>
  </si>
  <si>
    <t>https://podminky.urs.cz/item/CS_URS_2024_01/767832122</t>
  </si>
  <si>
    <t xml:space="preserve">8,6  "VENKOVNÍ ŽEBŘÍK</t>
  </si>
  <si>
    <t>198</t>
  </si>
  <si>
    <t>44983048</t>
  </si>
  <si>
    <t>žebřík venkovní s přímým výstupem a ochranným košem bez suchovodu z pozinkované oceli celkem dl 8,6-11m</t>
  </si>
  <si>
    <t>736691810</t>
  </si>
  <si>
    <t>Poznámka k položce:_x000d_
Revizní fasádní žebřík_x000d_
- ochranný koš, výstupní plošina se zábradlím_x000d_
- žárově zinkováno + nátěr RAL</t>
  </si>
  <si>
    <t>199</t>
  </si>
  <si>
    <t>998767102</t>
  </si>
  <si>
    <t>Přesun hmot pro zámečnické konstrukce stanovený z hmotnosti přesunovaného materiálu vodorovná dopravní vzdálenost do 50 m základní v objektech výšky přes 6 do 12 m</t>
  </si>
  <si>
    <t>1569512464</t>
  </si>
  <si>
    <t>https://podminky.urs.cz/item/CS_URS_2024_01/998767102</t>
  </si>
  <si>
    <t>200</t>
  </si>
  <si>
    <t>771474111</t>
  </si>
  <si>
    <t>Montáž soklů z dlaždic keramických lepených cementovým flexibilním lepidlem rovných, výšky do 65 mm</t>
  </si>
  <si>
    <t>-830169878</t>
  </si>
  <si>
    <t>https://podminky.urs.cz/item/CS_URS_2024_01/771474111</t>
  </si>
  <si>
    <t xml:space="preserve">4+3,5+4+2+2+(2,2+3+1,2)*2  "1NP,  m.č. 09,10</t>
  </si>
  <si>
    <t xml:space="preserve">1,8*2+2,7+3+1,5+3,6+(2,15+2,5)*2  "2NP</t>
  </si>
  <si>
    <t>201</t>
  </si>
  <si>
    <t>771474131</t>
  </si>
  <si>
    <t>Montáž soklů z dlaždic keramických lepených cementovým flexibilním lepidlem schodišťových stupňovitých, výšky do 65 mm</t>
  </si>
  <si>
    <t>-1623018356</t>
  </si>
  <si>
    <t>https://podminky.urs.cz/item/CS_URS_2024_01/771474131</t>
  </si>
  <si>
    <t>(0,3+0,15)*26</t>
  </si>
  <si>
    <t>202</t>
  </si>
  <si>
    <t>59761187.1</t>
  </si>
  <si>
    <t>sokl keramický mrazuvzdorný povrch hladký/lapovaný tl do 10mm výšky do 90mm</t>
  </si>
  <si>
    <t>127281061</t>
  </si>
  <si>
    <t>203</t>
  </si>
  <si>
    <t>771591112</t>
  </si>
  <si>
    <t>Izolace podlahy pod dlažbu nátěrem nebo stěrkou ve dvou vrstvách</t>
  </si>
  <si>
    <t>-1242210165</t>
  </si>
  <si>
    <t>https://podminky.urs.cz/item/CS_URS_2024_01/771591112</t>
  </si>
  <si>
    <t>Poznámka k položce:_x000d_
VČETNĚ SYSTÉMOVÉHO PROVEDENÍ DETAILŮ POMOCÍ VÝZTUŽNÉ TKANINY</t>
  </si>
  <si>
    <t>P2+P5</t>
  </si>
  <si>
    <t>204</t>
  </si>
  <si>
    <t>771121011</t>
  </si>
  <si>
    <t>Příprava podkladu před provedením dlažby nátěr penetrační na podlahu</t>
  </si>
  <si>
    <t>-1477220181</t>
  </si>
  <si>
    <t>https://podminky.urs.cz/item/CS_URS_2024_01/771121011</t>
  </si>
  <si>
    <t>Poznámka k položce:_x000d_
KONTAKTNÍ HLOUBKOVÁ PENETRACE</t>
  </si>
  <si>
    <t xml:space="preserve">(P2+P5)*2   "dvojnásobný nátěr</t>
  </si>
  <si>
    <t>205</t>
  </si>
  <si>
    <t>771574434</t>
  </si>
  <si>
    <t>Montáž podlah z dlaždic keramických lepených cementovým flexibilním lepidlem reliéfních nebo z dekorů, tloušťky do 10 mm přes 4 do 6 ks/m2</t>
  </si>
  <si>
    <t>123113797</t>
  </si>
  <si>
    <t>https://podminky.urs.cz/item/CS_URS_2024_01/771574434</t>
  </si>
  <si>
    <t>206</t>
  </si>
  <si>
    <t>59761101</t>
  </si>
  <si>
    <t>dlažba keramická slinutá mrazuvzdorná R9 povrch reliéfní/lapovaný tl do 10mm přes 4 do 6ks/m2</t>
  </si>
  <si>
    <t>-2000118787</t>
  </si>
  <si>
    <t>93,8*1,15 'Přepočtené koeficientem množství</t>
  </si>
  <si>
    <t>207</t>
  </si>
  <si>
    <t>998771102</t>
  </si>
  <si>
    <t>Přesun hmot pro podlahy z dlaždic stanovený z hmotnosti přesunovaného materiálu vodorovná dopravní vzdálenost do 50 m základní v objektech výšky přes 6 do 12 m</t>
  </si>
  <si>
    <t>-1504118103</t>
  </si>
  <si>
    <t>https://podminky.urs.cz/item/CS_URS_2024_01/998771102</t>
  </si>
  <si>
    <t>208</t>
  </si>
  <si>
    <t>776121321</t>
  </si>
  <si>
    <t>Příprava podkladu povlakových podlah a stěn penetrace neředěná podlah</t>
  </si>
  <si>
    <t>721025848</t>
  </si>
  <si>
    <t>https://podminky.urs.cz/item/CS_URS_2024_01/776121321</t>
  </si>
  <si>
    <t>P1+P3+P4</t>
  </si>
  <si>
    <t>209</t>
  </si>
  <si>
    <t>776141121</t>
  </si>
  <si>
    <t>Příprava podkladu povlakových podlah a stěn vyrovnání samonivelační stěrkou podlah min.pevnosti 30 MPa, tloušťky do 3 mm</t>
  </si>
  <si>
    <t>-1887590985</t>
  </si>
  <si>
    <t>https://podminky.urs.cz/item/CS_URS_2024_01/776141121</t>
  </si>
  <si>
    <t>210</t>
  </si>
  <si>
    <t>776221111</t>
  </si>
  <si>
    <t>Montáž podlahovin z PVC lepením standardním lepidlem z pásů</t>
  </si>
  <si>
    <t>-713390338</t>
  </si>
  <si>
    <t>https://podminky.urs.cz/item/CS_URS_2024_01/776221111</t>
  </si>
  <si>
    <t>P1+P4</t>
  </si>
  <si>
    <t>211</t>
  </si>
  <si>
    <t>28411145</t>
  </si>
  <si>
    <t>PVC vinyl homogenní protiskluzná se vsypem a výztuž. vrstvou tl 3,00mm nášlapná vrstva 3,00mm, hořlavost Bfl-s1, třída zátěže 34/43, útlum 10dB, bodová zátěž &lt;= 0,10mm, protiskluznost R12</t>
  </si>
  <si>
    <t>2045072985</t>
  </si>
  <si>
    <t>277,6*1,1 'Přepočtené koeficientem množství</t>
  </si>
  <si>
    <t>212</t>
  </si>
  <si>
    <t>776221121</t>
  </si>
  <si>
    <t>Montáž podlahovin z PVC lepením lepidlem pro elektrostaticky vodivé podlahoviny z pásů</t>
  </si>
  <si>
    <t>1419359351</t>
  </si>
  <si>
    <t>https://podminky.urs.cz/item/CS_URS_2024_01/776221121</t>
  </si>
  <si>
    <t>213</t>
  </si>
  <si>
    <t>28411127.1</t>
  </si>
  <si>
    <t>PVC vinyl elektrostatický tl 3mm, hm 2980g/m2, hořlavost Bfl-s1, smykové tření µ 0,6, třída zátěže 34/43, odpor krytiny &lt;=10^6 napětí těla &lt;35V, pro průmysl a čisté prostory</t>
  </si>
  <si>
    <t>1154560972</t>
  </si>
  <si>
    <t>4,2*1,1 'Přepočtené koeficientem množství</t>
  </si>
  <si>
    <t>214</t>
  </si>
  <si>
    <t>776421111</t>
  </si>
  <si>
    <t>Montáž lišt obvodových lepených</t>
  </si>
  <si>
    <t>840694267</t>
  </si>
  <si>
    <t>https://podminky.urs.cz/item/CS_URS_2024_01/776421111</t>
  </si>
  <si>
    <t xml:space="preserve">4,8*6+3,6+2,7+6+2,5*2+5,8*2+2,4+5,5+3*2*2   "1NP </t>
  </si>
  <si>
    <t xml:space="preserve">4,6*6+3,6+3+6+2,5+1,4+(1,8+2,3)*2+5,8*4+5,8+2,6+2,4+4,8  "2NP</t>
  </si>
  <si>
    <t>215</t>
  </si>
  <si>
    <t>28411008R</t>
  </si>
  <si>
    <t xml:space="preserve">lLišta soklová MDF  17 X 58mm</t>
  </si>
  <si>
    <t>-1176162666</t>
  </si>
  <si>
    <t>168,7*1,02 'Přepočtené koeficientem množství</t>
  </si>
  <si>
    <t>216</t>
  </si>
  <si>
    <t>998776102</t>
  </si>
  <si>
    <t>Přesun hmot pro podlahy povlakové stanovený z hmotnosti přesunovaného materiálu vodorovná dopravní vzdálenost do 50 m základní v objektech výšky přes 6 do 12 m</t>
  </si>
  <si>
    <t>-1781286602</t>
  </si>
  <si>
    <t>https://podminky.urs.cz/item/CS_URS_2024_01/998776102</t>
  </si>
  <si>
    <t>217</t>
  </si>
  <si>
    <t>781121015</t>
  </si>
  <si>
    <t>Příprava podkladu před provedením obkladu nátěr kontaktní pro nesavé podklady na stěnu</t>
  </si>
  <si>
    <t>-1267389968</t>
  </si>
  <si>
    <t>https://podminky.urs.cz/item/CS_URS_2024_01/781121015</t>
  </si>
  <si>
    <t>218</t>
  </si>
  <si>
    <t>781161021</t>
  </si>
  <si>
    <t>Příprava podkladu před provedením obkladu montáž profilu ukončujícího profilu rohového, vanového</t>
  </si>
  <si>
    <t>592928037</t>
  </si>
  <si>
    <t>https://podminky.urs.cz/item/CS_URS_2024_01/781161021</t>
  </si>
  <si>
    <t xml:space="preserve">9*2+7*2  "1NP+2NP</t>
  </si>
  <si>
    <t>219</t>
  </si>
  <si>
    <t>19416014</t>
  </si>
  <si>
    <t>lišta ukončovací nerezová 8mm</t>
  </si>
  <si>
    <t>-1261127909</t>
  </si>
  <si>
    <t>32*1,1 'Přepočtené koeficientem množství</t>
  </si>
  <si>
    <t>220</t>
  </si>
  <si>
    <t>781472215</t>
  </si>
  <si>
    <t>Montáž keramických obkladů stěn lepených cementovým flexibilním lepidlem hladkých přes 6 do 9 ks/m2</t>
  </si>
  <si>
    <t>1064786244</t>
  </si>
  <si>
    <t>https://podminky.urs.cz/item/CS_URS_2024_01/781472215</t>
  </si>
  <si>
    <t xml:space="preserve">(3,5*2+3,6*3+2,2*2)*2-(0,8*3+0,9)*2   "1NP</t>
  </si>
  <si>
    <t xml:space="preserve">(3,5*2+3,6+1,8*2)*2-(0,8*3)*2  "2NP</t>
  </si>
  <si>
    <t>221</t>
  </si>
  <si>
    <t>59761708</t>
  </si>
  <si>
    <t>obklad keramický nemrazuvzdorný povrch hladký/lesklý tl do 10mm přes 6 do 9ks/m2</t>
  </si>
  <si>
    <t>-1582790217</t>
  </si>
  <si>
    <t>61,4*1,15 'Přepočtené koeficientem množství</t>
  </si>
  <si>
    <t>222</t>
  </si>
  <si>
    <t>781491012</t>
  </si>
  <si>
    <t>Montáž zrcadel lepených silikonovým tmelem na podkladní omítku, plochy přes 1 m2</t>
  </si>
  <si>
    <t>791497125</t>
  </si>
  <si>
    <t>https://podminky.urs.cz/item/CS_URS_2024_01/781491012</t>
  </si>
  <si>
    <t xml:space="preserve">2,1*1,1*2  "X02 - ZRCADLA VE WC PŘEDSÍNI 2ks</t>
  </si>
  <si>
    <t>223</t>
  </si>
  <si>
    <t>63465124</t>
  </si>
  <si>
    <t>zrcadlo nemontované čiré tl 4mm max rozměr 3210x2250mm</t>
  </si>
  <si>
    <t>1324499028</t>
  </si>
  <si>
    <t>4,62*1,1 'Přepočtené koeficientem množství</t>
  </si>
  <si>
    <t>224</t>
  </si>
  <si>
    <t>998781102</t>
  </si>
  <si>
    <t>Přesun hmot pro obklady keramické stanovený z hmotnosti přesunovaného materiálu vodorovná dopravní vzdálenost do 50 m základní v objektech výšky přes 6 do 12 m</t>
  </si>
  <si>
    <t>1669094599</t>
  </si>
  <si>
    <t>https://podminky.urs.cz/item/CS_URS_2024_01/998781102</t>
  </si>
  <si>
    <t>783</t>
  </si>
  <si>
    <t>Dokončovací práce - nátěry</t>
  </si>
  <si>
    <t>225</t>
  </si>
  <si>
    <t>783301311</t>
  </si>
  <si>
    <t>Příprava podkladu zámečnických konstrukcí před provedením nátěru odmaštění odmašťovačem vodou ředitelným</t>
  </si>
  <si>
    <t>-1918354641</t>
  </si>
  <si>
    <t>https://podminky.urs.cz/item/CS_URS_2024_01/783301311</t>
  </si>
  <si>
    <t>226</t>
  </si>
  <si>
    <t>783306807</t>
  </si>
  <si>
    <t>Odstranění nátěrů ze zámečnických konstrukcí odstraňovačem nátěrů s obroušením</t>
  </si>
  <si>
    <t>968183074</t>
  </si>
  <si>
    <t>https://podminky.urs.cz/item/CS_URS_2024_01/783306807</t>
  </si>
  <si>
    <t>227</t>
  </si>
  <si>
    <t>783306809</t>
  </si>
  <si>
    <t>Odstranění nátěrů ze zámečnických konstrukcí okartáčováním</t>
  </si>
  <si>
    <t>919697817</t>
  </si>
  <si>
    <t>https://podminky.urs.cz/item/CS_URS_2024_01/783306809</t>
  </si>
  <si>
    <t>228</t>
  </si>
  <si>
    <t>783344201</t>
  </si>
  <si>
    <t>Základní antikorozní nátěr zámečnických konstrukcí jednonásobný polyuretanový</t>
  </si>
  <si>
    <t>-1533497363</t>
  </si>
  <si>
    <t>https://podminky.urs.cz/item/CS_URS_2024_01/783344201</t>
  </si>
  <si>
    <t xml:space="preserve">2  "VENKOVNÍ ZÁBRADLÍ</t>
  </si>
  <si>
    <t xml:space="preserve">14  "VNITŘNÍ ZÁBRADLÍ</t>
  </si>
  <si>
    <t>229</t>
  </si>
  <si>
    <t>783347103</t>
  </si>
  <si>
    <t>Krycí nátěr (email) zámečnických konstrukcí jednonásobný polyuretanový s obsahem železité slídy (kovářský)</t>
  </si>
  <si>
    <t>-55847865</t>
  </si>
  <si>
    <t>https://podminky.urs.cz/item/CS_URS_2024_01/783347103</t>
  </si>
  <si>
    <t>784</t>
  </si>
  <si>
    <t>Dokončovací práce - malby a tapety</t>
  </si>
  <si>
    <t>230</t>
  </si>
  <si>
    <t>784111011</t>
  </si>
  <si>
    <t>Obroušení podkladu omítky v místnostech výšky do 3,80 m</t>
  </si>
  <si>
    <t>-967324357</t>
  </si>
  <si>
    <t>https://podminky.urs.cz/item/CS_URS_2024_01/784111011</t>
  </si>
  <si>
    <t>531,285714285714*1,05 'Přepočtené koeficientem množství</t>
  </si>
  <si>
    <t>231</t>
  </si>
  <si>
    <t>784111017</t>
  </si>
  <si>
    <t>Obroušení podkladu omítky na schodišti o výšce podlaží do 3,80 m</t>
  </si>
  <si>
    <t>1261205382</t>
  </si>
  <si>
    <t>https://podminky.urs.cz/item/CS_URS_2024_01/784111017</t>
  </si>
  <si>
    <t>59,6952380952381*1,05 'Přepočtené koeficientem množství</t>
  </si>
  <si>
    <t>232</t>
  </si>
  <si>
    <t>784171101</t>
  </si>
  <si>
    <t>Zakrytí vnitřních podlah včetně pozdějšího odkrytí</t>
  </si>
  <si>
    <t>726329772</t>
  </si>
  <si>
    <t>https://podminky.urs.cz/item/CS_URS_2024_01/784171101</t>
  </si>
  <si>
    <t>190*2</t>
  </si>
  <si>
    <t>233</t>
  </si>
  <si>
    <t>28323156</t>
  </si>
  <si>
    <t>fólie pro malířské potřeby zakrývací tl 41µ 4x5m</t>
  </si>
  <si>
    <t>597683144</t>
  </si>
  <si>
    <t>380*1,15 'Přepočtené koeficientem množství</t>
  </si>
  <si>
    <t>234</t>
  </si>
  <si>
    <t>784181121</t>
  </si>
  <si>
    <t>Penetrace podkladu jednonásobná hloubková akrylátová bezbarvá v místnostech výšky do 3,80 m</t>
  </si>
  <si>
    <t>-680418763</t>
  </si>
  <si>
    <t>https://podminky.urs.cz/item/CS_URS_2024_01/784181121</t>
  </si>
  <si>
    <t>235</t>
  </si>
  <si>
    <t>784211101</t>
  </si>
  <si>
    <t>Malby z malířských směsí oděruvzdorných za mokra dvojnásobné, bílé za mokra oděruvzdorné výborně v místnostech výšky do 3,80 m</t>
  </si>
  <si>
    <t>2137040359</t>
  </si>
  <si>
    <t>https://podminky.urs.cz/item/CS_URS_2024_01/784211101</t>
  </si>
  <si>
    <t xml:space="preserve">(5,7+8,5)*2*3-(2,2*2,1*3+(3,3+2,3)*2,7)  "1NP 003, 004</t>
  </si>
  <si>
    <t xml:space="preserve">39+(3,6+3,2*2)*3,3+(3,5+4)*2,1-(1,6*2,4+2*2,7)  "1NP , schodiště,chodba</t>
  </si>
  <si>
    <t xml:space="preserve">(4,6*6+12,5*2)*3-(3,6*2,7+2,9*2,7+1,5*2,7+2,3*2,1*4)   "1NP 001, 002</t>
  </si>
  <si>
    <t xml:space="preserve">(5,8*4+8,5*2)*3-(2,2*2,1*3+(3,3+2,3)*2,7)  "2NP 108, 107</t>
  </si>
  <si>
    <t xml:space="preserve">39+(3,6+3,2*2)*3,3+6,4*3,4-(1,7*1,8*2+2*2,7)   "2NP schodiště, chodba</t>
  </si>
  <si>
    <t xml:space="preserve">(4,6*6+12,5*2)*3-(2,7*2,7+2,9*2,7+3,4*2,7+2,3*2,1*4)  "2NP 101, 105</t>
  </si>
  <si>
    <t xml:space="preserve">(3,5*2+3,6*3+2,2*2)*0,5   "1NP NAD OBKLAD</t>
  </si>
  <si>
    <t xml:space="preserve">(3,5*2+3,6+1,8*2)*0,5  "2NP - NAD OBKLAD</t>
  </si>
  <si>
    <t>236</t>
  </si>
  <si>
    <t>784181127</t>
  </si>
  <si>
    <t>Penetrace podkladu jednonásobná hloubková akrylátová bezbarvá na schodišti o výšce podlaží do 3,80 m</t>
  </si>
  <si>
    <t>-17558198</t>
  </si>
  <si>
    <t>https://podminky.urs.cz/item/CS_URS_2024_01/784181127</t>
  </si>
  <si>
    <t>237</t>
  </si>
  <si>
    <t>784211107</t>
  </si>
  <si>
    <t>Malby z malířských směsí oděruvzdorných za mokra dvojnásobné, bílé za mokra oděruvzdorné výborně na schodišti o výšce podlaží do 3,80 m</t>
  </si>
  <si>
    <t>537042134</t>
  </si>
  <si>
    <t>https://podminky.urs.cz/item/CS_URS_2024_01/784211107</t>
  </si>
  <si>
    <t xml:space="preserve">(1,2+2,8*2)*(3,2+2,4)+24,6  "SCHODIŠTĚ</t>
  </si>
  <si>
    <t>238</t>
  </si>
  <si>
    <t>784211143.1</t>
  </si>
  <si>
    <t>Malby z malířských směsí oděruvzdorných za mokra Příplatek k cenám dvojnásobných maleb za použití omyvytelného nátěru</t>
  </si>
  <si>
    <t>-1718415084</t>
  </si>
  <si>
    <t xml:space="preserve">(8,1*4+3,5*4+3,7*2+2,5*3)*1,5  "CHODBY</t>
  </si>
  <si>
    <t xml:space="preserve">-(1,7*2+2*2+0,9*4)*1,5  "DVEŘE</t>
  </si>
  <si>
    <t>786</t>
  </si>
  <si>
    <t>Dokončovací práce - čalounické úpravy</t>
  </si>
  <si>
    <t>239</t>
  </si>
  <si>
    <t>786623021</t>
  </si>
  <si>
    <t>Montáž fasádních žaluzií před okenní nebo dveřní otvor ovládaných motorem, včetně krycího plechu a vodících profilů, plochy do 4 m2</t>
  </si>
  <si>
    <t>-797792818</t>
  </si>
  <si>
    <t>https://podminky.urs.cz/item/CS_URS_2024_01/786623021</t>
  </si>
  <si>
    <t>Poznámka k položce:_x000d_
- Venkovní žaluzie v kaslíku zapuštěná v ETICS s elektrickým ovládáním._x000d_
_x000d_
- Systémový plechový kastlík zaizolovaný PUR/PIR izolací. Viditelné části kastlíku v barvě žaluzie/okenního rámu.</t>
  </si>
  <si>
    <t>240</t>
  </si>
  <si>
    <t>55342548</t>
  </si>
  <si>
    <t>žaluzie Z-90 fasádní ovládaná základním motorem příslušenství plochy do 4,0m2</t>
  </si>
  <si>
    <t>140646963</t>
  </si>
  <si>
    <t xml:space="preserve">1,78*1,85*2   "X13  -2ks   </t>
  </si>
  <si>
    <t>241</t>
  </si>
  <si>
    <t>55342543</t>
  </si>
  <si>
    <t>žaluzie Z-90 fasádní ovládaná základním motorem příslušenství plochy do 1,25m2</t>
  </si>
  <si>
    <t>1430467546</t>
  </si>
  <si>
    <t xml:space="preserve">0,57*1,85*2  "X14 - 2ks </t>
  </si>
  <si>
    <t>242</t>
  </si>
  <si>
    <t>55342544</t>
  </si>
  <si>
    <t>žaluzie Z-90 fasádní ovládaná základním motorem příslušenství plochy do 1,5m2</t>
  </si>
  <si>
    <t>-163732682</t>
  </si>
  <si>
    <t xml:space="preserve">2,11*0,65  "X11 - 1ks </t>
  </si>
  <si>
    <t xml:space="preserve">2,08*0,65  "X12 -1ks</t>
  </si>
  <si>
    <t>243</t>
  </si>
  <si>
    <t>786623023</t>
  </si>
  <si>
    <t>Montáž fasádních žaluzií před okenní nebo dveřní otvor ovládaných motorem, včetně krycího plechu a vodících profilů, plochy přes 4 do 6 m2</t>
  </si>
  <si>
    <t>218504491</t>
  </si>
  <si>
    <t>https://podminky.urs.cz/item/CS_URS_2024_01/786623023</t>
  </si>
  <si>
    <t>244</t>
  </si>
  <si>
    <t>55342549</t>
  </si>
  <si>
    <t>žaluzie Z-90 fasádní ovládaná základním motorem příslušenství plochy do 5,0m2</t>
  </si>
  <si>
    <t>531916672</t>
  </si>
  <si>
    <t xml:space="preserve">2,08*2,1*2  "X03 - 2ks</t>
  </si>
  <si>
    <t xml:space="preserve">2,33*2,1*2  "X04 - 2ks</t>
  </si>
  <si>
    <t xml:space="preserve">2,42*2,1  "X05  - 1ks</t>
  </si>
  <si>
    <t xml:space="preserve">2,38*2,1   "X06 -1ks</t>
  </si>
  <si>
    <t xml:space="preserve">2,34*2,1  "X07 - 1ks</t>
  </si>
  <si>
    <t xml:space="preserve">2,39*2,1  "X08  - 1ks </t>
  </si>
  <si>
    <t xml:space="preserve">2,37*2,1*2  "X09 - 2ks</t>
  </si>
  <si>
    <t xml:space="preserve">2,36*2,1*4  "X10  - 4ks</t>
  </si>
  <si>
    <t>245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</si>
  <si>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</si>
  <si>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</si>
  <si>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-508340387</t>
  </si>
  <si>
    <t>https://podminky.urs.cz/item/CS_URS_2024_01/998786102</t>
  </si>
  <si>
    <t>ob</t>
  </si>
  <si>
    <t>obsyp potrubí</t>
  </si>
  <si>
    <t>3,166</t>
  </si>
  <si>
    <t>SKLÁDKA</t>
  </si>
  <si>
    <t>5,4</t>
  </si>
  <si>
    <t>celkový výkop</t>
  </si>
  <si>
    <t>22,4</t>
  </si>
  <si>
    <t>ZÁSYP</t>
  </si>
  <si>
    <t>02 - SO 01.1.2 - Kabelovod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</si>
  <si>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</si>
  <si>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</si>
  <si>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</si>
  <si>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</si>
  <si>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</si>
  <si>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</si>
  <si>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</si>
  <si>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</si>
  <si>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1493306003</t>
  </si>
  <si>
    <t>https://podminky.urs.cz/item/CS_URS_2024_01/460010024</t>
  </si>
  <si>
    <t>0,009</t>
  </si>
  <si>
    <t>460021111</t>
  </si>
  <si>
    <t>Sejmutí ornice ručně včetně rozpojení a odhozu ornice do vzdálenosti 3 m nebo naložení na dopravní prostředek tl. vrstvy do 20 cm</t>
  </si>
  <si>
    <t>-354431771</t>
  </si>
  <si>
    <t>https://podminky.urs.cz/item/CS_URS_2024_01/460021111</t>
  </si>
  <si>
    <t xml:space="preserve">(1+2)*1,2  "PLOCHA VÝKOPU V TRÁVĚ</t>
  </si>
  <si>
    <t>460041111</t>
  </si>
  <si>
    <t>Čerpání vody na dopravní výšku do 10 m průměrný přítok do 400 l/min</t>
  </si>
  <si>
    <t>hod</t>
  </si>
  <si>
    <t>1384040058</t>
  </si>
  <si>
    <t>https://podminky.urs.cz/item/CS_URS_2024_01/460041111</t>
  </si>
  <si>
    <t xml:space="preserve">10  "V PŘÍPADĚ VÝSKYTU SPODNÍ VODY</t>
  </si>
  <si>
    <t>460061111</t>
  </si>
  <si>
    <t>Zabezpečení výkopu a objektů přechod z dřevěných desek zřízení</t>
  </si>
  <si>
    <t>2139836612</t>
  </si>
  <si>
    <t>https://podminky.urs.cz/item/CS_URS_2024_01/460061111</t>
  </si>
  <si>
    <t>460061112</t>
  </si>
  <si>
    <t>Zabezpečení výkopu a objektů přechod z dřevěných desek odstranění</t>
  </si>
  <si>
    <t>-1576035584</t>
  </si>
  <si>
    <t>https://podminky.urs.cz/item/CS_URS_2024_01/460061112</t>
  </si>
  <si>
    <t>460061141</t>
  </si>
  <si>
    <t>Zabezpečení výkopu a objektů ocelové mobilní oplocení výšky do 1,5 m zřízení</t>
  </si>
  <si>
    <t>-27236306</t>
  </si>
  <si>
    <t>https://podminky.urs.cz/item/CS_URS_2024_01/460061141</t>
  </si>
  <si>
    <t>460061142</t>
  </si>
  <si>
    <t>Zabezpečení výkopu a objektů ocelové mobilní oplocení výšky do 1,5 m odstranění</t>
  </si>
  <si>
    <t>-1893126071</t>
  </si>
  <si>
    <t>https://podminky.urs.cz/item/CS_URS_2024_01/460061142</t>
  </si>
  <si>
    <t>460061161</t>
  </si>
  <si>
    <t>Zabezpečení výkopu a objektů vstup nebo výstup žebříkem zřízení</t>
  </si>
  <si>
    <t>-100195757</t>
  </si>
  <si>
    <t>https://podminky.urs.cz/item/CS_URS_2024_01/460061161</t>
  </si>
  <si>
    <t>460061162</t>
  </si>
  <si>
    <t>Zabezpečení výkopu a objektů vstup nebo výstup žebříkem odstranění</t>
  </si>
  <si>
    <t>1886230776</t>
  </si>
  <si>
    <t>https://podminky.urs.cz/item/CS_URS_2024_01/460061162</t>
  </si>
  <si>
    <t>460061171</t>
  </si>
  <si>
    <t>Zabezpečení výkopu a objektů výstražná páska včetně dodávky materiálu zřízení a odstranění</t>
  </si>
  <si>
    <t>1342135747</t>
  </si>
  <si>
    <t>https://podminky.urs.cz/item/CS_URS_2024_01/460061171</t>
  </si>
  <si>
    <t>131253102</t>
  </si>
  <si>
    <t>Hloubení nezapažených jam a zářezů strojně s urovnáním dna do předepsaného profilu a spádu v omezeném prostoru v hornině třídy těžitelnosti I skupiny 3 přes 20 do 50 m3</t>
  </si>
  <si>
    <t>-337935017</t>
  </si>
  <si>
    <t>https://podminky.urs.cz/item/CS_URS_2024_01/131253102</t>
  </si>
  <si>
    <t xml:space="preserve">8*1*2,8  "VÝKOP - ČÁST STROJNĚ</t>
  </si>
  <si>
    <t>v*0,6</t>
  </si>
  <si>
    <t>132212222</t>
  </si>
  <si>
    <t>Hloubení zapažených rýh šířky přes 800 do 2 000 mm ručně s urovnáním dna do předepsaného profilu a spádu v hornině třídy těžitelnosti I skupiny 3 nesoudržných</t>
  </si>
  <si>
    <t>1126666030</t>
  </si>
  <si>
    <t>https://podminky.urs.cz/item/CS_URS_2024_01/132212222</t>
  </si>
  <si>
    <t xml:space="preserve">v*0,4  "RUČNÍ DOČIŠTĚNÍ KOLEM OBJEKTŮ</t>
  </si>
  <si>
    <t>460281112</t>
  </si>
  <si>
    <t>Pažení výkopů příložné plné rýh kabelových, hloubky přes 2 do 4 m</t>
  </si>
  <si>
    <t>2137044567</t>
  </si>
  <si>
    <t>https://podminky.urs.cz/item/CS_URS_2024_01/460281112</t>
  </si>
  <si>
    <t xml:space="preserve">8*3*2  "PAŽENÍ VÝKOPU</t>
  </si>
  <si>
    <t>460281122</t>
  </si>
  <si>
    <t>Pažení výkopů odstranění pažení příložného plného rýh kabelových, hloubky přes 2 do 4 m</t>
  </si>
  <si>
    <t>-38981495</t>
  </si>
  <si>
    <t>https://podminky.urs.cz/item/CS_URS_2024_01/460281122</t>
  </si>
  <si>
    <t>460341113</t>
  </si>
  <si>
    <t>Vodorovné přemístění (odvoz) horniny dopravními prostředky včetně složení, bez naložení a rozprostření jakékoliv třídy, na vzdálenost přes 500 do 1000 m</t>
  </si>
  <si>
    <t>608155127</t>
  </si>
  <si>
    <t>https://podminky.urs.cz/item/CS_URS_2024_01/460341113</t>
  </si>
  <si>
    <t xml:space="preserve">SKL  "ODVOZ PŘEBYTEČNÉ ZEMINY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</si>
  <si>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</si>
  <si>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</si>
  <si>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-1316498027</t>
  </si>
  <si>
    <t>https://podminky.urs.cz/item/CS_URS_2024_01/460341121</t>
  </si>
  <si>
    <t>Poznámka k položce:_x000d_
SKLÁDKA DO 10km</t>
  </si>
  <si>
    <t>5,4*9 'Přepočtené koeficientem množství</t>
  </si>
  <si>
    <t>460361121</t>
  </si>
  <si>
    <t>Poplatek (skládkovné) za uložení zeminy na recyklační skládce zatříděné do Katalogu odpadů pod kódem 17 05 04</t>
  </si>
  <si>
    <t>-1742893396</t>
  </si>
  <si>
    <t>https://podminky.urs.cz/item/CS_URS_2024_01/460361121</t>
  </si>
  <si>
    <t xml:space="preserve">V-Z   "PŘEBYTEČNÁ ZEMINA NA SKLÁDKU</t>
  </si>
  <si>
    <t>460371121</t>
  </si>
  <si>
    <t>Naložení výkopku strojně z hornin třídy těžitelnosti I skupiny 1 až 3</t>
  </si>
  <si>
    <t>-1093595895</t>
  </si>
  <si>
    <t>https://podminky.urs.cz/item/CS_URS_2024_01/460371121</t>
  </si>
  <si>
    <t>791325883</t>
  </si>
  <si>
    <t xml:space="preserve">V  "CELKOVÝ VÝKOP</t>
  </si>
  <si>
    <t xml:space="preserve">-(OB+0,385*0,385*9)  "OBSYP VČ. MULTIKANÁLU</t>
  </si>
  <si>
    <t xml:space="preserve">-0,9  "PODKLAD</t>
  </si>
  <si>
    <t>175151101</t>
  </si>
  <si>
    <t>Obsypání potrubí strojně sypaninou bez prohození, uloženou do 3 m</t>
  </si>
  <si>
    <t>1290443160</t>
  </si>
  <si>
    <t>https://podminky.urs.cz/item/CS_URS_2024_01/175151101</t>
  </si>
  <si>
    <t xml:space="preserve">1*0,5*9  "DÉLKA VEDENÍ</t>
  </si>
  <si>
    <t xml:space="preserve">-(0,385*0,385*9)  "OBJEM MULTIKANÁLU</t>
  </si>
  <si>
    <t>58337308</t>
  </si>
  <si>
    <t>štěrkopísek frakce 0/2</t>
  </si>
  <si>
    <t>-1241161820</t>
  </si>
  <si>
    <t>3,166*2 'Přepočtené koeficientem množství</t>
  </si>
  <si>
    <t>460551111</t>
  </si>
  <si>
    <t>Rozprostření a urovnání ornice ručně včetně přemístění hromad nebo dočasných skládek na místo spotřeby ze vzdálenosti do 3 m při souvislé ploše, tl. vrstvy do 20 cm</t>
  </si>
  <si>
    <t>-1520467954</t>
  </si>
  <si>
    <t>https://podminky.urs.cz/item/CS_URS_2024_01/460551111</t>
  </si>
  <si>
    <t xml:space="preserve">(1+2)*1,2  "PLOCHA VÝKOPU V TRÁVĚ - ZPĚTNÁ ÚPRAVA </t>
  </si>
  <si>
    <t>460581111</t>
  </si>
  <si>
    <t>Úprava terénu položení drnu, včetně zalití vodou na rovině</t>
  </si>
  <si>
    <t>855942480</t>
  </si>
  <si>
    <t>https://podminky.urs.cz/item/CS_URS_2024_01/460581111</t>
  </si>
  <si>
    <t>460641112</t>
  </si>
  <si>
    <t>Základové konstrukce základ bez bednění do rostlé zeminy z monolitického betonu tř. C 12/15</t>
  </si>
  <si>
    <t>-949354501</t>
  </si>
  <si>
    <t>https://podminky.urs.cz/item/CS_URS_2024_01/460641112</t>
  </si>
  <si>
    <t xml:space="preserve">9*1*0,1  "PODKLADNÍ BETON</t>
  </si>
  <si>
    <t>460671112</t>
  </si>
  <si>
    <t>Výstražné prvky pro krytí kabelů včetně vyrovnání povrchu rýhy, rozvinutí a uložení fólie, šířky přes 20 do 25 cm</t>
  </si>
  <si>
    <t>-1682568115</t>
  </si>
  <si>
    <t>https://podminky.urs.cz/item/CS_URS_2024_01/460671112</t>
  </si>
  <si>
    <t xml:space="preserve">9  "DÉLKA KANÁLU</t>
  </si>
  <si>
    <t>460771123</t>
  </si>
  <si>
    <t>Osazení kabelových multikanálů plastových včetně osazení, utěsnění a spojování do rýhy, bez výkopových prací s obsypem z písku 9-cestných</t>
  </si>
  <si>
    <t>1365372596</t>
  </si>
  <si>
    <t>https://podminky.urs.cz/item/CS_URS_2024_01/460771123</t>
  </si>
  <si>
    <t xml:space="preserve">9  "KABELOVOD </t>
  </si>
  <si>
    <t>3457500R</t>
  </si>
  <si>
    <t xml:space="preserve">Multikanál komorový HDPE, 9-ti otvorový, 385 x 385mm </t>
  </si>
  <si>
    <t>835067747</t>
  </si>
  <si>
    <t>460871143</t>
  </si>
  <si>
    <t>Podklad vozovek a chodníků včetně rozprostření a úpravy ze štěrkodrti, včetně zhutnění, tloušťky přes 10 do 15 cm</t>
  </si>
  <si>
    <t>-258570641</t>
  </si>
  <si>
    <t>https://podminky.urs.cz/item/CS_URS_2024_01/460871143</t>
  </si>
  <si>
    <t xml:space="preserve">6*1  "výkop</t>
  </si>
  <si>
    <t>460881511</t>
  </si>
  <si>
    <t>Kryt vozovek a chodníků kladení dlažby (materiál ve specifikaci) včetně spárování, do lože z kameniva těženého z kostek kamenných velkých</t>
  </si>
  <si>
    <t>-2087792622</t>
  </si>
  <si>
    <t>https://podminky.urs.cz/item/CS_URS_2024_01/460881511</t>
  </si>
  <si>
    <t xml:space="preserve">6*1,2  "ZPĚTNÁ POKLÁDKA DLAŽBY</t>
  </si>
  <si>
    <t>58381015</t>
  </si>
  <si>
    <t>kostka řezanoštípaná dlažební žula 10x10x10cm</t>
  </si>
  <si>
    <t>-1361360369</t>
  </si>
  <si>
    <t>Poznámka k položce:_x000d_
PŘEDPOKLADÁ SE POUŽITÍ PŮVODNÍCH KOSTEK</t>
  </si>
  <si>
    <t>7,2*0,2 'Přepočtené koeficientem množství</t>
  </si>
  <si>
    <t>460892221</t>
  </si>
  <si>
    <t>Osazení obrubníku se zřízením lože, s vyplněním a zatřením spár betonového chodníkového stojatého, do lože z betonu prostého</t>
  </si>
  <si>
    <t>1085323956</t>
  </si>
  <si>
    <t>https://podminky.urs.cz/item/CS_URS_2024_01/460892221</t>
  </si>
  <si>
    <t>Poznámka k položce:_x000d_
PŘEDPOKLÁDÁ SE ZPĚTNÁ POKLÁDKA PŮVODNÍCH</t>
  </si>
  <si>
    <t xml:space="preserve">4  "ZPĚTNÉ OSAZENÍ </t>
  </si>
  <si>
    <t>468011122</t>
  </si>
  <si>
    <t>Odstranění podkladů nebo krytů komunikací včetně rozpojení na kusy a zarovnání styčné spáry z kameniva drceného, tloušťky přes 10 do 20 cm</t>
  </si>
  <si>
    <t>867437317</t>
  </si>
  <si>
    <t>https://podminky.urs.cz/item/CS_URS_2024_01/468011122</t>
  </si>
  <si>
    <t>468021111</t>
  </si>
  <si>
    <t>Vytrhání dlažby včetně ručního rozebrání, vytřídění, odhozu na hromady nebo naložení na dopravní prostředek a očistění kostek nebo dlaždic z pískového podkladu z kostek velkých, spáry nezalité</t>
  </si>
  <si>
    <t>-806687533</t>
  </si>
  <si>
    <t>https://podminky.urs.cz/item/CS_URS_2024_01/468021111</t>
  </si>
  <si>
    <t xml:space="preserve">6*1,2  "odstranění chodníku</t>
  </si>
  <si>
    <t>468031211</t>
  </si>
  <si>
    <t>Vytrhání obrub s odkopáním horniny a lože, s odhozením nebo naložením na dopravní prostředek stojatých chodníkových</t>
  </si>
  <si>
    <t>-1210664054</t>
  </si>
  <si>
    <t>https://podminky.urs.cz/item/CS_URS_2024_01/468031211</t>
  </si>
  <si>
    <t xml:space="preserve">4  "lemování cesty</t>
  </si>
  <si>
    <t>468081522</t>
  </si>
  <si>
    <t>Vybourání otvorů ve zdivu železobetonovém plochy přes 0,09 do 0,25 m2 a tloušťky přes 15 do 30 cm</t>
  </si>
  <si>
    <t>2043186265</t>
  </si>
  <si>
    <t>https://podminky.urs.cz/item/CS_URS_2024_01/468081522</t>
  </si>
  <si>
    <t xml:space="preserve">2  "OTVOR DO ŠACHET - 420 X 420mm</t>
  </si>
  <si>
    <t>468081524</t>
  </si>
  <si>
    <t>Vybourání otvorů ve zdivu železobetonovém plochy přes 0,09 do 0,25 m2 a tloušťky přes 45 do 60 cm</t>
  </si>
  <si>
    <t>-1433160170</t>
  </si>
  <si>
    <t>https://podminky.urs.cz/item/CS_URS_2024_01/468081524</t>
  </si>
  <si>
    <t xml:space="preserve">1  "PROSTUP ZÁKLADEM  420 X 420mm</t>
  </si>
  <si>
    <t>460742143.1</t>
  </si>
  <si>
    <t>Osazení kabelových prostupů - utěsnění otvoru ve zdivu včetně Dodávky, vnitřního průměru do 40 cm</t>
  </si>
  <si>
    <t>-1521021195</t>
  </si>
  <si>
    <t>469981111</t>
  </si>
  <si>
    <t>Přesun hmot pro pomocné stavební práce při elektromontážích dopravní vzdálenost do 1 000 m</t>
  </si>
  <si>
    <t>-1405797386</t>
  </si>
  <si>
    <t>https://podminky.urs.cz/item/CS_URS_2024_01/469981111</t>
  </si>
  <si>
    <t>03 - SO 01.2 - ZTI</t>
  </si>
  <si>
    <t xml:space="preserve"> </t>
  </si>
  <si>
    <t xml:space="preserve">    61 - Úpravy povrchů vnitřní</t>
  </si>
  <si>
    <t xml:space="preserve">    8 - Trubní vedení</t>
  </si>
  <si>
    <t xml:space="preserve">    96 - Bourání konstrukcí</t>
  </si>
  <si>
    <t xml:space="preserve">    99 - Staveništní přesun hmot</t>
  </si>
  <si>
    <t xml:space="preserve">    711 - Izolace proti vodě</t>
  </si>
  <si>
    <t xml:space="preserve">    721 - Vnitřní kanalizace</t>
  </si>
  <si>
    <t xml:space="preserve">    722 - Vnitřní vodovod</t>
  </si>
  <si>
    <t xml:space="preserve">    725 - Zařizovací předměty</t>
  </si>
  <si>
    <t xml:space="preserve">    VN - Vedlejší náklady</t>
  </si>
  <si>
    <t>122201101R00</t>
  </si>
  <si>
    <t>Odkopávky nezapažené v hor. 3 do 100 m3</t>
  </si>
  <si>
    <t>130001101R00</t>
  </si>
  <si>
    <t>Příplatek za ztížené hloubení v blízkosti vedení</t>
  </si>
  <si>
    <t>132201110R00</t>
  </si>
  <si>
    <t>Hloubení rýh š.do 60 cm v hor.3 do 50 m3, STROJNĚ</t>
  </si>
  <si>
    <t>132201119R00</t>
  </si>
  <si>
    <t>Přípl.za lepivost,hloubení rýh 60 cm,hor.3,STROJNĚ</t>
  </si>
  <si>
    <t>139601102R00</t>
  </si>
  <si>
    <t>Ruční výkop jam, rýh a šachet v hornině tř. 3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</si>
  <si>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</si>
  <si>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</si>
  <si>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</si>
  <si>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</si>
  <si>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162201101R00</t>
  </si>
  <si>
    <t>Vodorovné přemístění výkopku z hor.1-4 do 20 m</t>
  </si>
  <si>
    <t>162701105R00</t>
  </si>
  <si>
    <t>Vodorovné přemístění výkopku z hor.1-4 do 10000 m</t>
  </si>
  <si>
    <t>162201203R00</t>
  </si>
  <si>
    <t>Vodorovné přemíst.výkopku, kolečko hor.1-4, do 10m</t>
  </si>
  <si>
    <t>167101101R00</t>
  </si>
  <si>
    <t>Nakládání výkopku z hor. 1 ÷ 4 v množství do 100 m3</t>
  </si>
  <si>
    <t>171201201R00</t>
  </si>
  <si>
    <t>Uložení sypaniny na skl.-sypanina na výšku přes 2m</t>
  </si>
  <si>
    <t>174101101R00</t>
  </si>
  <si>
    <t>Zásyp jam, rýh, šachet se zhutněním</t>
  </si>
  <si>
    <t>174101102R00</t>
  </si>
  <si>
    <t>Zásyp ruční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</si>
  <si>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</si>
  <si>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</si>
  <si>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</si>
  <si>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</si>
  <si>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561301119R00</t>
  </si>
  <si>
    <t>Stabilizace podkladu hydraul.pojivem tl. do 500 mm</t>
  </si>
  <si>
    <t>9,5/0,5</t>
  </si>
  <si>
    <t>Úpravy povrchů vnitřní</t>
  </si>
  <si>
    <t>612403399R00</t>
  </si>
  <si>
    <t>Hrubá výplň rýh ve stěnách maltou</t>
  </si>
  <si>
    <t>612423521R00</t>
  </si>
  <si>
    <t>Omítka rýh stěn vápenná šířky do 15 cm, hladká</t>
  </si>
  <si>
    <t>Trubní vedení</t>
  </si>
  <si>
    <t>452313141R00</t>
  </si>
  <si>
    <t>Bloky pro potrubí z betonu C 16/20</t>
  </si>
  <si>
    <t>0,5*0,4*0,2</t>
  </si>
  <si>
    <t>452353101R00</t>
  </si>
  <si>
    <t>Bednění bloků pod potrubí</t>
  </si>
  <si>
    <t>0,9*2*0,2</t>
  </si>
  <si>
    <t>891211111R00</t>
  </si>
  <si>
    <t>Montáž vodovodních šoupátek ve výkopu DN 50</t>
  </si>
  <si>
    <t>899731114R00</t>
  </si>
  <si>
    <t>Vodič signalizační CYY 6 mm2</t>
  </si>
  <si>
    <t>953171001R00</t>
  </si>
  <si>
    <t>Osazování poklopů litinových, ocelových do 50 kg</t>
  </si>
  <si>
    <t>714182001R00</t>
  </si>
  <si>
    <t>Montáž akustických vložek z minerálních rohoží, volné uložení</t>
  </si>
  <si>
    <t>0,5*0,4</t>
  </si>
  <si>
    <t>722171216R00</t>
  </si>
  <si>
    <t>Potrubí plastové PE-HD vodovodní, D 63 x 5,8 mm</t>
  </si>
  <si>
    <t>722280108R00</t>
  </si>
  <si>
    <t>Tlaková zkouška vodovodního potrubí DN 50 mm</t>
  </si>
  <si>
    <t>722290234R00</t>
  </si>
  <si>
    <t>Proplach a dezinfekce vodovodního potrubí DN 80 mm</t>
  </si>
  <si>
    <t>230220001R00</t>
  </si>
  <si>
    <t>Montáž zemní soupravy pro šoupátka, DN 13 6580</t>
  </si>
  <si>
    <t>460490012RT1</t>
  </si>
  <si>
    <t>Fólie výstražná z PVC, šířka 33 cm fólie PVC šířka 33 cm</t>
  </si>
  <si>
    <t>0080001</t>
  </si>
  <si>
    <t>Rozbor kvality vody</t>
  </si>
  <si>
    <t>27240069.AR</t>
  </si>
  <si>
    <t>Deska pryžová ELASTON tl. 15 x 1000 x 1000 mm</t>
  </si>
  <si>
    <t>0,5*0,4*1,1</t>
  </si>
  <si>
    <t>42200750R</t>
  </si>
  <si>
    <t>Poklop HAWLE uliční šoupátkový 1750 - voda</t>
  </si>
  <si>
    <t>42228300R</t>
  </si>
  <si>
    <t>Šoupátko HAWLE 4000E2 DN 50 přírubové - voda</t>
  </si>
  <si>
    <t>42293138R</t>
  </si>
  <si>
    <t>Souprava zemní HAWLE teleskopická, pro domovní přípojky č. 9601, krycí hloubka 0,8 - 1,2 m</t>
  </si>
  <si>
    <t>552701041R</t>
  </si>
  <si>
    <t>Redukce RP (FFR) - TT DN 80 x 50, PN 10 - 40</t>
  </si>
  <si>
    <t>Bourání konstrukcí</t>
  </si>
  <si>
    <t>970051100R00</t>
  </si>
  <si>
    <t>Vrtání jádrové do ŽB do D 100 mm</t>
  </si>
  <si>
    <t>970051160R00</t>
  </si>
  <si>
    <t>Vrtání jádrové do ŽB do D 160 mm</t>
  </si>
  <si>
    <t>0,3*3</t>
  </si>
  <si>
    <t>970051200R00</t>
  </si>
  <si>
    <t>Vrtání jádrové do ŽB do D 200 mm</t>
  </si>
  <si>
    <t>0,3*2</t>
  </si>
  <si>
    <t>974031142R00</t>
  </si>
  <si>
    <t>Vysekání rýh ve zdi cihelné 7 x 7 cm</t>
  </si>
  <si>
    <t>974031164R00</t>
  </si>
  <si>
    <t>Vysekání rýh ve zdi cihelné 15 x 15 cm</t>
  </si>
  <si>
    <t>721171808R00</t>
  </si>
  <si>
    <t>Demontáž potrubí z PVC do D 114 mm</t>
  </si>
  <si>
    <t>721210813R00</t>
  </si>
  <si>
    <t>Demontáž vpusti z kameniny, DN 100 mm</t>
  </si>
  <si>
    <t>722130801R00</t>
  </si>
  <si>
    <t>Demontáž potrubí ocelových závitových, DN 25 mm</t>
  </si>
  <si>
    <t>722254110R00</t>
  </si>
  <si>
    <t>Demontáž hydrantových skříní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</si>
  <si>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</si>
  <si>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</si>
  <si>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</si>
  <si>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</si>
  <si>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</si>
  <si>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bez výtokových armatur</t>
  </si>
  <si>
    <t>725310823R00</t>
  </si>
  <si>
    <t>Demontáž dřezů 1dílných v kuchyňské sestavě</t>
  </si>
  <si>
    <t>725530823R00</t>
  </si>
  <si>
    <t>Demontáž, zásobník elektrický tlakový 200 l</t>
  </si>
  <si>
    <t>725810811R00</t>
  </si>
  <si>
    <t>Demontáž ventilu výtokového nástěnného</t>
  </si>
  <si>
    <t>725820801R00</t>
  </si>
  <si>
    <t>Demontáž baterie nástěnné do G 3/4"</t>
  </si>
  <si>
    <t>725820802R00</t>
  </si>
  <si>
    <t>Demontáž baterie stojánkové do 1 otvoru</t>
  </si>
  <si>
    <t>725840860R00</t>
  </si>
  <si>
    <t>Demontáž ramene sprchy</t>
  </si>
  <si>
    <t>979086112R00</t>
  </si>
  <si>
    <t>Nakládání nebo překládání suti a vybouraných hmot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</si>
  <si>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</si>
  <si>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</si>
  <si>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</si>
  <si>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</si>
  <si>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</si>
  <si>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</si>
  <si>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</si>
  <si>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</si>
  <si>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979999997R00</t>
  </si>
  <si>
    <t>Poplatek za recyklaci směsi suti betonu, cihel, tašek a keram.výrobků, kusovost do 1600 cm2 (170107)</t>
  </si>
  <si>
    <t>979999999R00</t>
  </si>
  <si>
    <t>Poplatek za ukládku suť do 10 % příměsí (skup.170107)</t>
  </si>
  <si>
    <t>979093111R00</t>
  </si>
  <si>
    <t>Uložení suti na skládku bez zhutnění</t>
  </si>
  <si>
    <t>Staveništní přesun hmot</t>
  </si>
  <si>
    <t>999281105R00</t>
  </si>
  <si>
    <t>Přesun hmot pro opravy a údržbu do výšky 6 m</t>
  </si>
  <si>
    <t>Izolace proti vodě</t>
  </si>
  <si>
    <t>711747067R00</t>
  </si>
  <si>
    <t>Opracování prostupů pod objímkou, asfaltový pás natavitelný, D do 300 mm</t>
  </si>
  <si>
    <t>998711101R00</t>
  </si>
  <si>
    <t>Přesun hmot pro izolace proti vodě, výšky do 6 m</t>
  </si>
  <si>
    <t>Vnitřní kanalizace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</si>
  <si>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</si>
  <si>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</si>
  <si>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</si>
  <si>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</si>
  <si>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</si>
  <si>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</si>
  <si>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</si>
  <si>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</si>
  <si>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</si>
  <si>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</si>
  <si>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30+17-2</t>
  </si>
  <si>
    <t>721176135R00</t>
  </si>
  <si>
    <t>Potrubí HT svodné (ležaté) zavěšené,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</si>
  <si>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</si>
  <si>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</si>
  <si>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</si>
  <si>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</si>
  <si>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721194104R00</t>
  </si>
  <si>
    <t>Vyvedení odpadních výpustek, D 40 x 1,8 mm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</si>
  <si>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</si>
  <si>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</si>
  <si>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</si>
  <si>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</si>
  <si>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</si>
  <si>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</si>
  <si>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721273150RT1</t>
  </si>
  <si>
    <t>Hlavice ventilační přivětrávací HL900 přivzdušňovací ventil HL900, D 50/75/110 mm</t>
  </si>
  <si>
    <t>721273200RT2</t>
  </si>
  <si>
    <t>Souprava ventilační střešní HL souprava větrací hlavice PP HL807 D 75 mm</t>
  </si>
  <si>
    <t>721273200RT3</t>
  </si>
  <si>
    <t>Souprava ventilační střešní HL souprava větrací hlavice PP HL810 D 110 mm</t>
  </si>
  <si>
    <t>721290111R00</t>
  </si>
  <si>
    <t>Zkouška těsnosti kanalizace vodou DN 125 mm</t>
  </si>
  <si>
    <t>722181212RW8</t>
  </si>
  <si>
    <t>Izolace návleková MIRELON PRO tl. stěny 9 mm vnitřní průměr 54 mm</t>
  </si>
  <si>
    <t>722181212RY5</t>
  </si>
  <si>
    <t>Izolace návleková MIRELON PRO tl. stěny 9 mm vnitřní průměr 76 mm</t>
  </si>
  <si>
    <t>722181213RZ2</t>
  </si>
  <si>
    <t>Izolace návleková MIRELON PRO tl. stěny 13 mm vnitřní průměr 110 mm</t>
  </si>
  <si>
    <t>722181214RZ2</t>
  </si>
  <si>
    <t>Izolace návleková MIRELON PRO tl. stěny 20 mm vnitřní průměr 110 mm</t>
  </si>
  <si>
    <t>725850145R00</t>
  </si>
  <si>
    <t>Sifon kondenzační HL 136N, DN 40 mm, vodorovný odtok</t>
  </si>
  <si>
    <t>28615442.AR</t>
  </si>
  <si>
    <t>Kus čisticí HTRE D 75 mm PP</t>
  </si>
  <si>
    <t>28615443.AR</t>
  </si>
  <si>
    <t>Kus čisticí HTRE D 110 mm PP</t>
  </si>
  <si>
    <t>4+2</t>
  </si>
  <si>
    <t>28651858.AR</t>
  </si>
  <si>
    <t>Přechod kamenina - PVC kanalizační KGUS 160 PVC</t>
  </si>
  <si>
    <t>998721101R00</t>
  </si>
  <si>
    <t>Přesun hmot pro vnitřní kanalizaci, výšky do 6 m</t>
  </si>
  <si>
    <t>722</t>
  </si>
  <si>
    <t>Vnitřní vodovod</t>
  </si>
  <si>
    <t>722130233R00</t>
  </si>
  <si>
    <t>Potrubí z trubek závitových pozinkovaných svařovaných 11 343, DN 25 mm</t>
  </si>
  <si>
    <t>722130234R00</t>
  </si>
  <si>
    <t>Potrubí z trubek závitových pozinkovaných svařovaných 11 343, DN 32 mm</t>
  </si>
  <si>
    <t>722172742R00</t>
  </si>
  <si>
    <t>Potrubí plastové PP-RCT Ekoplastik, bez zednických výpomocí, D 20 x 2,3 mm, S 3,2</t>
  </si>
  <si>
    <t>722172743R00</t>
  </si>
  <si>
    <t>Potrubí plastové PP-RCT Ekoplastik, bez zednických výpomocí, D 25 x 2,8 mm, S 3,2</t>
  </si>
  <si>
    <t>722172744R00</t>
  </si>
  <si>
    <t>Potrubí plastové PP-RCT Ekoplastik, bez zednických výpomocí, D 32 x 3,6 mm, S 4</t>
  </si>
  <si>
    <t>722172745R00</t>
  </si>
  <si>
    <t>Potrubí plastové PP-RCT Ekoplastik, bez zednických výpomocí, D 40 x 4,5 mm, S 4</t>
  </si>
  <si>
    <t>722181214RT7</t>
  </si>
  <si>
    <t>Izolace návleková MIRELON PRO tl. stěny 20 mm vnitřní průměr 22 mm</t>
  </si>
  <si>
    <t>722181215RT7</t>
  </si>
  <si>
    <t>Izolace návleková MIRELON PRO tl. stěny 25 mm vnitřní průměr 22 mm</t>
  </si>
  <si>
    <t>722182004R00</t>
  </si>
  <si>
    <t>Montáž tepelné izolace skruží na potrubí přímé, DN 40 mm, samolepicí spoj</t>
  </si>
  <si>
    <t>24,5+28+8</t>
  </si>
  <si>
    <t>722190401R00</t>
  </si>
  <si>
    <t>Vyvedení a upevnění výpustek DN 15 mm</t>
  </si>
  <si>
    <t>722220111R00</t>
  </si>
  <si>
    <t>Nástěnka K 247, pro výtokový ventil G 1/2"</t>
  </si>
  <si>
    <t>722220121R00</t>
  </si>
  <si>
    <t>Nástěnka K 247, pro baterii G 1/2"</t>
  </si>
  <si>
    <t>pár</t>
  </si>
  <si>
    <t>722237121R00</t>
  </si>
  <si>
    <t>Kohout vodovodní, kulový, 2x vnitřní závit, GIACOMINI R250D, DN 15 mm</t>
  </si>
  <si>
    <t>722237124R00</t>
  </si>
  <si>
    <t>Kohout vodovodní, kulový, 2x vnitřní závit, GIACOMINI R250D, DN 32 mm</t>
  </si>
  <si>
    <t>722237661R00</t>
  </si>
  <si>
    <t>Klapka vodovodní, zpětná, vodorovná, 2x vnitřní závit, GIACOMINI N5, DN 15 mm</t>
  </si>
  <si>
    <t>722237664R00</t>
  </si>
  <si>
    <t>Klapka vodovodní, zpětná, vodorovná, 2x vnitřní závit, GIACOMINI N5, DN 32 mm</t>
  </si>
  <si>
    <t>722254201RT3</t>
  </si>
  <si>
    <t>Hydrantový systém, box s plnými dveřmi průměr 25/30 mm, stálotvará hadice</t>
  </si>
  <si>
    <t>722265116R00</t>
  </si>
  <si>
    <t>Vodoměr domovní SV Sensus 420 DN 25 x 260 mm, Qn 6,0</t>
  </si>
  <si>
    <t>722280106R00</t>
  </si>
  <si>
    <t>Tlaková zkouška vodovodního potrubí DN 32 mm</t>
  </si>
  <si>
    <t>732429111R00</t>
  </si>
  <si>
    <t>Montáž čerpadel oběhových spirálních, DN 25</t>
  </si>
  <si>
    <t>734295212R00</t>
  </si>
  <si>
    <t>Filtr, vnitřní-vnitřní z. GIACOMINI R74A DN 20</t>
  </si>
  <si>
    <t>767884221RT1</t>
  </si>
  <si>
    <t>Konzola,2 upevňovací body,hmoždinka+vrut,ALK 27/18 délka 200 mm</t>
  </si>
  <si>
    <t>ks</t>
  </si>
  <si>
    <t>767885002R00</t>
  </si>
  <si>
    <t>Žlab podpůrný pro potrubí D 25</t>
  </si>
  <si>
    <t>4261097517R</t>
  </si>
  <si>
    <t>Čerpadlo Wilo-Yonos Pico 25/1-4, PN 6</t>
  </si>
  <si>
    <t>631547113R</t>
  </si>
  <si>
    <t>Pouzdro potrubní izolační ROCKWOOL 800 - 22/30 mm</t>
  </si>
  <si>
    <t>631547114R</t>
  </si>
  <si>
    <t>Pouzdro potrubní izolační ROCKWOOL 800 - 28/30 mm</t>
  </si>
  <si>
    <t>631547115R</t>
  </si>
  <si>
    <t>Pouzdro potrubní izolační ROCKWOOL 800 - 35/30 mm</t>
  </si>
  <si>
    <t>631547316R</t>
  </si>
  <si>
    <t>Pouzdro potrubní izolační ROCKWOOL 800 - 42/50 mm</t>
  </si>
  <si>
    <t>998722101R00</t>
  </si>
  <si>
    <t>Přesun hmot pro vnitřní vodovod, výšky do 6 m</t>
  </si>
  <si>
    <t>Zařizovací předměty</t>
  </si>
  <si>
    <t>342263410R00</t>
  </si>
  <si>
    <t>Osazení revizních dvířek do SDK příček, do 0,25 m2</t>
  </si>
  <si>
    <t>5+1+1</t>
  </si>
  <si>
    <t>722191111R00</t>
  </si>
  <si>
    <t>Hadice flexibilní k baterii M 10, DN 15 mm, délka 400 mm</t>
  </si>
  <si>
    <t>725119306R00</t>
  </si>
  <si>
    <t>Montáž klozetu závěsného</t>
  </si>
  <si>
    <t>246</t>
  </si>
  <si>
    <t>725129201R00</t>
  </si>
  <si>
    <t>Montáž pisoárového záchodku bez nádrže</t>
  </si>
  <si>
    <t>248</t>
  </si>
  <si>
    <t>725219401R00</t>
  </si>
  <si>
    <t>Montáž umyvadel na šrouby do zdiva</t>
  </si>
  <si>
    <t>250</t>
  </si>
  <si>
    <t>725291123R00</t>
  </si>
  <si>
    <t>Madlo rovné nerez Novaservis dl. 500 mm</t>
  </si>
  <si>
    <t>252</t>
  </si>
  <si>
    <t>725291142R00</t>
  </si>
  <si>
    <t>Madlo dvojité pevné nerez Novaservis dl. 844 mm</t>
  </si>
  <si>
    <t>254</t>
  </si>
  <si>
    <t>725291146R00</t>
  </si>
  <si>
    <t>Madlo dvojité sklopné nerez Novaservis dl. 852 mm</t>
  </si>
  <si>
    <t>256</t>
  </si>
  <si>
    <t>725319101R00</t>
  </si>
  <si>
    <t>Montáž dřezů jednoduchých</t>
  </si>
  <si>
    <t>258</t>
  </si>
  <si>
    <t>725339101R00</t>
  </si>
  <si>
    <t>Montáž výlevky diturvitové, bez nádrže a armatur</t>
  </si>
  <si>
    <t>260</t>
  </si>
  <si>
    <t>725814102R00</t>
  </si>
  <si>
    <t>Ventil rohový IVAR.PARSEK DN 15 mm x DN 10 mm</t>
  </si>
  <si>
    <t>262</t>
  </si>
  <si>
    <t>725829202R00</t>
  </si>
  <si>
    <t>Montáž baterie umyvadlové a dřezové nástěnné</t>
  </si>
  <si>
    <t>264</t>
  </si>
  <si>
    <t>725829301R00</t>
  </si>
  <si>
    <t>Montáž baterie umyvadlové a dřezové stojánkové</t>
  </si>
  <si>
    <t>266</t>
  </si>
  <si>
    <t>725860202R00</t>
  </si>
  <si>
    <t>Sifon dřezový HL100G, D 40/50 mm, 6/4"</t>
  </si>
  <si>
    <t>268</t>
  </si>
  <si>
    <t>725860212RT1</t>
  </si>
  <si>
    <t>Sifon umyvadlový HL134.0 pod omítku výjimatelná vložka, připoj D 40, 50 mm</t>
  </si>
  <si>
    <t>270</t>
  </si>
  <si>
    <t>725860251R00</t>
  </si>
  <si>
    <t>Sifon umyvadlový chromovaný Raf SV1410</t>
  </si>
  <si>
    <t>272</t>
  </si>
  <si>
    <t>726211121R00</t>
  </si>
  <si>
    <t>Modul pro WC Kombifix, UP320, h. 1080 mm</t>
  </si>
  <si>
    <t>274</t>
  </si>
  <si>
    <t>726211141R00</t>
  </si>
  <si>
    <t>Modul pro pisoár Kombifix Universal, h. 1090 - 1270 mm</t>
  </si>
  <si>
    <t>276</t>
  </si>
  <si>
    <t>726211161R00</t>
  </si>
  <si>
    <t>Modul pro výlevku Kombifix</t>
  </si>
  <si>
    <t>278</t>
  </si>
  <si>
    <t>7250001</t>
  </si>
  <si>
    <t>Signalizační systém nouzového volání (1x u podlahy, 1x 1,2m nad podlahou) dod.+mont.vč.zapojení</t>
  </si>
  <si>
    <t>280</t>
  </si>
  <si>
    <t>28696752R</t>
  </si>
  <si>
    <t>Tlačítko ovládací plastové Sigma20 bílá/chrom/bílá</t>
  </si>
  <si>
    <t>282</t>
  </si>
  <si>
    <t>551070190R</t>
  </si>
  <si>
    <t>Splachování oddálené pneumatické MPO10 ruční, pro zabudování do zdi, bílé</t>
  </si>
  <si>
    <t>284</t>
  </si>
  <si>
    <t>55145030R</t>
  </si>
  <si>
    <t>Baterie umyvadlová stojánková s otevíráním odpadu TM21</t>
  </si>
  <si>
    <t>286</t>
  </si>
  <si>
    <t>55145039R</t>
  </si>
  <si>
    <t>Baterie dřezová směšovací nástěnná TM02B</t>
  </si>
  <si>
    <t>288</t>
  </si>
  <si>
    <t>55145041R</t>
  </si>
  <si>
    <t>Baterie dřezová směšovací stojánková TM05</t>
  </si>
  <si>
    <t>290</t>
  </si>
  <si>
    <t>551673931R</t>
  </si>
  <si>
    <t>Sedátko klozetové DEEP č. 893281, bílé</t>
  </si>
  <si>
    <t>292</t>
  </si>
  <si>
    <t>55167400R</t>
  </si>
  <si>
    <t>Sedátko klozetové z PH DEEP č. 9328.4, bílé</t>
  </si>
  <si>
    <t>294</t>
  </si>
  <si>
    <t>55231360R</t>
  </si>
  <si>
    <t>dřez nerez nástavný odkap. 505 pravý / 506 levý celoplošný</t>
  </si>
  <si>
    <t>296</t>
  </si>
  <si>
    <t>553476620R</t>
  </si>
  <si>
    <t>Dvířka revizní do SDK 200 x 300 mm, tl. 12,5 mm, vlhké prostředí</t>
  </si>
  <si>
    <t>298</t>
  </si>
  <si>
    <t>553476640R</t>
  </si>
  <si>
    <t>Dvířka revizní do SDK 200 x 200 mm, tl. 12,5 mm, pod keramický obklad</t>
  </si>
  <si>
    <t>300</t>
  </si>
  <si>
    <t>553476642R</t>
  </si>
  <si>
    <t>Dvířka revizní do SDK 400 x 400 mm, tl. 12,5 mm, pod keramický obklad</t>
  </si>
  <si>
    <t>302</t>
  </si>
  <si>
    <t>642144841R</t>
  </si>
  <si>
    <t>Umyvadlo keramické zdravotní MIO 640 x 550 mm, otvor pro baterii, povrch JIKA perla</t>
  </si>
  <si>
    <t>304</t>
  </si>
  <si>
    <t>642153261R</t>
  </si>
  <si>
    <t>Umyvadlo keramické DEEP s otvorem pro baterii 500 x 410 mm</t>
  </si>
  <si>
    <t>306</t>
  </si>
  <si>
    <t>642400531R</t>
  </si>
  <si>
    <t>Mísa klozetová závěsná DEEP hluboké splachování</t>
  </si>
  <si>
    <t>308</t>
  </si>
  <si>
    <t>64240056R</t>
  </si>
  <si>
    <t>Mísa klozetová závěsná DEEP Handicap, hluboké splachování</t>
  </si>
  <si>
    <t>310</t>
  </si>
  <si>
    <t>64251334R</t>
  </si>
  <si>
    <t>Pisoár keramický SLP19RS Golem s radarovým splachovačem, 24 V DC</t>
  </si>
  <si>
    <t>312</t>
  </si>
  <si>
    <t>64271102R</t>
  </si>
  <si>
    <t>Výlevka keramická MIRA závěsná se sklopnou plastovou mřížkou</t>
  </si>
  <si>
    <t>314</t>
  </si>
  <si>
    <t>998725101R00</t>
  </si>
  <si>
    <t>Přesun hmot pro zařizovací předměty, výšky do 6 m</t>
  </si>
  <si>
    <t>316</t>
  </si>
  <si>
    <t>VN</t>
  </si>
  <si>
    <t>Vedlejší náklady</t>
  </si>
  <si>
    <t>004111020R</t>
  </si>
  <si>
    <t>Vypracování projektové dokumentace</t>
  </si>
  <si>
    <t>Soubor</t>
  </si>
  <si>
    <t>318</t>
  </si>
  <si>
    <t>00511 R</t>
  </si>
  <si>
    <t>Geodetické práce</t>
  </si>
  <si>
    <t>320</t>
  </si>
  <si>
    <t>005121 R</t>
  </si>
  <si>
    <t>Zařízení staveniště</t>
  </si>
  <si>
    <t>322</t>
  </si>
  <si>
    <t>005123 R</t>
  </si>
  <si>
    <t>Územní vlivy</t>
  </si>
  <si>
    <t>324</t>
  </si>
  <si>
    <t>005241010R</t>
  </si>
  <si>
    <t>Dokumentace skutečného provedení</t>
  </si>
  <si>
    <t>326</t>
  </si>
  <si>
    <t>04 - SO 01.3 - VZT</t>
  </si>
  <si>
    <t>D1 - CELKEM SOUPIS VÝKONŮ</t>
  </si>
  <si>
    <t xml:space="preserve">    V.01 - pavilon A</t>
  </si>
  <si>
    <t xml:space="preserve">    V.02 - výtahová šachta</t>
  </si>
  <si>
    <t xml:space="preserve">    V.ost - Ostatní</t>
  </si>
  <si>
    <t>D1</t>
  </si>
  <si>
    <t>CELKEM SOUPIS VÝKONŮ</t>
  </si>
  <si>
    <t>V.01</t>
  </si>
  <si>
    <t>pavilon A</t>
  </si>
  <si>
    <t>1.1</t>
  </si>
  <si>
    <t>Vzduchotechnická jednotka pro přívod/odvod vzduchu s rotačním regeneračním výměníkem pro ZZT</t>
  </si>
  <si>
    <t xml:space="preserve">Poznámka k položce:_x000d_
- Vp = 1.910 m3/h-400Pa_x000d_
 - Vo = 1.910 m3/h-400Pa_x000d_
v sestavě na straně přívodu vzduchu (ve směru proudu vzduchu):_x000d_
 - víceúčelová sekce - sání _x000d_
   - klapka se servopohonem 24V_x000d_
 - filtrační sekce (129 Pa)_x000d_
   - filtrační vložka F1_x000d_
   - vestavba pro filtrační vložky_x000d_
   - snímač tlakové diference_x000d_
 - sekce tlumiče hluku - délka 500 mm_x000d_
 - ventilátorová sekce_x000d_
   - ventilátor_x000d_
   - EC motor 1x230V/0,78 kW/4A_x000d_
   - vestavba pro ventilátor_x000d_
 - sekce rotačního rekuperátoru_x000d_
   - rotační regenerátor_x000d_
   - 4 ks čelní boční panel_x000d_
   - vestavba pro regenerátor_x000d_
   - snímač namrzání_x000d_
 - sekce pro směšovací uzly_x000d_
 - výměníková sekce_x000d_
   - výměník reverzibilní (Qt=7,48kW; tl = 10/22°C; tw = 50/35°C; mw = 0,47m3/hů dp -= 4,33 kPa); (Qch = 5,06kW; tl = 32/24°C; tw = 7/12°C; mw = 0,96 kg/h; dp = 16,6kPa)_x000d_
   - eliminátor kapek_x000d_
   - vana odvodu kondenzátu_x000d_
   - sifon_x000d_
   - vestavba pro výměník_x000d_
   - vodní směšovací uzel (čerpadlo, 3cestný ventil se servopohonem 24V)_x000d_
   - čidlo teploty výstupní vody_x000d_
 - sekce tlumiče hluku - délka 750 mm_x000d_
   - dilatační vložka pravá_x000d_
v sestavě na straně odvodu vzduchu (ve směru proudu vzduchu):_x000d_
 - filtrační sekce (128 Pa)_x000d_
   - filtrační vložka F1_x000d_
   - vestavba pro filtrační vložky_x000d_
   - snímač tlakové diference_x000d_
   - dilatační vložka pravá_x000d_
 - sekce tlumiče hluku - délka 500 mm_x000d_
 - ventilátorová sekce_x000d_
   - ventilátor_x000d_
   - EC motor 1x230V/0,78 kW/4A_x000d_
   - vestavba pro ventilátor_x000d_
 - sekce pro směšovací uzly_x000d_
 - víceúčelová sekce - odpad_x000d_
   - klapka se servopohonem 24V</t>
  </si>
  <si>
    <t>1.1a</t>
  </si>
  <si>
    <t>Se systémem MaR</t>
  </si>
  <si>
    <t>kpl</t>
  </si>
  <si>
    <t xml:space="preserve">Poznámka k položce:_x000d_
- řídící jednotka_x000d_
 - regulátor výkonu retačního regenerátoru_x000d_
 - řízení funkce výkonu ventilátorů - regulace na konstantní tlak_x000d_
 - konfigurace MaR VZTJ_x000d_
   - přívodní ventilátor - EC motor - vestavěný regulátor výkonu_x000d_
   - odtahový ventilátor - EC motor - vestavěný regulátor výkonu_x000d_
   - rotační rekuperátor - krokový motor_x000d_
   - klapka přívod - servopohon 24V AC_x000d_
   - klapka odvod - servopohon 24V AC_x000d_
   - filtr přívod - snímač zanesení_x000d_
   - filtr odvod - snímač zanesení_x000d_
   - výměník reverzibilní - vodní regulační uzel (servopohon 3CV 24VAC,0-10V; čerpadlo 1x230V AC; hlášení poruchy; přepínání režimu TOP/CHLAD; čidlo protimrazové ochrany; snímač teploty vratné vody)_x000d_
 - konfigurace ŘJ_x000d_
    - regulace teploty vzduchu - kaskádní_x000d_
    - čidlo teploty přívodního vzduchu_x000d_
    - čidlo teploty prostorové_x000d_
    - čidlo teploty venkovního vzduchu_x000d_
    - komunikace - MODBUS TCP/IP; BACNET IP; MODBUS RTU_x000d_
    - signalizace CHOD / PORUCHA_x000d_
    - vnitřní umístění řídící jednotky + kabeláč mezi roz.MaR a VZTJ</t>
  </si>
  <si>
    <t>1.2</t>
  </si>
  <si>
    <t>VAV regulátor DN100 s akustickým opláštěním pro náročné požadavky na akustické parametry, nízké rychlosti proudění vzduchu, nepříznivé nátokové podmínky. Konstrukce - pozinkovaný ocelový plech. Příslušenství - regulátor průtoku vzduchu, dynamický, analogové rozhraní, nastavení qvmin a qvmax s potenciometry; servophon 24V (0-10V)</t>
  </si>
  <si>
    <t>1.3</t>
  </si>
  <si>
    <t>VAV regulátor DN125 s akustickým opláštěním pro náročné požadavky na akustické parametry, nízké rychlosti proudění vzduchu, nepříznivé nátokové podmínky. Konstrukce - pozinkovaný ocelový plech. Příslušenství - regulátor průtoku vzduchu, dynamický, analogové rozhraní, nastavení qvmin a qvmax s potenciometry; servophon 24V (0-10V)</t>
  </si>
  <si>
    <t>1.4</t>
  </si>
  <si>
    <t>CAV regulátor DN125 s akustickým opláštěním pro náročné požadavky na akustické parametry, nízké rychlosti proudění vzduchu, nepříznivé nátokové podmínky. Konstrukce - pozinkovaný ocelový plech; List klapky z vysoce kvalitního plastu, podle UL 94, V1, podle DIN 4120, protipožární třída B2; listová pružina z nerezové oceli; polyuretanový vak</t>
  </si>
  <si>
    <t>1.5</t>
  </si>
  <si>
    <t>CAV regulátor DN160 s akustickým opláštěním pro náročné požadavky na akustické parametry, nízké rychlosti proudění vzduchu, nepříznivé nátokové podmínky. Konstrukce - pozinkovaný ocelový plech; List klapky z vysoce kvalitního plastu, podle UL 94, V1, podle DIN 4120, protipožární třída B2; listová pružina z nerezové oceli; polyuretanový vak</t>
  </si>
  <si>
    <t>1.6</t>
  </si>
  <si>
    <t>Kruhový tlumič hluku DN100/L500 v provedení z tuhého hliníku. Konstrukce - plášť a děrovaná vnitřní trubka jsou z hliníku; vložka z minerální vlny (50mm); koncovky z plastu ABS, hořlavost podle UL 94, V-0. Minerální vlna - podle EN 13501; protipožární třída A2, nehořlavé; známka kvality RAL-GZ 388; biologicky rozložitelné a hygienicky bezpečné podle německých předpisů TRGS 905 (technická pravidla pro nebezpečné látky) a směrnice EU 97/69/ES; odolné vůči plísním a bakteriím</t>
  </si>
  <si>
    <t>1.7</t>
  </si>
  <si>
    <t>Kruhový tlumič hluku DN125/L500 v provedení z tuhého hliníku. Konstrukce - plášť a děrovaná vnitřní trubka jsou z hliníku; vložka z minerální vlny (50mm); koncovky z plastu ABS, hořlavost podle UL 94, V-0. Minerální vlna - podle EN 13501; protipožární třída A2, nehořlavé; známka kvality RAL-GZ 388; biologicky rozložitelné a hygienicky bezpečné podle německých předpisů TRGS 905 (technická pravidla pro nebezpečné látky) a směrnice EU 97/69/ES; odolné vůči plísním a bakteriím</t>
  </si>
  <si>
    <t>1.8</t>
  </si>
  <si>
    <t>Kruhový tlumič hluku DN160/L500 v provedení z tuhého hliníku. Konstrukce - plášť a děrovaná vnitřní trubka jsou z hliníku; vložka z minerální vlny (50mm); koncovky z plastu ABS, hořlavost podle UL 94, V-0. Minerální vlna - podle EN 13501; protipožární třída A2, nehořlavé; známka kvality RAL-GZ 388; biologicky rozložitelné a hygienicky bezpečné podle německých předpisů TRGS 905 (technická pravidla pro nebezpečné látky) a směrnice EU 97/69/ES; odolné vůči plísním a bakteriím</t>
  </si>
  <si>
    <t>1.10</t>
  </si>
  <si>
    <t>Přívodní stropní anemostat - deska 300x300/600x600 pro osazení do podhledi/instalace volně. Sestava - 4hranná připojovací komoraů horizontální připojení s regulační klapkou a závěsy. Materiály - čelní deska anemostatu ze speciálně pozinkovaného ocelového plechu, povrch opatřen práškovou barvou v odstínu čistě bílá (RAL 9010); pevné lamely ve standardním provedení bílá barva; připojovací komora ze speciálně pozinkovaného ocelového plechu, břitově těsnění z pryže.</t>
  </si>
  <si>
    <t>1.11</t>
  </si>
  <si>
    <t>VP2/225x125 - 4 hranná dvouřadá mřížka přívodního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</si>
  <si>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1.12</t>
  </si>
  <si>
    <t>VP2/325x125 - 4 hranná dvouřadá mřížka přívodního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</si>
  <si>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1.13</t>
  </si>
  <si>
    <t>VP2/425x125 - 4 hranná dvouřadá mřížka přívodního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</si>
  <si>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1.14</t>
  </si>
  <si>
    <t>VP2/225x125 - 4 hranná dvouřadá mřížka odváděného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</si>
  <si>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1.15</t>
  </si>
  <si>
    <t>VP2/325x125 - 4 hranná dvouřadá mřížka odváděného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</si>
  <si>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1.16</t>
  </si>
  <si>
    <t>VP2/425x125 - 4 hranná dvouřadá mřížka odváděného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</si>
  <si>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1.17</t>
  </si>
  <si>
    <t>TVO/100 - odvodní talířový ventil. Sestava - kruhový rámeček ventilu; talíř ventilu; těsnění; nastavení průtoku pootočením talíře ventilu – zajištění kontramatkou. Materiály - čelní díly z ocelového plechu s elektrostaticky nanesenou práškovou barvou (RAL 9010, tloušťka vrstvy 60 μm); šroub se závitem a matice z pozinkované oceli; montážní rám z pozinkovaného ocelového plechu</t>
  </si>
  <si>
    <t>1.18</t>
  </si>
  <si>
    <t>ALUFLEX 100 - flexo potrubí. Velmi odolná ohebná Al laminátová hadice s kostrou z ocelového drátu, spirálovitě vinutou mezi dvěma vrstvami několikavrstvého Al laminátu pro střední a vysoký tlak, max. rychlost vzduchu 30 m/s, provozní teplota -30 – 250 °C (mm):</t>
  </si>
  <si>
    <t>bm</t>
  </si>
  <si>
    <t>1.19</t>
  </si>
  <si>
    <t>TERMOFLEX 160 - tepelně/zvukově izolované flexo potrubí. Velmi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</si>
  <si>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</si>
  <si>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Pravoúhlé 4hrannévzduchotechnické potrubí z ocelového pozinkovaného plechu sk. I v normálním provedení podle ON120405, třída těsnosti B a vyšší podle DIN 24194 (PK 120036, ÖNORM M 7615) -</t>
  </si>
  <si>
    <t>Pol425</t>
  </si>
  <si>
    <t>- rovné</t>
  </si>
  <si>
    <t>Pol24</t>
  </si>
  <si>
    <t>- tvarovky</t>
  </si>
  <si>
    <t>1.21</t>
  </si>
  <si>
    <t>POTR - sk. I v provedení podle standardu SAFE , třída těsnosti B a vyšší podle DIN 24194 (PK 120036, ÖNORM M 7615)</t>
  </si>
  <si>
    <t>Pol25</t>
  </si>
  <si>
    <t>- Ø 100 mm - rovné</t>
  </si>
  <si>
    <t>Pol26</t>
  </si>
  <si>
    <t>- Ø 100 mm - tvarovky</t>
  </si>
  <si>
    <t>Pol27</t>
  </si>
  <si>
    <t>- Ø 125 mm - rovné</t>
  </si>
  <si>
    <t>Pol28</t>
  </si>
  <si>
    <t>- Ø 125 mm - tvarovky</t>
  </si>
  <si>
    <t>Pol29</t>
  </si>
  <si>
    <t>- Ø 160 mm - rovné</t>
  </si>
  <si>
    <t>Pol30</t>
  </si>
  <si>
    <t>- Ø 160 mm - tvarovky</t>
  </si>
  <si>
    <t>Pol31</t>
  </si>
  <si>
    <t>- Ø 180 mm - rovné</t>
  </si>
  <si>
    <t>Pol32</t>
  </si>
  <si>
    <t>- Ø 180 mm - tvarovky</t>
  </si>
  <si>
    <t>Pol426</t>
  </si>
  <si>
    <t>- Ø 200 mm - rovné</t>
  </si>
  <si>
    <t>Pol34</t>
  </si>
  <si>
    <t>- Ø 200 mm - tvarovky</t>
  </si>
  <si>
    <t>1.22</t>
  </si>
  <si>
    <t>Tepelná izolace vzduchovodu ve venkovním prostředí materiálem minerální vata z kamenné vlny 40 kg/m3, tl. 100 mm, na trny, oplechováno ocelovým pozinkovanýmplechem sk. I ve dvodotěsném provedení proti působení povětrnoatních vlivům</t>
  </si>
  <si>
    <t>1.23</t>
  </si>
  <si>
    <t>IZOL - Tepelná izolace vzduchovodu ve vnitřním prostředí materiálem minerální vata z kamenné vlny 25 kg/m3, tl. 40 mm, na trny, .</t>
  </si>
  <si>
    <t>1.24</t>
  </si>
  <si>
    <t>IZOL -Tepelná izolace vzduchovodu ve vnitřním prostředí materiálem syntetický kaučuk, tl. 30 mm, lepeno na VZT potrubí</t>
  </si>
  <si>
    <t>1.25</t>
  </si>
  <si>
    <t>Montážní a závěsový materiál</t>
  </si>
  <si>
    <t>1.26</t>
  </si>
  <si>
    <t>Spojovací a těsnící materiál</t>
  </si>
  <si>
    <t>V.02</t>
  </si>
  <si>
    <t>výtahová šachta</t>
  </si>
  <si>
    <t>2.1</t>
  </si>
  <si>
    <t>VH200 - výfuková hlavice DN200</t>
  </si>
  <si>
    <t>2.2</t>
  </si>
  <si>
    <t>KM200 - krycí mřížka DN200</t>
  </si>
  <si>
    <t>2.3</t>
  </si>
  <si>
    <t>2.4</t>
  </si>
  <si>
    <t>2.5</t>
  </si>
  <si>
    <t>V.ost</t>
  </si>
  <si>
    <t>Ostatní</t>
  </si>
  <si>
    <t>Dokumentace pro provedení stavby dílenská</t>
  </si>
  <si>
    <t>Lešení a montážní plošiny</t>
  </si>
  <si>
    <t>Montáž VZT zařízení</t>
  </si>
  <si>
    <t>Montáž CHLAD zařízení</t>
  </si>
  <si>
    <t>Doprava</t>
  </si>
  <si>
    <t>Požární ucpávky podle požárně konstrukcí</t>
  </si>
  <si>
    <t>Seřízení a zaregulování VZT rozvodů a koncových prvků</t>
  </si>
  <si>
    <t>Měření hluku</t>
  </si>
  <si>
    <t>Protokoly, revize, zkoušky</t>
  </si>
  <si>
    <t>Značení rozvodů</t>
  </si>
  <si>
    <t>Dokumentace skutečného provedení stavby</t>
  </si>
  <si>
    <t>Zaškolení obsluhy</t>
  </si>
  <si>
    <t>05 - SO 01.4 - Vytápění / Chlazení</t>
  </si>
  <si>
    <t xml:space="preserve">    T.01 - Strojovna</t>
  </si>
  <si>
    <t xml:space="preserve">    T.02 - Otopná tělesa</t>
  </si>
  <si>
    <t xml:space="preserve">    T.03 - Armatury</t>
  </si>
  <si>
    <t xml:space="preserve">    T.04 - Potrubí a izolace</t>
  </si>
  <si>
    <t>T.01</t>
  </si>
  <si>
    <t>Strojovna</t>
  </si>
  <si>
    <t>tepelné čerpadlo - modulované TČ vzduch/voda (23,12 kW/COP 4,44 při A2/W35) vč. chladiva R290 - teploty výstupní vody 65°C</t>
  </si>
  <si>
    <t>Pol368</t>
  </si>
  <si>
    <t>- podnož pod TČ KITA Lxx, výška 25 cm, 2ks (instalováno v TČ)</t>
  </si>
  <si>
    <t>Pol369</t>
  </si>
  <si>
    <t>- Touch Screen 7˝ ovládací panel</t>
  </si>
  <si>
    <t>Pol370</t>
  </si>
  <si>
    <t>- instalační box pro Touch Screen 7˝, na zeď - instalační krabice vč. krycího rámečku</t>
  </si>
  <si>
    <t>Pol371</t>
  </si>
  <si>
    <t>- elektronická karta pro další sériový port (instalováno v TČ)</t>
  </si>
  <si>
    <t>Pol372</t>
  </si>
  <si>
    <t>- split board</t>
  </si>
  <si>
    <t>Pol373</t>
  </si>
  <si>
    <t>- karta pro řízení bivalentních zdrojů, na DIN lištu</t>
  </si>
  <si>
    <t>Pol374</t>
  </si>
  <si>
    <t>- rozšiřující modul pro přímý a směšovaný topný okruh včetně čidel</t>
  </si>
  <si>
    <t>Pol375</t>
  </si>
  <si>
    <t>- ethernetový kabel pro T-SPLIT BOARD, 50m</t>
  </si>
  <si>
    <t>Pol376</t>
  </si>
  <si>
    <t>- třícestný ventil s pohonem a teplotním čidlem Kvs=20,8, pro venkovní kompakt</t>
  </si>
  <si>
    <t>Pol377</t>
  </si>
  <si>
    <t>- kabel na připojení HCC jednotky, 100m</t>
  </si>
  <si>
    <t>Ohřívač vody nepřímotopný vysoce výkonný, 300l, smalt, 1 výměník, pro TČ, vč. izolace</t>
  </si>
  <si>
    <t>Pol378</t>
  </si>
  <si>
    <t>- vestavná topná jednotka přírubová D180, 3,0 kW</t>
  </si>
  <si>
    <t>Vyrovnávací zásobník, 400l, pro TČ, vč. izolace s parotěsnou zábranou</t>
  </si>
  <si>
    <t>Pol379</t>
  </si>
  <si>
    <t>- vestavná topná jednotka přírubová D180, 12,0 kW</t>
  </si>
  <si>
    <t>Horizontální rozdělovač PAW DN 25 pro kotlové moduly KS - 5/4"Fx5/4"F (2cestný) ( 1 set )</t>
  </si>
  <si>
    <t>KS 55A MIX 3 -EVOSTA 2 40-70/180 - čerpadlová sestava s 3cestným směšovacím ventilem</t>
  </si>
  <si>
    <t>KS 55ABA - EVOSTA 2 40-70/180 - čerpadlová sestava přímá s přepouštěcím ventilem</t>
  </si>
  <si>
    <t>Filtrace, dopĺňování, expanze, odplynění</t>
  </si>
  <si>
    <t>Pol380</t>
  </si>
  <si>
    <t>- Filtr se zpětným proplachem z vysoce kvalitní mosazi. Délka (mm): 136; Výška (mm): 185; Hmotnost (kg): 1; DN připojení: R 1/2";</t>
  </si>
  <si>
    <t>Pol381</t>
  </si>
  <si>
    <t>- Kompaktní automatické doplňovací zařízení pro soustavy s membránovou tlakovou expanzní nádobou pro přímé doplňování z rozvodů pitné vody. Délka (mm): 240; Šířka (mm): 91; Výška (mm): 304; Hmotnost (kg): 3; DN připojení: R 1/2, R 1/2;</t>
  </si>
  <si>
    <t>Pol382</t>
  </si>
  <si>
    <t>- Pouzdro pro změkčovací nebo demineralizační patronu. Šířka (mm): 260; Výška (mm): 600; Hmotnost (kg): 1,5; DN připojení: Rp 1/2 / Rp 1/2;</t>
  </si>
  <si>
    <t>Pol383</t>
  </si>
  <si>
    <t>- Katexová patrona pro změkčovací zařízení. Nelze použít s kotli s Al výměníky. Kapacita cca 6000 l/°dH, např. cca 600 l při 10°dH. Šířka (mm): 76; Výška (mm): 514; Hmotnost (kg): 1,5; Barva: zelená</t>
  </si>
  <si>
    <t>Pol384</t>
  </si>
  <si>
    <t>- Externí tlakové čidlo. Délka (mm): 80; Šířka (mm): 100; Výška (mm): 140; Hmotnost (kg): 0,3;</t>
  </si>
  <si>
    <t>Pol385</t>
  </si>
  <si>
    <t>- Fillmeter</t>
  </si>
  <si>
    <t>Pol386</t>
  </si>
  <si>
    <t>- externí vakuové odplynění pro malé systémy, max. provoz.teplota 60°C Délka (mm): 220; Šířka (mm): 295; Výška (mm): 420; Hmotnost (kg): 5,6;</t>
  </si>
  <si>
    <t>1.7a</t>
  </si>
  <si>
    <t>radiální manometr s jímkou</t>
  </si>
  <si>
    <t>T.02</t>
  </si>
  <si>
    <t>Otopná tělesa</t>
  </si>
  <si>
    <t>Ocelová desková otopná tělesa Ventil Kompakt PLAN s pravým připojením, odvzdušněním a závěsovou sadou</t>
  </si>
  <si>
    <t>Pol387</t>
  </si>
  <si>
    <t>- 11 PLAN VK 300/400 (White RAL 9016)</t>
  </si>
  <si>
    <t>Pol388</t>
  </si>
  <si>
    <t>- 11 PLAN VK 400/500 (White RAL 9016)</t>
  </si>
  <si>
    <t>Pol389</t>
  </si>
  <si>
    <t>- 11 PLAN VK 500/400 (White RAL 9016)</t>
  </si>
  <si>
    <t>Pol390</t>
  </si>
  <si>
    <t>- 11 PLAN VK 900/500 (White RAL 9016)</t>
  </si>
  <si>
    <t>Pol391</t>
  </si>
  <si>
    <t>- 21 PLAN VK 600/400 (White RAL 9016)</t>
  </si>
  <si>
    <t>1.8.1</t>
  </si>
  <si>
    <t>Ocelová desková otopná tělesa Ventil Kompakt PLAN se středovým připojením, odvzdušněním a závěsovou sadou</t>
  </si>
  <si>
    <t>Pol392</t>
  </si>
  <si>
    <t>- PLAN VKM8 21 600/800 (White RAL 9016)</t>
  </si>
  <si>
    <t>Pol393</t>
  </si>
  <si>
    <t>- PLAN VKM8 22 500/1400 (White RAL 9016)</t>
  </si>
  <si>
    <t>Pol394</t>
  </si>
  <si>
    <t>- PLAN VKM8 22 600/800 (White RAL 9016)</t>
  </si>
  <si>
    <t>Pol395</t>
  </si>
  <si>
    <t>- PLAN VKM8 22 600/1000 (White RAL 9016)</t>
  </si>
  <si>
    <t>Pol396</t>
  </si>
  <si>
    <t>- PLAN VKM8 22 600/1100 (White RAL 9016)</t>
  </si>
  <si>
    <t>Pol397</t>
  </si>
  <si>
    <t>- PLAN VKM8 33 500/1200 (White RAL 9016)</t>
  </si>
  <si>
    <t>Pol398</t>
  </si>
  <si>
    <t>- PLAN VKM8 33 500/1400 (White RAL 9016)</t>
  </si>
  <si>
    <t>Pol399</t>
  </si>
  <si>
    <t>- PLAN VKM8 33 500/1800 (White RAL 9016)</t>
  </si>
  <si>
    <t>Pol400</t>
  </si>
  <si>
    <t>- PLAN VKM8 33 600/800 (White RAL 9016)</t>
  </si>
  <si>
    <t>Pol401</t>
  </si>
  <si>
    <t>- PLAN VKM8 33 600/1000 (White RAL 9016)</t>
  </si>
  <si>
    <t>Pol402</t>
  </si>
  <si>
    <t>- PLAN VKM8 33 600/1100 (White RAL 9016)</t>
  </si>
  <si>
    <t>Pol403</t>
  </si>
  <si>
    <t>- PLAN VKM8 33 600/1600 (White RAL 9016)</t>
  </si>
  <si>
    <t>1.9</t>
  </si>
  <si>
    <t>H-armatura napojení VK těles pro dvoutrubkový systém EK s adaptéry AVK 01</t>
  </si>
  <si>
    <t>termopohon na VK tělesa</t>
  </si>
  <si>
    <t>T.03</t>
  </si>
  <si>
    <t>Armatury</t>
  </si>
  <si>
    <t>Filtr závitový nerez - pro série BRA.10.000 - 1"; L=65mm; PTFE</t>
  </si>
  <si>
    <t>KK 1/2" - Kulový uzávěr</t>
  </si>
  <si>
    <t>KK 1" - kulový uzávěř páka</t>
  </si>
  <si>
    <t>VV1/2"; Kv 1,75 - vyvažovací ventil</t>
  </si>
  <si>
    <t>PV1/2",3bar - pojistný ventil</t>
  </si>
  <si>
    <t>T.04</t>
  </si>
  <si>
    <t>Potrubí a izolace</t>
  </si>
  <si>
    <t>Měděná trubka pro rozvody vody a topení, spojováno pomocí pájení, vč. tvarovek</t>
  </si>
  <si>
    <t>Pol404</t>
  </si>
  <si>
    <t>- 15x1,0</t>
  </si>
  <si>
    <t>Pol405</t>
  </si>
  <si>
    <t>- 18x1,0</t>
  </si>
  <si>
    <t>Pol406</t>
  </si>
  <si>
    <t>- 22x1,0</t>
  </si>
  <si>
    <t>Pol407</t>
  </si>
  <si>
    <t>- 28x1,0</t>
  </si>
  <si>
    <t>Tepelná izolace rozvodu topné vody pro radiátory</t>
  </si>
  <si>
    <t>Pol408</t>
  </si>
  <si>
    <t>Termoizolační trubice PRO 15/20 ( 2 )</t>
  </si>
  <si>
    <t>Pol409</t>
  </si>
  <si>
    <t>Termoizolační trubice PRO 18/20 ( 2 )</t>
  </si>
  <si>
    <t>Pol410</t>
  </si>
  <si>
    <t>Termoizolační trubice PRO 22/25 ( 2 )</t>
  </si>
  <si>
    <t>Pol411</t>
  </si>
  <si>
    <t>Termoizolační trubice PRO 28/25 ( 2 )</t>
  </si>
  <si>
    <t>Tepelná izolace rozvodu topné/chladicí vody s parotěsnou zábranou pro pro VZT jednotku</t>
  </si>
  <si>
    <t>Pol412</t>
  </si>
  <si>
    <t>Termoizolační trubice POLAR 15/20 ( 2 )</t>
  </si>
  <si>
    <t>Pol413</t>
  </si>
  <si>
    <t>POLAR 28/25 ( 2 )</t>
  </si>
  <si>
    <t>Montáž TOP zařízení</t>
  </si>
  <si>
    <t>Uvedení do provozu</t>
  </si>
  <si>
    <t>Seřízení a zaregulování rozvodů a koncových prvků</t>
  </si>
  <si>
    <t>06 - SO 01.5 - Silnoproudé rozvody</t>
  </si>
  <si>
    <t xml:space="preserve">    A - OSVĚTLENÍ_dodávka,montážní materiál a montáž</t>
  </si>
  <si>
    <t xml:space="preserve">    B - ZÁSUVKY (dodávka a montáž)</t>
  </si>
  <si>
    <t xml:space="preserve">    C -  VYPÍNAČE</t>
  </si>
  <si>
    <t xml:space="preserve">    D - KABELOVÉ TRASY</t>
  </si>
  <si>
    <t xml:space="preserve">    E - KABELY a PŘÍSLUŠENSTVÍ</t>
  </si>
  <si>
    <t xml:space="preserve">    F - SEZNAM ROZVADĚČŮ</t>
  </si>
  <si>
    <t xml:space="preserve">    G - ZEMNĚNÍ A HROMOSVOD</t>
  </si>
  <si>
    <t xml:space="preserve">    H - OSTATNÍ</t>
  </si>
  <si>
    <t xml:space="preserve">    I - OSTATNÍ NÁKLADY</t>
  </si>
  <si>
    <t xml:space="preserve">    D1 - FOTOVOLTAICKÁ ELEKTRÁRNA 8,25 kWp </t>
  </si>
  <si>
    <t>A</t>
  </si>
  <si>
    <t>OSVĚTLENÍ_dodávka,montážní materiál a montáž</t>
  </si>
  <si>
    <t>700 001</t>
  </si>
  <si>
    <t>Svítidlo B1, BOND C vestavné</t>
  </si>
  <si>
    <t>700 002</t>
  </si>
  <si>
    <t>Svítidlo B2, BOND C přisazené</t>
  </si>
  <si>
    <t>700 003</t>
  </si>
  <si>
    <t>Svítidlo C1 -DL22-22W</t>
  </si>
  <si>
    <t>700 004</t>
  </si>
  <si>
    <t>A1-Office Back G2, 596x596x35 mm, 33 W, 4000 K - vestavný</t>
  </si>
  <si>
    <t>700 005</t>
  </si>
  <si>
    <t>Svítidlo D1 -HERMES H-36W, na povrch</t>
  </si>
  <si>
    <t>700 006</t>
  </si>
  <si>
    <t>Svítidlo E -AL65C, 12W/1000lm na povrch s PIR čidlem</t>
  </si>
  <si>
    <t>700 007</t>
  </si>
  <si>
    <t>Svítidlo N1D- nouzové s vlastní baterií, doba zálohy 60min, včetně potřebného příslušenství pro montáž</t>
  </si>
  <si>
    <t>700 008</t>
  </si>
  <si>
    <t>Svítidlo N2A- nouzové s vlastní baterií, doba zálohy 60min, včetně potřebného příslušenství pro montáž</t>
  </si>
  <si>
    <t>700 009</t>
  </si>
  <si>
    <t>Svítidlo N2C- nouzové s vlastní baterií, doba zálohy 60min, včetně potřebného příslušenství pro montáž</t>
  </si>
  <si>
    <t>700 010</t>
  </si>
  <si>
    <t>Svítidlo N3A- nouzové s vlastní baterií, doba zálohy 60min, včetně potřebného příslušenství pro montáž</t>
  </si>
  <si>
    <t>700 011</t>
  </si>
  <si>
    <t>Svítidlo s nouzovým zdrojem 60´,čočka-sklo 400mm</t>
  </si>
  <si>
    <t>700 012</t>
  </si>
  <si>
    <t>Fotoluminiscenční tabulka 200x100-vlevo</t>
  </si>
  <si>
    <t>B</t>
  </si>
  <si>
    <t>ZÁSUVKY (dodávka a montáž)</t>
  </si>
  <si>
    <t>700 013</t>
  </si>
  <si>
    <t>Zásuvka 230V, 16A, 1násobná, vč. instal. krabice a rámečku, barva bílá, s clonkou, zapuštěná montáž, design LEGRAND</t>
  </si>
  <si>
    <t>700 014</t>
  </si>
  <si>
    <t>Zásuvka do parapetního kanálu s přep. ochr 230V, 16A, vč. instal. Krabice a mtž. Příslušenství, barva bílá</t>
  </si>
  <si>
    <t>700 015</t>
  </si>
  <si>
    <t>Zvukotěsná krabice přístrojová</t>
  </si>
  <si>
    <t>C</t>
  </si>
  <si>
    <t xml:space="preserve"> VYPÍNAČE</t>
  </si>
  <si>
    <t>700 016</t>
  </si>
  <si>
    <t>PŘÍTOMNOSTNÍ čidlo 230V/10A IP55, úhel pokrytí 360st., nástěnná montáž, design ABB Busch Watcher 360</t>
  </si>
  <si>
    <t>700 017</t>
  </si>
  <si>
    <t>POHYBOVÉ čidlo 230V/10A IP55, úhel pokrytí 360st., nástěnná montáž, design ABB Busch Watcher 360</t>
  </si>
  <si>
    <t>700 018</t>
  </si>
  <si>
    <t>Vypínač 230V/10A řaz.1, vč. instal. krabice a rámečku, zapuštěná montáž, design LEGRAND</t>
  </si>
  <si>
    <t>700 019</t>
  </si>
  <si>
    <t>Ovl.TLAČÍTKO ROLETY- 230V/10A , vč. instal. krabice a rámečku, zapuštěná montáž, design LEGRAND</t>
  </si>
  <si>
    <t>700 020</t>
  </si>
  <si>
    <t>Vypínač 230V/10A řaz.6, , vč. instal. krabice a rámečku, zapuštěná montáž, design LEGRAND IP42</t>
  </si>
  <si>
    <t>700 021</t>
  </si>
  <si>
    <t>Vypínač 230V/10A řaz.1, vč. instal. krabice a rámečku, zapuštěná montáž, design LEGRAND, IP42</t>
  </si>
  <si>
    <t>700 022</t>
  </si>
  <si>
    <t>vypínač BUSCH -spínač pro tlačítkové spínání a otočné ovládání vč. ovládacího prvku a montážního krytu</t>
  </si>
  <si>
    <t>700 023</t>
  </si>
  <si>
    <t>Servisní STOP Tlačítko pro FVE, nástěnná montáž, vč. ovládacího prvku a montážního krytu</t>
  </si>
  <si>
    <t>700 024</t>
  </si>
  <si>
    <t>Tabulky pro označení bdovy -FVE</t>
  </si>
  <si>
    <t>700 025</t>
  </si>
  <si>
    <t>Tlačítko TOTAL STOP, nástěnná montáž, vč. ovládacího prvku a montážního krytu</t>
  </si>
  <si>
    <t>KABELOVÉ TRASY</t>
  </si>
  <si>
    <t>700 026</t>
  </si>
  <si>
    <t>Kabelový žlab mars400/50 s víkem - pozinkovaný, vč. spojek, nosníků, závěsů (podpěr) a kotvení a včetně příchytek</t>
  </si>
  <si>
    <t>700 027</t>
  </si>
  <si>
    <t>Trasa na kabelových příchytkách - Kabelová trasa z kabelových svazků upevněných na příchytkách pro max. 10 kabelů, na stěnu nebo do stropu, vč. upevňovacího a instalačního materiálu</t>
  </si>
  <si>
    <t>700 028</t>
  </si>
  <si>
    <t>Dvouplášťová chránička ohebná, prům. 50 - pro mechanickou ochranu kabelů vedených k ER, vč. zatahovacího drátu</t>
  </si>
  <si>
    <t>700 029</t>
  </si>
  <si>
    <t>Chránička ohebná, prům. 16- pro mechanickou ochranu kabelů vedených k ER, vč. zatahovacího drátu</t>
  </si>
  <si>
    <t>700 030</t>
  </si>
  <si>
    <t>Parapetní kanál 210/70</t>
  </si>
  <si>
    <t>E</t>
  </si>
  <si>
    <t>KABELY a PŘÍSLUŠENSTVÍ</t>
  </si>
  <si>
    <t>700 031</t>
  </si>
  <si>
    <t>Kabel AYKY4x50 - Kabel vč. ukončení, zapojení, označovacího štítku, vč. dopravy, manipulace a montáže. Délka dle seznamu zařízení výkresů půdorysu, včetně prořezu a rezerv.</t>
  </si>
  <si>
    <t>700 032</t>
  </si>
  <si>
    <t>Kabelová spojka pro kabel AYKY 4x50 komplet</t>
  </si>
  <si>
    <t>700 033</t>
  </si>
  <si>
    <t>Kabel CYKY-J 4x35 - Kabel vč. ukončení, zapojení, označovacího štítku, vč. dopravy, manipulace a montáže. Délka dle seznamu zařízení výkresů půdorysu, včetně prořezu a rezerv.</t>
  </si>
  <si>
    <t>700 034</t>
  </si>
  <si>
    <t>Kabel CXKH-R-J 5x16 - Kabel vč. ukončení, zapojení, označovacího štítku, vč. dopravy, manipulace a montáže. Délka dle seznamu zařízení výkresů půdorysu, včetně prořezu a rezerv.</t>
  </si>
  <si>
    <t>700 035</t>
  </si>
  <si>
    <t>Kabel CXKH-R-J 5x6 - Kabel vč. ukončení, zapojení, označovacího štítku, vč. dopravy, manipulace a montáže. Délka dle seznamu zařízení výkresů půdorysu, včetně prořezu a rezerv.</t>
  </si>
  <si>
    <t>700 036</t>
  </si>
  <si>
    <t>Kabel CXKH-R-J 5x4 - Kabel vč. ukončení, zapojení, označovacího štítku, vč. dopravy, manipulace a montáže. Délka dle seznamu zařízení výkresů půdorysu, včetně prořezu a rezerv.</t>
  </si>
  <si>
    <t>700 037</t>
  </si>
  <si>
    <t>Kabel CXKH-R-J 5x2,5 - Kabel vč. ukončení, zapojení, označovacího štítku, vč. dopravy, manipulace a montáže. Délka dle seznamu zařízení výkresů půdorysu, včetně prořezu a rezerv.</t>
  </si>
  <si>
    <t>700 038</t>
  </si>
  <si>
    <t>Kabel CXKH-R-J 3x2,5 - Kabel vč. ukončení, zapojení, označovacího štítku, vč. dopravy, manipulace a montáže. Délka dle seznamu zařízení výkresů půdorysu, včetně prořezu a rezerv.</t>
  </si>
  <si>
    <t>700 039</t>
  </si>
  <si>
    <t>Kabel CXKH-R-J 3x1,5 - Kabel vč. ukončení, zapojení, označovacího štítku, vč. dopravy, manipulace a montáže. Délka dle seznamu zařízení výkresů půdorysu, včetně prořezu a rezerv.</t>
  </si>
  <si>
    <t>700 040</t>
  </si>
  <si>
    <t>Kabel CXKH-R-J 5x1,5 - Kabel vč. ukončení, zapojení, označovacího štítku, vč. dopravy, manipulace a montáže. Délka dle seznamu zařízení výkresů půdorysu, včetně prořezu a rezerv.</t>
  </si>
  <si>
    <t>700 041</t>
  </si>
  <si>
    <t>Kabel CXKH-V-O 3x1,5 - Kabel vč. ukončení, zapojení, označovacího štítku, vč. dopravy, manipulace a montáže. Délka dle seznamu zařízení výkresů půdorysu, včetně prořezu a rezerv.B2cas1d1</t>
  </si>
  <si>
    <t>700 042</t>
  </si>
  <si>
    <t>Kabel CYKY-O 2x1,5 - Kabel vč. ukončení, zapojení, označovacího štítku, vč. dopravy, manipulace a montáže. Délka dle seznamu zařízení výkresů půdorysu, včetně prořezu a rezerv.</t>
  </si>
  <si>
    <t>700 043</t>
  </si>
  <si>
    <t>Kabel CYKY-O 3x1,5 - Kabel vč. ukončení, zapojení, označovacího štítku, vč. dopravy, manipulace a montáže. Délka dle seznamu zařízení výkresů půdorysu, včetně prořezu a rezerv.</t>
  </si>
  <si>
    <t>700 044</t>
  </si>
  <si>
    <t>Kabel H07VK6ZŽ - Kabel vč. ukončení, zapojení, označovacího štítku, vč. dopravy, manipulace a montáže. Délka dle seznamu zařízení výkresů půdorysu, včetně prořezu a rezerv.</t>
  </si>
  <si>
    <t>700 045</t>
  </si>
  <si>
    <t>Kabel H07VK16ZŽ - Kabel vč. ukončení, zapojení, označovacího štítku, vč. dopravy, manipulace a montáže. Délka dle seznamu zařízení výkresů půdorysu, včetně prořezu a rezerv.</t>
  </si>
  <si>
    <t>700 046</t>
  </si>
  <si>
    <t>Kabel H07VK25ZŽ - Kabel vč. ukončení, zapojení, označovacího štítku, vč. dopravy, manipulace a montáže. Délka dle seznamu zařízení výkresů půdorysu, včetně prořezu a rezerv.</t>
  </si>
  <si>
    <t>F</t>
  </si>
  <si>
    <t>SEZNAM ROZVADĚČŮ</t>
  </si>
  <si>
    <t>700 047</t>
  </si>
  <si>
    <t>Rozvaděč RH - Rozvaděčová skříň, vč. dopravy, montáže, osazení, průchodek, ukončení a zapojení A ověření dle ČSN. Viz výkres 05</t>
  </si>
  <si>
    <t>700 048</t>
  </si>
  <si>
    <t>Rozvaděč RP - Rozvaděčová skříň, vč. dopravy, montáže, osazení, průchodek, ukončení a zapojení A ověření dle ČSN. Viz výkres 06</t>
  </si>
  <si>
    <t>700 049</t>
  </si>
  <si>
    <t>Rozvaděč RF1.1 - Pojistková skříň včetně přepěťové ochrany T1, vč. dopravy, montáže, osazení, průchodek, ukončení a zapojení A ověření dle ČSN.</t>
  </si>
  <si>
    <t>700 050</t>
  </si>
  <si>
    <t>Rozvaděč RF1.2 - Rozváděč přepěťových ochran T1, vč. dopravy, montáže, osazení, průchodek, ukončení a zapojení A ověření dle ČSN.</t>
  </si>
  <si>
    <t>700 051</t>
  </si>
  <si>
    <t>Rozvaděč RF2 - Rozváděč přepěťových ochran T1, vč. dopravy, montáže, osazení, průchodek, ukončení a zapojení A ověření dle ČSN.</t>
  </si>
  <si>
    <t>G</t>
  </si>
  <si>
    <t>ZEMNĚNÍ A HROMOSVOD</t>
  </si>
  <si>
    <t>700 052</t>
  </si>
  <si>
    <t>FeZn30/4 - Pásek FeZn 30/4 pro provedení zemniče_cena zahrnuje položení a dodávka za 1m.</t>
  </si>
  <si>
    <t>700 053</t>
  </si>
  <si>
    <t>Betonová zátěž, betonový podstavec Rd16 d= 337/17kg s klínem</t>
  </si>
  <si>
    <t>700 054</t>
  </si>
  <si>
    <t>Podložka plastová pod podstavec BP d= 370 mm</t>
  </si>
  <si>
    <t>700 055</t>
  </si>
  <si>
    <t>Distanční tyč GFK světle šedá 3m</t>
  </si>
  <si>
    <t>700 056</t>
  </si>
  <si>
    <t>Trubkové jímací tyče se zúžením 16/10 mm délka 1500 Lehké provedení; délka zúžení je 1000 mm.</t>
  </si>
  <si>
    <t>700 057</t>
  </si>
  <si>
    <t>SVORKA SPOJOVACÍ PRO JÍMACÍ TYČE Ø 16/16 mm</t>
  </si>
  <si>
    <t>700 058</t>
  </si>
  <si>
    <t>Svorka pro izolační podpěru</t>
  </si>
  <si>
    <t>700 059</t>
  </si>
  <si>
    <t>Svorka křížová</t>
  </si>
  <si>
    <t>700 060</t>
  </si>
  <si>
    <t>Drát 8 ALMGsi8, pevně</t>
  </si>
  <si>
    <t>700 061</t>
  </si>
  <si>
    <t>Svorka sopjení koncovky HVI + ALMGsi8</t>
  </si>
  <si>
    <t>700 062</t>
  </si>
  <si>
    <t>Svorka pro přichyćení dané technologie</t>
  </si>
  <si>
    <t>700 063</t>
  </si>
  <si>
    <t>Příslušenství pro montáž a instalaci HVI vodiče</t>
  </si>
  <si>
    <t>700 064</t>
  </si>
  <si>
    <t>Vodič HVI, S= 75, šedý, D=23</t>
  </si>
  <si>
    <t>700 065</t>
  </si>
  <si>
    <t>UF - krabice pro zkušební svorky</t>
  </si>
  <si>
    <t>700 066</t>
  </si>
  <si>
    <t>Zkušební svorka</t>
  </si>
  <si>
    <t>700 067</t>
  </si>
  <si>
    <t>podružný materiál</t>
  </si>
  <si>
    <t>700 068</t>
  </si>
  <si>
    <t>adaptér pro HVI</t>
  </si>
  <si>
    <t>700 069</t>
  </si>
  <si>
    <t>Izolovaný držák vedení do plochy střechy</t>
  </si>
  <si>
    <t>700 070</t>
  </si>
  <si>
    <t>Štítek 1</t>
  </si>
  <si>
    <t>700 071</t>
  </si>
  <si>
    <t>Připojovací prvek sada pro 23mm</t>
  </si>
  <si>
    <t>700 072</t>
  </si>
  <si>
    <t>Připojovací sada 4*D20 na jímač</t>
  </si>
  <si>
    <t>700 073</t>
  </si>
  <si>
    <t>Distanční držák s PA svorkou pro vodič HVI (oblast koncovky )</t>
  </si>
  <si>
    <t>700 074</t>
  </si>
  <si>
    <t>J3,2= Izolovaný jímač s PA svorkou pružinovou</t>
  </si>
  <si>
    <t>700 075</t>
  </si>
  <si>
    <t>Tříramenný stojan velký</t>
  </si>
  <si>
    <t>700 076</t>
  </si>
  <si>
    <t>Izolovaný držák vedení, do stěny</t>
  </si>
  <si>
    <t>700 077</t>
  </si>
  <si>
    <t>přípojnice potenciálového vyrovnání pro průřezy do 240mm2 - Cena zahrnuje dodávku a montáž včetně držáků, kotev a šroubů přípojnice EPV(MET).</t>
  </si>
  <si>
    <t>700 078</t>
  </si>
  <si>
    <t>zemnící bod - Cena zahrnuje dodávku a montáž zemnícího bodu.</t>
  </si>
  <si>
    <t>H</t>
  </si>
  <si>
    <t>OSTATNÍ</t>
  </si>
  <si>
    <t>700 079</t>
  </si>
  <si>
    <t>DODÁVKA -Ucpávky průchodů požárními úseky 60min - ref. Intumex, Hilti Těsnící materiál musí mít minimálně stejnou požární odolnost, jako je požadovaná požární odolnost prostupující konstrukce .</t>
  </si>
  <si>
    <t>-1361582615</t>
  </si>
  <si>
    <t>700 080</t>
  </si>
  <si>
    <t>MONTÁŽ - Stavební zednické přípomoce, zhotovení prostupů a rýh ve stěně - Začistění a vypláštění kompletní , zhotovení prostupu, opravy povrchů, drobná stavební mechanizace apod. vč. potřebného materiálu</t>
  </si>
  <si>
    <t>700 081</t>
  </si>
  <si>
    <t>MONTÁŽ - Stavební zednické přípomoce, zhotovení kapes pro instal. krabice prům. 68mm - Začistění a vypláštění kompletní , zhotovení prostupu, opravy povrchů, drobná stavební mechanizace apod. vč. potřebného materiálu</t>
  </si>
  <si>
    <t>700 082</t>
  </si>
  <si>
    <t>Ucpávka prostupu do objektu - protipožární, protiplynová a proti vnikání vlhkosti, referenční typ Hawke modul HF6052</t>
  </si>
  <si>
    <t>-1628500995</t>
  </si>
  <si>
    <t>700 083</t>
  </si>
  <si>
    <t>Dielektrický koberec - Gumové izolační koberce pro elektrotechniku, ochrana před nebezpečným napětím do 1000 V, pryž pro pokrytí podlah ve vnitřních prostorách budov.</t>
  </si>
  <si>
    <t>-272646744</t>
  </si>
  <si>
    <t>700 084</t>
  </si>
  <si>
    <t>MONTÁŽ - Pomocné montážní práce - cena zahrnuje kompletní pomocné montážní práce potřebné k provedení a dokončení díla</t>
  </si>
  <si>
    <t>700 085</t>
  </si>
  <si>
    <t>Výkopové práce travnatý terén, včetně pískového lože, zásypu, hutnění a finalizační úpravy</t>
  </si>
  <si>
    <t>700 086</t>
  </si>
  <si>
    <t>Výkopové práce (vozovka, chodník, panel, asfalt) včetně pískového lože, zásypu, hutnění a finalizační úpravy</t>
  </si>
  <si>
    <t>700 087</t>
  </si>
  <si>
    <t>Zaměření a vytyčení stávajících sítí</t>
  </si>
  <si>
    <t>I</t>
  </si>
  <si>
    <t>OSTATNÍ NÁKLADY</t>
  </si>
  <si>
    <t>700 088</t>
  </si>
  <si>
    <t>Dodavatelská výrobní dokumentace - Vypracování výrobní dokumentace stavby. Cena zahrnuje zhotovení a dodání dokumentace v počtu 6 pare +2x CD</t>
  </si>
  <si>
    <t>700 089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</si>
  <si>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</si>
  <si>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700 090</t>
  </si>
  <si>
    <t>Provedení a vypracování výchozí revize</t>
  </si>
  <si>
    <t>700 091</t>
  </si>
  <si>
    <t>Provedení měření osvětlenosti a vypracování zprávy o měření osvětlenosti</t>
  </si>
  <si>
    <t>700 092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</si>
  <si>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</si>
  <si>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</si>
  <si>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 xml:space="preserve">FOTOVOLTAICKÁ ELEKTRÁRNA 8,25 kWp </t>
  </si>
  <si>
    <t>FVE01</t>
  </si>
  <si>
    <t>Fotovoltaický panel monokrystalický half – cell panel-DAH SOLAR 550Wp-München</t>
  </si>
  <si>
    <t>FVE02</t>
  </si>
  <si>
    <t>Střídač DC/AC-ON GRID-SOLAX X3PRO</t>
  </si>
  <si>
    <t>FVE03</t>
  </si>
  <si>
    <t>Optimizér, vstupní napětí 60VdC</t>
  </si>
  <si>
    <t>FVE04</t>
  </si>
  <si>
    <t>Smart Logger-monitoring FVE</t>
  </si>
  <si>
    <t>FVE05</t>
  </si>
  <si>
    <t>Montáž uchycení FV panelů , konstrukce pro uchycení FV panelů</t>
  </si>
  <si>
    <t>FVE06</t>
  </si>
  <si>
    <t>RFVE-rozvaděč, osazený, AC;DC, jističi, pojistkovými odpínači, se svodiči přepětí a vypínačem</t>
  </si>
  <si>
    <t>FVE08</t>
  </si>
  <si>
    <t>Úprava rozvaděče na místě stavby a dozapojení okruhů pro FVE. A ER</t>
  </si>
  <si>
    <t>FVE09</t>
  </si>
  <si>
    <t>Dodávka, montáž a nastavení - inteligentní řízení přetoků</t>
  </si>
  <si>
    <t>Kpl</t>
  </si>
  <si>
    <t>FVE11</t>
  </si>
  <si>
    <t>DC kabely - Solární kabely ALKB průřez 6mm2</t>
  </si>
  <si>
    <t>Pol414</t>
  </si>
  <si>
    <t>Kabel 5x1,5</t>
  </si>
  <si>
    <t>FVE12</t>
  </si>
  <si>
    <t>Konektory MC4</t>
  </si>
  <si>
    <t>FVE13</t>
  </si>
  <si>
    <t>Silový kabel 5x16 / Cu</t>
  </si>
  <si>
    <t>FVE14</t>
  </si>
  <si>
    <t>Nastavení, zprovoznění a odzkoušení NN ochrany včetně vystavení protokolu (v rámci revize)</t>
  </si>
  <si>
    <t>FVE15</t>
  </si>
  <si>
    <t>Zakreslení skutečného stavu</t>
  </si>
  <si>
    <t>FVE16</t>
  </si>
  <si>
    <t>Inženýring při realizaci</t>
  </si>
  <si>
    <t>FVE17</t>
  </si>
  <si>
    <t>Doprava (dle dodavatele)</t>
  </si>
  <si>
    <t>FVE18</t>
  </si>
  <si>
    <t>Elektroměr pro FVE-4Q</t>
  </si>
  <si>
    <t>FVE19</t>
  </si>
  <si>
    <t>Revize</t>
  </si>
  <si>
    <t>07 - SO 01.6 - Slaboproudé rozvody</t>
  </si>
  <si>
    <t xml:space="preserve">01 - PZTS </t>
  </si>
  <si>
    <t xml:space="preserve">    D1 - Ústředna, systémové prvky</t>
  </si>
  <si>
    <t xml:space="preserve">    D2 - Prvky (čidla)</t>
  </si>
  <si>
    <t xml:space="preserve">    D3 - Kabely </t>
  </si>
  <si>
    <t xml:space="preserve">    D4 - Krabice</t>
  </si>
  <si>
    <t xml:space="preserve">    D5 - Kabelové trasy</t>
  </si>
  <si>
    <t xml:space="preserve">    D6 - Instalace</t>
  </si>
  <si>
    <t xml:space="preserve">    D7 - Ostatní</t>
  </si>
  <si>
    <t>Ústředna, systémové prvky</t>
  </si>
  <si>
    <t>Pol136</t>
  </si>
  <si>
    <t>Zabezpečovací ústředna PZTS pro 520 zón v kovovém krytu</t>
  </si>
  <si>
    <t>Pol137</t>
  </si>
  <si>
    <t>LCD klávesnice</t>
  </si>
  <si>
    <t>Pol138</t>
  </si>
  <si>
    <t>Univerzální kovový kryt bez zámku se sabotážním kontaktem</t>
  </si>
  <si>
    <t>Pol139</t>
  </si>
  <si>
    <t>Koncentrátor 8 zón v kovovém krytu</t>
  </si>
  <si>
    <t>Pol140</t>
  </si>
  <si>
    <t>Spínaný zdroj 12V/10A s tepelnou a nadproudovou ochranou v kovovém krytu</t>
  </si>
  <si>
    <t>Pol141</t>
  </si>
  <si>
    <t>Akumulátor 17 Ah, nominální napětí 12 Vss</t>
  </si>
  <si>
    <t>Pol142</t>
  </si>
  <si>
    <t>Síťový modul</t>
  </si>
  <si>
    <t>D2</t>
  </si>
  <si>
    <t>Prvky (čidla)</t>
  </si>
  <si>
    <t>Pol143</t>
  </si>
  <si>
    <t>PIR klasické, dosah min 10m</t>
  </si>
  <si>
    <t>Pol144</t>
  </si>
  <si>
    <t>PIR stropní</t>
  </si>
  <si>
    <t>Pol145</t>
  </si>
  <si>
    <t>Magnetický kontakt, /Čtyřdrátový plastový polarizovaný magnetický kontakt se sabotážní smyčkou, pracovní mezera max. 20 mm/</t>
  </si>
  <si>
    <t>Pol146</t>
  </si>
  <si>
    <t>Tahové signální tlačítko</t>
  </si>
  <si>
    <t>Pol147</t>
  </si>
  <si>
    <t>Tísňové tlačítko</t>
  </si>
  <si>
    <t>Pol148</t>
  </si>
  <si>
    <t>Potvrzovací tlačítko na zrušení poplachu</t>
  </si>
  <si>
    <t>Pol149</t>
  </si>
  <si>
    <t>Opticko akustická signalizace nouzového volání</t>
  </si>
  <si>
    <t>Pol150</t>
  </si>
  <si>
    <t>Zálohovaná plastová siréna venkovní 110dB/1m s majákem a akumulátorem, ČSN EN 50131-1 min. stupeň 3</t>
  </si>
  <si>
    <t>Pol151</t>
  </si>
  <si>
    <t>Nelohovaná plastová siréna vnitřní, ČSN EN 50131-1 min. stupeň 3</t>
  </si>
  <si>
    <t>D3</t>
  </si>
  <si>
    <t xml:space="preserve">Kabely </t>
  </si>
  <si>
    <t>Pol152</t>
  </si>
  <si>
    <t>Sděl. stíněný kabel 5×2×0,5 vhodný pro zabezpečovací instalace</t>
  </si>
  <si>
    <t>Pol153</t>
  </si>
  <si>
    <t>Sděl. stíněný kabel 3×2×0,5,vhodný pro zabezpečovací instalace</t>
  </si>
  <si>
    <t>Pol154</t>
  </si>
  <si>
    <t>Napájecí kabel CYKY-J 3x2,5</t>
  </si>
  <si>
    <t>D4</t>
  </si>
  <si>
    <t>Krabice</t>
  </si>
  <si>
    <t>Pol155</t>
  </si>
  <si>
    <t>Krabice rozbočovací vč. svorkovnice, tamper</t>
  </si>
  <si>
    <t>Poznámka k položce:_x000d_
Plastová propojovací krabice, 24+2 šroubovací svorky, s větší výškou, st. 3</t>
  </si>
  <si>
    <t>D5</t>
  </si>
  <si>
    <t>Kabelové trasy</t>
  </si>
  <si>
    <t>Pol156</t>
  </si>
  <si>
    <t>Elektroinstalační trubka ohebná PVC pr. 16 mm, se střední mechanickou odolností, vč. instalačního materiálu a příslušenství, (instalace pod omítku)</t>
  </si>
  <si>
    <t>Pol157</t>
  </si>
  <si>
    <t>Drobný instalační materiál, štítky</t>
  </si>
  <si>
    <t>D6</t>
  </si>
  <si>
    <t>Instalace</t>
  </si>
  <si>
    <t>Pol158</t>
  </si>
  <si>
    <t>Instalace kabeláže (uložení do nosných systémů, pod omítku)</t>
  </si>
  <si>
    <t>Pol87</t>
  </si>
  <si>
    <t>Drážkování</t>
  </si>
  <si>
    <t>Pol159</t>
  </si>
  <si>
    <t>Instalace kabelových tras</t>
  </si>
  <si>
    <t>Pol160</t>
  </si>
  <si>
    <t>Instalace čidel</t>
  </si>
  <si>
    <t>Pol161</t>
  </si>
  <si>
    <t>Instalace systémových prvků</t>
  </si>
  <si>
    <t>Pol91</t>
  </si>
  <si>
    <t>Programování</t>
  </si>
  <si>
    <t>D7</t>
  </si>
  <si>
    <t>Pol162</t>
  </si>
  <si>
    <t>Dokumentace zhotovitele</t>
  </si>
  <si>
    <t>Pol163</t>
  </si>
  <si>
    <t>Pol164</t>
  </si>
  <si>
    <t>Manuály</t>
  </si>
  <si>
    <t>Pol165</t>
  </si>
  <si>
    <t>Pol166</t>
  </si>
  <si>
    <t>Připojení systému PZTS na bezpečnostní velín</t>
  </si>
  <si>
    <t>Pol167</t>
  </si>
  <si>
    <t>Testy, revize</t>
  </si>
  <si>
    <t>Pol168</t>
  </si>
  <si>
    <t>Zaškolení</t>
  </si>
  <si>
    <t>Pol169</t>
  </si>
  <si>
    <t>Náklady na zkoušky</t>
  </si>
  <si>
    <t>Pol170</t>
  </si>
  <si>
    <t>Zkušební provoz</t>
  </si>
  <si>
    <t>Pol171</t>
  </si>
  <si>
    <t>Energie a jiná média</t>
  </si>
  <si>
    <t>Pol172</t>
  </si>
  <si>
    <t>Lešení a pomocné konstrukce</t>
  </si>
  <si>
    <t>Pol173</t>
  </si>
  <si>
    <t>Vertikální doprava</t>
  </si>
  <si>
    <t>Pol174</t>
  </si>
  <si>
    <t>Přemístění po staveništi</t>
  </si>
  <si>
    <t>Pol175</t>
  </si>
  <si>
    <t>Ochrana provedených prací</t>
  </si>
  <si>
    <t>Pol176</t>
  </si>
  <si>
    <t>BOZP</t>
  </si>
  <si>
    <t>Pol177</t>
  </si>
  <si>
    <t>Požární izolace</t>
  </si>
  <si>
    <t>Pol178</t>
  </si>
  <si>
    <t>Kompletace</t>
  </si>
  <si>
    <t>Pol179</t>
  </si>
  <si>
    <t>Náklady na projednání předmětu Díla</t>
  </si>
  <si>
    <t>Pol180</t>
  </si>
  <si>
    <t>Úklid</t>
  </si>
  <si>
    <t>Pol181</t>
  </si>
  <si>
    <t>Odpadové hospodářství</t>
  </si>
  <si>
    <t>Pol182</t>
  </si>
  <si>
    <t>Stavební přípomoci</t>
  </si>
  <si>
    <t xml:space="preserve">02 - SKV </t>
  </si>
  <si>
    <t xml:space="preserve">    D1 - Systémové prvky</t>
  </si>
  <si>
    <t xml:space="preserve">    D2 - Kabely </t>
  </si>
  <si>
    <t xml:space="preserve">    D3 - Krabice</t>
  </si>
  <si>
    <t xml:space="preserve">    D4 - Kabelové trasy</t>
  </si>
  <si>
    <t xml:space="preserve">    D5 - Instalace</t>
  </si>
  <si>
    <t xml:space="preserve">    D6 - Ostatní</t>
  </si>
  <si>
    <t>Systémové prvky</t>
  </si>
  <si>
    <t>Pol183</t>
  </si>
  <si>
    <t>Řídící jednotka kontroly vstupu kompatibilní se stávajícím systémem ACS ĆZU - PC MASTER</t>
  </si>
  <si>
    <t>Pol184</t>
  </si>
  <si>
    <t>Řídící jednotka kontroly vstupu pro 1 dveře, kompatibilní se stávajícím systémem ACS ĆZU</t>
  </si>
  <si>
    <t>Pol185</t>
  </si>
  <si>
    <t>Čtečka bezkontaktních karet normy ISO/IEC 14443, čtení informace ze zabezpečených souborů resp. sektorů karty, umožňuje komunikaci ve všech NFC režimech (R/W), card emulation a Peer to peer (P2P), pracovní kmitočet 13,56 MHz, čtecí vzdálenost min. 4,5 cm, krytí IP 65, pracovní teplota okolí - 25 až + 60°C.</t>
  </si>
  <si>
    <t>Pol186</t>
  </si>
  <si>
    <t>Elektromechanický samozamykací zámek úzký s certifikátem pro dveře únikové, včetně komplet příslušenství (průchodky, arm hadice,systémový kabel)</t>
  </si>
  <si>
    <t>Pol187</t>
  </si>
  <si>
    <t>Elektrický otvírač pro dveře s požární odolností</t>
  </si>
  <si>
    <t>Pol188</t>
  </si>
  <si>
    <t>Kabelová průchodka</t>
  </si>
  <si>
    <t>Pol189</t>
  </si>
  <si>
    <t>magnetický kontakt SKV</t>
  </si>
  <si>
    <t>Pol190</t>
  </si>
  <si>
    <t>Spínaný zdroj 12V/10A s tepelnou a nadproudovou ochranou v kovovém krytu s prostorem pro akumulátor.</t>
  </si>
  <si>
    <t>Pol191</t>
  </si>
  <si>
    <t>Akumulátor 38 Ah, nominální napětí 12 Vss</t>
  </si>
  <si>
    <t>Pol192</t>
  </si>
  <si>
    <t>kabel U/UTP 4×2×AWG24/1, CAT 6</t>
  </si>
  <si>
    <t>Pol193</t>
  </si>
  <si>
    <t>Napájecí kabel CYKY-J 3x1,5</t>
  </si>
  <si>
    <t>Pol194</t>
  </si>
  <si>
    <t>Krabice rozbočovací vč. svorkovnice</t>
  </si>
  <si>
    <t>Pol195</t>
  </si>
  <si>
    <t>Pol196</t>
  </si>
  <si>
    <t>Pol197</t>
  </si>
  <si>
    <t>Pol198</t>
  </si>
  <si>
    <t>Pol199</t>
  </si>
  <si>
    <t>Instalace kabelových tras pod omítku (zasekat), stavební přípomoce</t>
  </si>
  <si>
    <t>Pol200</t>
  </si>
  <si>
    <t>Instalace zámků</t>
  </si>
  <si>
    <t>Pol201</t>
  </si>
  <si>
    <t>Pol202</t>
  </si>
  <si>
    <t>Analýza, tvorba a úprava SP, konzultace, koordinace</t>
  </si>
  <si>
    <t>Pol203</t>
  </si>
  <si>
    <t>Oživení, zprovoznění, měření a připojení do systému</t>
  </si>
  <si>
    <t>Pol204</t>
  </si>
  <si>
    <t>Zaimplementování systému EKV do areálového systému ČZU včetně zaškolení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</si>
  <si>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</si>
  <si>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</si>
  <si>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</si>
  <si>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</si>
  <si>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</si>
  <si>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</si>
  <si>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</si>
  <si>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</si>
  <si>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</si>
  <si>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</si>
  <si>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Požární ucpávky</t>
  </si>
  <si>
    <t>Pol215</t>
  </si>
  <si>
    <t>Pol216</t>
  </si>
  <si>
    <t>Pol217</t>
  </si>
  <si>
    <t>Pol218</t>
  </si>
  <si>
    <t>Pol219</t>
  </si>
  <si>
    <t xml:space="preserve">03 - SCS </t>
  </si>
  <si>
    <t xml:space="preserve">    D1 - Rozvaděče</t>
  </si>
  <si>
    <t xml:space="preserve">    D2 - Zásuvky</t>
  </si>
  <si>
    <t xml:space="preserve">    D3 - Ukončení v rozvaděčích </t>
  </si>
  <si>
    <t xml:space="preserve">    D4 - Kabely ostatní</t>
  </si>
  <si>
    <t xml:space="preserve">    D5 - Zemnění, stínění</t>
  </si>
  <si>
    <t xml:space="preserve">    D6 - Kabelové trasy</t>
  </si>
  <si>
    <t xml:space="preserve">    D7 - Kabely metalické</t>
  </si>
  <si>
    <t xml:space="preserve">    D8 - Kabely optické</t>
  </si>
  <si>
    <t xml:space="preserve">    D9 - Instalace</t>
  </si>
  <si>
    <t xml:space="preserve">    D10 - Ostatní</t>
  </si>
  <si>
    <t>Rozvaděče</t>
  </si>
  <si>
    <t>Pol220</t>
  </si>
  <si>
    <t>Rack SCS stojanový, 800×1000×42U, včetně 19" rámu (přední i zadní), přední dveře z perforovaného plechu, zadní dveře perforované dělené</t>
  </si>
  <si>
    <t>Pol221</t>
  </si>
  <si>
    <t>19" napájecí lišta (min 5x230V) s přepěťovou ochranou</t>
  </si>
  <si>
    <t>Zásuvky</t>
  </si>
  <si>
    <t>Pol222</t>
  </si>
  <si>
    <t>Zásuvka 2×RJ45/s, cat 6A, do parapetního žlabu - kompletní vč. Krabice, design shodný s profesí ESI</t>
  </si>
  <si>
    <t>Pol223</t>
  </si>
  <si>
    <t>Zásuvka 2×RJ45/s, cat 6A, pod omítku - kompletní vč. Krabice, design shodný s profesí ESI</t>
  </si>
  <si>
    <t>Pol224</t>
  </si>
  <si>
    <t>Zásuvka 2×RJ45/s, cat 6A, na omítku - kompletní vč. Krabice, design shodný s profesí ESI</t>
  </si>
  <si>
    <t>Pol225</t>
  </si>
  <si>
    <t>Zásuvka 2×RJ45/s, cat 6A, do nábytku - kompletní vč. Krabice, design dle AVT</t>
  </si>
  <si>
    <t>Pol226</t>
  </si>
  <si>
    <t>Zásuvka 1×RJ45/s, cat 6A, provedení na DIN lištu, keystone + rámeček</t>
  </si>
  <si>
    <t>Pol227</t>
  </si>
  <si>
    <t>Zásuvka 2×RJ45/s, cat 6A, venkovní provedení - kompletní vč. Krabice</t>
  </si>
  <si>
    <t xml:space="preserve">Ukončení v rozvaděčích </t>
  </si>
  <si>
    <t>Pol228</t>
  </si>
  <si>
    <t>Patch panel 1U OPTICKÝ, 24×SM E2000</t>
  </si>
  <si>
    <t>Pol229</t>
  </si>
  <si>
    <t>Patch panel 1U, 24×STP/1U, cat 6A, kompletní</t>
  </si>
  <si>
    <t>Pol230</t>
  </si>
  <si>
    <t>Patchpanel 1U telefonní, 50×RJ45, nestíněný</t>
  </si>
  <si>
    <t>Kabely ostatní</t>
  </si>
  <si>
    <t>Pol231</t>
  </si>
  <si>
    <t>Kabel S/FTP 4×2×AWG23/1, cat 6A, LSOH</t>
  </si>
  <si>
    <t>Pol232</t>
  </si>
  <si>
    <t>Kabel optický, SM, 24vláken OS2, zafukovací, venkovní</t>
  </si>
  <si>
    <t>Zemnění, stínění</t>
  </si>
  <si>
    <t>Pol233</t>
  </si>
  <si>
    <t>Kabel CYA 16 zž</t>
  </si>
  <si>
    <t>Pol234</t>
  </si>
  <si>
    <t>Kabel CYA 6 zž</t>
  </si>
  <si>
    <t>Pol235</t>
  </si>
  <si>
    <t>Kabelový žlab, plný s perforací, pozinkovaný 100x60mm, včetně spojek, konzol a závitových tyčí</t>
  </si>
  <si>
    <t>Pol236</t>
  </si>
  <si>
    <t>Elektroinstalační trubka ohebná PVC pr. 32 mm, se střední mechanickou odolností, vč. instalačního materiálu a příslušenství, (instalace pod omítku)</t>
  </si>
  <si>
    <t>Pol237</t>
  </si>
  <si>
    <t>Elektroinstalační trubka ohebná pr. 32 mm, UV stabilní</t>
  </si>
  <si>
    <t>Pol238</t>
  </si>
  <si>
    <t>Pol239</t>
  </si>
  <si>
    <t>Svazek mikrotrubiček HDPE 7x14/10 mm transparentní s barevným pruhem včetně spojek a koncovek</t>
  </si>
  <si>
    <t>Pol240</t>
  </si>
  <si>
    <t>multikanál - Základní 6-ti otvorový díl 265 x 372 x 1 118 mm</t>
  </si>
  <si>
    <t>Pol241</t>
  </si>
  <si>
    <t>multikanál - 6-ti otvorový 9° ohybový díl vertikální</t>
  </si>
  <si>
    <t>Pol242</t>
  </si>
  <si>
    <t>multikanál - 6-ti otvorový 9° ohybový díl horizontální</t>
  </si>
  <si>
    <t>Pol243</t>
  </si>
  <si>
    <t>multikanál - 6-ti otvorový hrdlový prvek 257 x 363 x 114 mm</t>
  </si>
  <si>
    <t>Pol244</t>
  </si>
  <si>
    <t>multikanál - -ti otvorový adaptér 255 x 361 x 203 mm</t>
  </si>
  <si>
    <t>Kabely metalické</t>
  </si>
  <si>
    <t>Pol245</t>
  </si>
  <si>
    <t>Propojovací kabel LED, Cat.6a, STP,2xRJ45, délka 0.33m, šedá</t>
  </si>
  <si>
    <t>Pol246</t>
  </si>
  <si>
    <t>Propojovací kabel LED, Cat.6a, STP,2xRJ45, délka 0.5m, šedá</t>
  </si>
  <si>
    <t>Pol247</t>
  </si>
  <si>
    <t>Propojovací kabel LED, Cat.6a, STP,2xRJ45, délka 1m, šedá</t>
  </si>
  <si>
    <t>Pol248</t>
  </si>
  <si>
    <t>Propojovací kabel LED, Cat.6a, STP,2xRJ45, délka 2m, šedá</t>
  </si>
  <si>
    <t>Pol249</t>
  </si>
  <si>
    <t>Propojovací kabel LED, Cat.6a, STP,2xRJ45, délka 3m, šedá</t>
  </si>
  <si>
    <t>Pol250</t>
  </si>
  <si>
    <t>Propojovací kabel LED, Cat.6a, STP,2xRJ45, délka 5m, šedá</t>
  </si>
  <si>
    <t>D8</t>
  </si>
  <si>
    <t>Kabely optické</t>
  </si>
  <si>
    <t>Pol251</t>
  </si>
  <si>
    <t>Patchcord optický SM OS1 9/125, E2/APC-LC/PC, 1m, LSOH, G.657.A</t>
  </si>
  <si>
    <t>Pol252</t>
  </si>
  <si>
    <t>Patchcord optický SM OS1 9/125, E2/APC-LC/PC, 2m, LSOH, G.657.A</t>
  </si>
  <si>
    <t>D9</t>
  </si>
  <si>
    <t>Pol253</t>
  </si>
  <si>
    <t>Pol254</t>
  </si>
  <si>
    <t>Pol255</t>
  </si>
  <si>
    <t>Instalace patchpanelů a optických prvků</t>
  </si>
  <si>
    <t>Pol256</t>
  </si>
  <si>
    <t>Instalace koncových prvků - zásuvek</t>
  </si>
  <si>
    <t>Pol257</t>
  </si>
  <si>
    <t>Kompletace rozvaděčů</t>
  </si>
  <si>
    <t>Pol92</t>
  </si>
  <si>
    <t>Měření optické kabeláže vč. vyhotovení měřícího protokolu</t>
  </si>
  <si>
    <t>Pol258</t>
  </si>
  <si>
    <t>Měření metalické kabeláže vč. vyhotovení měřícího protokolu</t>
  </si>
  <si>
    <t>D10</t>
  </si>
  <si>
    <t>Pol101</t>
  </si>
  <si>
    <t>Pol259</t>
  </si>
  <si>
    <t>Průvrty</t>
  </si>
  <si>
    <t>Pol260</t>
  </si>
  <si>
    <t>Pol261</t>
  </si>
  <si>
    <t>Pol262</t>
  </si>
  <si>
    <t>Pol263</t>
  </si>
  <si>
    <t>Pol264</t>
  </si>
  <si>
    <t>Pol265</t>
  </si>
  <si>
    <t>Pol266</t>
  </si>
  <si>
    <t>Pol267</t>
  </si>
  <si>
    <t>Pol107</t>
  </si>
  <si>
    <t>04 - DAT</t>
  </si>
  <si>
    <t xml:space="preserve">    D1 - Aktivní prvky - kompatibilní se stávající sítí ČZU</t>
  </si>
  <si>
    <t xml:space="preserve">      D2 - PoE switche</t>
  </si>
  <si>
    <t xml:space="preserve">      D3 - Transceivery</t>
  </si>
  <si>
    <t xml:space="preserve">    D4 - WIFI</t>
  </si>
  <si>
    <t xml:space="preserve">    D5 - UPS</t>
  </si>
  <si>
    <t>Aktivní prvky - kompatibilní se stávající sítí ČZU</t>
  </si>
  <si>
    <t>PoE switche</t>
  </si>
  <si>
    <t>Pol268</t>
  </si>
  <si>
    <t>Switch 10/100/1000, 48p s podporou PoE všech portů, 10G uplink</t>
  </si>
  <si>
    <t>Transceivery</t>
  </si>
  <si>
    <t>Pol269</t>
  </si>
  <si>
    <t>SFP+ transceiver 10GBASE-LR/LW, multirate, SM 10km, 1310nm, LC Duplex, DMI diagnostika, HP/H3C kompatibilní</t>
  </si>
  <si>
    <t>WIFI</t>
  </si>
  <si>
    <t>Pol270</t>
  </si>
  <si>
    <t>Outdoor přístupový bod, Podpora bezdrátových standardů: 802.11a/b/g/n, 802.11ac wave2, 802.11ax</t>
  </si>
  <si>
    <t>Pol271</t>
  </si>
  <si>
    <t>Indoor přístupový bod, Podpora bezdrátových standardů: 802.11a/b/g/n, 802.11ac wave2, 802.11ax</t>
  </si>
  <si>
    <t>UPS</t>
  </si>
  <si>
    <t>POL271A</t>
  </si>
  <si>
    <t>19" UPS Smart 1500VA</t>
  </si>
  <si>
    <t>-485611796</t>
  </si>
  <si>
    <t>Pol272</t>
  </si>
  <si>
    <t>Instalace a propojení aktivních prvků</t>
  </si>
  <si>
    <t>Pol273</t>
  </si>
  <si>
    <t>Nastavení a konfigurace switchů</t>
  </si>
  <si>
    <t>Pol274</t>
  </si>
  <si>
    <t>Instalace a propojení aktivních prvků WiFi</t>
  </si>
  <si>
    <t>Pol275</t>
  </si>
  <si>
    <t>Nastavení a konfigurace AP WiFi</t>
  </si>
  <si>
    <t>Pol276</t>
  </si>
  <si>
    <t>Instalace a nastavení UPS</t>
  </si>
  <si>
    <t>Pol277</t>
  </si>
  <si>
    <t>Pol278</t>
  </si>
  <si>
    <t>Uvedení do provozu výše uvedených slaboproudých systémů</t>
  </si>
  <si>
    <t>Pol279</t>
  </si>
  <si>
    <t>Pol280</t>
  </si>
  <si>
    <t>Pol281</t>
  </si>
  <si>
    <t xml:space="preserve">05 - CCTV </t>
  </si>
  <si>
    <t xml:space="preserve">    D1 - Systémové prvky </t>
  </si>
  <si>
    <t xml:space="preserve">    D2 - Instalace</t>
  </si>
  <si>
    <t xml:space="preserve">    D3 - Ostatní</t>
  </si>
  <si>
    <t xml:space="preserve">Systémové prvky </t>
  </si>
  <si>
    <t>Pol282</t>
  </si>
  <si>
    <t>IP dome kamera, 8MP, MZVF, 2.8-12, WDR 130dB, hybridní světlo 40m, VCA, IP67, napájení PoE, včetně držáku</t>
  </si>
  <si>
    <t>Pol283</t>
  </si>
  <si>
    <t>IP bullet kamera, 4MP, MZVF, 2.8-12mm, WDR 120dB, IR 60m, VA, IP67, napájení PoE, včetně držáku</t>
  </si>
  <si>
    <t>Pol284</t>
  </si>
  <si>
    <t>IP minidome kamera, 8MP, 2.8mm, WDR 120dB, IR 30m, VCA, audio, IP67, napájení PoE, včetně držáku</t>
  </si>
  <si>
    <t>Pol285</t>
  </si>
  <si>
    <t>licence pro připojení kamer do systému ČZU</t>
  </si>
  <si>
    <t>Pol286</t>
  </si>
  <si>
    <t>Pol287</t>
  </si>
  <si>
    <t>Oživení systému, měření</t>
  </si>
  <si>
    <t>Pol288</t>
  </si>
  <si>
    <t>Zaimplementování systému CCTV do systému ČZU</t>
  </si>
  <si>
    <t>Pol289</t>
  </si>
  <si>
    <t>Komplexní a individuální zkoušky</t>
  </si>
  <si>
    <t>Pol290</t>
  </si>
  <si>
    <t>Zaškolení obsluhy, údržby</t>
  </si>
  <si>
    <t>Pol291</t>
  </si>
  <si>
    <t>Revize systému CCTV</t>
  </si>
  <si>
    <t>Pol292</t>
  </si>
  <si>
    <t>Dokumentace skutečného stavu</t>
  </si>
  <si>
    <t xml:space="preserve">06 - AVT </t>
  </si>
  <si>
    <t xml:space="preserve">    D1 - Systémové prvky AVT</t>
  </si>
  <si>
    <t xml:space="preserve">    D3 - Kabelové trasy</t>
  </si>
  <si>
    <t xml:space="preserve">    D4 - Instalace</t>
  </si>
  <si>
    <t xml:space="preserve">    D5 - Ostatní</t>
  </si>
  <si>
    <t>Systémové prvky AVT</t>
  </si>
  <si>
    <t>Pol293</t>
  </si>
  <si>
    <t>Dotykový displej s úhlopříčkou 86", vhodný pro výuku či prezentace, disponuje 4K Ultra HD rozlišením 3840 x 2160 bodů s poměrem stran 16:9. Displej nabízí svítivost 400 cd/m2, rychlost odezvy 8 ms a kontrastní poměr 1200:1. Potěší také široké pozorovací úhly 178° horizontálně i vertikálně. Použitý operační systém Android 9 umožňuje mimo jiné přímé přehrávání videa, prohlížení fotografií či poslech hudby z přítomných USB portů či z interního úložiště o velikosti 32 GB. O plynulý chod zařízení se stará čtyřjádrový procesor doplněný 4 GB operační paměti. Nástroj myViewBoard nabízí širokou škálu interaktivních možností pro výuku, prezentace a týmovou spolupráci. Samozřejmostí pak je bezdrátové zrcadlení obrazovky z počítače či notebooku skrze internetový prohlížeč. K dispozici je také port USB typu C, který kromě vysokorychlostního přenosu videa a dat umožňuje napájení připojených zařízení až do 60 W. Kromě toho jsou přítomny stereo reproduktory se subwooferem s celkovým výkonem 45 W a soustava 8 mikrofonů s funkcí potlačení šumu. Displej je možno ovládat až 33 dotyky zároveň, nebo pomocí dotykového pera, které je součástí balení. Díky konstrukci je panel schopný provozu 16 hodin denně, 7 dní v týdnu. Součástí balení je napájecí kabel, 2x dotykové pero, dálkový ovladač (včetně baterií), RS232 adaptér, USB-C, USB a HDMI kabel</t>
  </si>
  <si>
    <t>Pol294</t>
  </si>
  <si>
    <t>autonomní videokonference pro platformu MS Teams vhodná do velkých zasedacích místností a poslucháren funkce automatického záběru skupiny osob, řečníka nebo prezentujícího umožňuje sdílení obrazu z PC přes HDMI/ USB-C rozhraní nebo bezdrátově pomocí USB donglu obrazový výstup na jednu nebo dvě obrazovky (2x HDMI) Microsoft certifikace s nativní podporou Microsoft Teams možnost připojení schůzek platforem Zoom, Webex a Skype for Business jednoduché, intuitivní ovládání Obsahuje dvě motoricky ovládané 4K kamery s 18x resp. 20x zoomem 8” dotykový ovládací panel na stůl AV procesor umožňující podporu až 9 kamer a audio vstup/ výstup jednoúčelové mini-PC s OS Windows 10 IoT a Microsoft Teams Room App USB dongly pro bezdrátové sdílení z PC lze zvolit různé audio periférie - stolní nebo stropní mikrofony, příp. mikrofony bezdrátové</t>
  </si>
  <si>
    <t>Pol295</t>
  </si>
  <si>
    <t>65" Televize SMART QLED, 4K Ultra HD, PQI 3500 (100Hz), HDR10, HDR10+, HLG, lokální stmívání, DVB-T2/S2/C, H.265/HEVC, 2× HDMI, 2× USB, 2, LAN, WiFi, Bluetooth, párování s mobilním zařízením</t>
  </si>
  <si>
    <t>Pol296</t>
  </si>
  <si>
    <t>55" Televize SMART QLED, 4K Ultra HD, PQI 3500 (100Hz), HDR10, HDR10+, HLG, lokální stmívání, DVB-T2/S2/C, H.265/HEVC, 2× HDMI, 2× USB, 2, LAN, WiFi, Bluetooth, párování s mobilním zařízením</t>
  </si>
  <si>
    <t>Pol297</t>
  </si>
  <si>
    <t>Mikrofon stropní</t>
  </si>
  <si>
    <t>Pol298</t>
  </si>
  <si>
    <t>přípojné místo (parapetní kanál) 1×USB-C, 1×HDMI, 1×audio, kompletní vč krabice, 2×230V, 2×LAN</t>
  </si>
  <si>
    <t>Pol299</t>
  </si>
  <si>
    <t>přípojné místo (nábytek) 1×USB-C (vytahovací) , 1×HDMI (vytahovací) , 1×audio, kompletní vč krabice, 2×230V, 2×LAN</t>
  </si>
  <si>
    <t>Pol300</t>
  </si>
  <si>
    <t>kabel HDMI-HDMI přenos 48G, 10m</t>
  </si>
  <si>
    <t>Pol301</t>
  </si>
  <si>
    <t>kabel HDMI-HDMI přenos 48G, 15m</t>
  </si>
  <si>
    <t>Pol302</t>
  </si>
  <si>
    <t>kabel USB-C, 10m</t>
  </si>
  <si>
    <t>Pol303</t>
  </si>
  <si>
    <t>kabel USB-C, 15m</t>
  </si>
  <si>
    <t>Pol304</t>
  </si>
  <si>
    <t>audio kabel, 10m</t>
  </si>
  <si>
    <t>Pol305</t>
  </si>
  <si>
    <t>audio kabel, 20m</t>
  </si>
  <si>
    <t>Pol306</t>
  </si>
  <si>
    <t>Elektroinstalační trubka ohebná PVC pr. 50 mm, se střední mechanickou odolností, vč. instalačního materiálu a příslušenství, (instalace pod omítku)</t>
  </si>
  <si>
    <t>Pol307</t>
  </si>
  <si>
    <t>Pol308</t>
  </si>
  <si>
    <t>Pol309</t>
  </si>
  <si>
    <t>Pol310</t>
  </si>
  <si>
    <t>Pol311</t>
  </si>
  <si>
    <t>Pol312</t>
  </si>
  <si>
    <t>Pol313</t>
  </si>
  <si>
    <t>Pol314</t>
  </si>
  <si>
    <t>Pol315</t>
  </si>
  <si>
    <t>Pol316</t>
  </si>
  <si>
    <t>Pol317</t>
  </si>
  <si>
    <t>Zaimplementování systému AVT do VCR systému ČZU</t>
  </si>
  <si>
    <t>Pol318</t>
  </si>
  <si>
    <t>Pol319</t>
  </si>
  <si>
    <t>Pol320</t>
  </si>
  <si>
    <t>Pol321</t>
  </si>
  <si>
    <t>Pol322</t>
  </si>
  <si>
    <t>Pol323</t>
  </si>
  <si>
    <t>Pol324</t>
  </si>
  <si>
    <t>Pol325</t>
  </si>
  <si>
    <t>Pol326</t>
  </si>
  <si>
    <t>Pol327</t>
  </si>
  <si>
    <t xml:space="preserve">08 - SO 01.7 -  EPS</t>
  </si>
  <si>
    <t xml:space="preserve">    D3 - Kabely se zvýšenou odolností proti šíření plamene</t>
  </si>
  <si>
    <t xml:space="preserve">    D4 - Kabely s funkční odolností při pořáru, dle vyhl. Č.23/2008</t>
  </si>
  <si>
    <t xml:space="preserve">    D6 - Krabice</t>
  </si>
  <si>
    <t xml:space="preserve">    D7 - Instalace</t>
  </si>
  <si>
    <t xml:space="preserve">    D8 - Ostatní</t>
  </si>
  <si>
    <t>Pol12</t>
  </si>
  <si>
    <t>Ústředna EPS kompatibilní se sítí ústředen ČZU (Single ESSERNET) /1 x napájecí modul, 1 x PS připojovací modul, 1 x zadní panel 1, 1 x řídicí modul, 1 x rám skříně a 1 x nosič základního modulu./</t>
  </si>
  <si>
    <t>Pol55</t>
  </si>
  <si>
    <t>Čelní ovl. panel pro ústřednu EPS, CZ</t>
  </si>
  <si>
    <t>Pol56</t>
  </si>
  <si>
    <t>Nosič modulů v plastovém montážním držáku až pro čtyři moduly se zásuvnými svorkami pro ústřednu EPS</t>
  </si>
  <si>
    <t>Pol57</t>
  </si>
  <si>
    <t>karta kruhové linky pro ústřednu EPS</t>
  </si>
  <si>
    <t>Pol58</t>
  </si>
  <si>
    <t>Síťová karta do ESSERNETu pro ústřednu EPS max. pro 31 síťových zařízení.</t>
  </si>
  <si>
    <t>Pol59</t>
  </si>
  <si>
    <t>Akku 12 V / 24 Ah VdS:schváleno</t>
  </si>
  <si>
    <t>Pol60</t>
  </si>
  <si>
    <t>REPS, rozvaděč OCEP, vč výzbroje</t>
  </si>
  <si>
    <t>Pol61</t>
  </si>
  <si>
    <t>Paralelní ovládací tablo</t>
  </si>
  <si>
    <t>Pol62</t>
  </si>
  <si>
    <t>Optopřevodník pro připojení do sítě (sběrnice) ústředen essernet (single mode), ST konektor</t>
  </si>
  <si>
    <t>Pol63</t>
  </si>
  <si>
    <t>Datový kabel - IBM typ 1A (na propojení v rámci rozvaděče, ústředny)</t>
  </si>
  <si>
    <t>Pol64</t>
  </si>
  <si>
    <t>Optický SM patchcord, duplex, 30m</t>
  </si>
  <si>
    <t>Pol65</t>
  </si>
  <si>
    <t>19" Optická vana 24xST simplex včetně kazety černá (ST SM 9/125)</t>
  </si>
  <si>
    <t>Pol66</t>
  </si>
  <si>
    <t>multisenzorový hlásič s oddělovačem</t>
  </si>
  <si>
    <t>Pol67</t>
  </si>
  <si>
    <t>Termodiferenciální hlásič s oddělovačem</t>
  </si>
  <si>
    <t>Pol68</t>
  </si>
  <si>
    <t>Automatický Optickokouřový hlásič IQ8Quad, s oddělovačem</t>
  </si>
  <si>
    <t>Pol69</t>
  </si>
  <si>
    <t>Sokl hlásiče v základní verzi pro hlásiče IQ8Quad</t>
  </si>
  <si>
    <t>Pol70</t>
  </si>
  <si>
    <t>Elektronika tlačítka IQ8 s oddělovačem</t>
  </si>
  <si>
    <t>Pol71</t>
  </si>
  <si>
    <t>Skříň tlačítkový hlásič IQ8 červená se sklíčkem, RAL 3020</t>
  </si>
  <si>
    <t>Pol72</t>
  </si>
  <si>
    <t>Esserbus-poplachový koppler</t>
  </si>
  <si>
    <t>Pol73</t>
  </si>
  <si>
    <t>Esserbus-koppler 12 relé</t>
  </si>
  <si>
    <t>Pol74</t>
  </si>
  <si>
    <t>Siréna požární multitónová, nízkoodběrová</t>
  </si>
  <si>
    <t>Pol75</t>
  </si>
  <si>
    <t>přepěťová ochrana kruhové linky</t>
  </si>
  <si>
    <t>Kabely se zvýšenou odolností proti šíření plamene</t>
  </si>
  <si>
    <t>Pol76</t>
  </si>
  <si>
    <t>PRAFlaGuard® F 1x2x0,8 B2ca s1d0, stíněný</t>
  </si>
  <si>
    <t>Pol77</t>
  </si>
  <si>
    <t>Optický kabel 24vl.SM 9/125u bezhalogenový, ohniodolný, s funkční odolností při požáru P-30, dle vyhl. Č. 23/2008</t>
  </si>
  <si>
    <t>Kabely s funkční odolností při pořáru, dle vyhl. Č.23/2008</t>
  </si>
  <si>
    <t>Pol78</t>
  </si>
  <si>
    <t>PRAFlaGuard® F 2x2x0,8 P-90 B2ca s1d0, stíněný</t>
  </si>
  <si>
    <t>Pol79</t>
  </si>
  <si>
    <t>PRAFlaGuard® F 10x2x0,8 P-90 B2ca s1d0, stíněný</t>
  </si>
  <si>
    <t>Pol80</t>
  </si>
  <si>
    <t>Trubka ohebná průměr 16mm (instalace pod omítku)</t>
  </si>
  <si>
    <t>Pol81</t>
  </si>
  <si>
    <t>Chránicka HFFR 32/27</t>
  </si>
  <si>
    <t>Pol82</t>
  </si>
  <si>
    <t>Kabelová příchytka požárně odolná vč. požárně odolné kotvy</t>
  </si>
  <si>
    <t>Pol83</t>
  </si>
  <si>
    <t>požátní příchytka chránicka HFFR 32/27</t>
  </si>
  <si>
    <t>Pol84</t>
  </si>
  <si>
    <t>Pol85</t>
  </si>
  <si>
    <t>El.instalační krabice požárně odolná se svorkovnicí pro vnitřní povrchovou instalaci (pro kabely se zachováním funkce při požáru / ČSN IEC 60331)</t>
  </si>
  <si>
    <t>kplt</t>
  </si>
  <si>
    <t>Pol86</t>
  </si>
  <si>
    <t>Pol88</t>
  </si>
  <si>
    <t>Pol89</t>
  </si>
  <si>
    <t>Pol90</t>
  </si>
  <si>
    <t>Pol93</t>
  </si>
  <si>
    <t>Protipožární utěsnění kabelových prostupů</t>
  </si>
  <si>
    <t>Pol94</t>
  </si>
  <si>
    <t>Odvoz a ekologická likvidace elektroodpadu</t>
  </si>
  <si>
    <t>Pol95</t>
  </si>
  <si>
    <t>Zhotovení kabelových prostupů</t>
  </si>
  <si>
    <t>Pol96</t>
  </si>
  <si>
    <t>Oživení systému</t>
  </si>
  <si>
    <t>Pol97</t>
  </si>
  <si>
    <t>Zhotovení podkladů / scénáře pro návaznosti systému EPS dle projektu PBŘS</t>
  </si>
  <si>
    <t>Pol98</t>
  </si>
  <si>
    <t>Úprava a připojení sítě ústředen ČZU ESSERRNET</t>
  </si>
  <si>
    <t>Pol99</t>
  </si>
  <si>
    <t>Zanesení prvků EPS a vazeb do grafické nadstavby ČZU vč. stavebních půdorysů, programování, ….</t>
  </si>
  <si>
    <t>Pol100</t>
  </si>
  <si>
    <t>Komplexní a individuální zkoušky včetně funkční zkoušky</t>
  </si>
  <si>
    <t>Pol102</t>
  </si>
  <si>
    <t>Pol103</t>
  </si>
  <si>
    <t>Revize systému EPS</t>
  </si>
  <si>
    <t>Pol104</t>
  </si>
  <si>
    <t>Pol105</t>
  </si>
  <si>
    <t>Provozní řády</t>
  </si>
  <si>
    <t>Pol106</t>
  </si>
  <si>
    <t>Dílenská dokumentace</t>
  </si>
  <si>
    <t>Pol108</t>
  </si>
  <si>
    <t>Energie a jiná media</t>
  </si>
  <si>
    <t>Pol109</t>
  </si>
  <si>
    <t>Pol110</t>
  </si>
  <si>
    <t>Pol111</t>
  </si>
  <si>
    <t>Pol112</t>
  </si>
  <si>
    <t>Pol113</t>
  </si>
  <si>
    <t>BOZ</t>
  </si>
  <si>
    <t>Pol114</t>
  </si>
  <si>
    <t>09 - SO 01.8 - MaR</t>
  </si>
  <si>
    <t>D2 - Měření a regulace</t>
  </si>
  <si>
    <t xml:space="preserve">    D3 - Rozvaděč, elektrovýzbroj</t>
  </si>
  <si>
    <t xml:space="preserve">    D4 - Řídící systém</t>
  </si>
  <si>
    <t xml:space="preserve">    D5 - Periferie - dodávka, montáž a zapojení</t>
  </si>
  <si>
    <t xml:space="preserve">    D6 - IRC regulace - dodávka, montáž a zapojení</t>
  </si>
  <si>
    <t xml:space="preserve">    D7 - Periferie - pouze zapojení dod.navazujících profesí</t>
  </si>
  <si>
    <t xml:space="preserve">    D8 - Kabeláž vč.kabelových tras, montáže a uložení, pom.materiálu</t>
  </si>
  <si>
    <t xml:space="preserve">    D9 - Ostatní</t>
  </si>
  <si>
    <t>Měření a regulace</t>
  </si>
  <si>
    <t>Rozvaděč, elektrovýzbroj</t>
  </si>
  <si>
    <t>Pol328</t>
  </si>
  <si>
    <t>Rozvaděč nástěnný 2000x800x300 vč. kompletní elektrovýzbroje, jističů, stykačů, chráničů, svorek, zdrojů a říd.systému a montáže, přep.ochrany, fázové relé…</t>
  </si>
  <si>
    <t>Poznámka k položce:_x000d_
skříň s montážní deskou, ochrana přepětí, kontrolky a jištění dle dodaného zařízení, ranžír + ostatní vybavení + montáž ŘS + režijní práce (doprava, sestrojení, manipulace atd.)</t>
  </si>
  <si>
    <t>Řídící systém</t>
  </si>
  <si>
    <t>Pol329</t>
  </si>
  <si>
    <t>Potřebné napájení říd. Systému</t>
  </si>
  <si>
    <t>Pol330</t>
  </si>
  <si>
    <t>Regulátor volně programovatelný pro 200 dat.bodů</t>
  </si>
  <si>
    <t>Pol331</t>
  </si>
  <si>
    <t>Vstupní modul 16x bezpot.vstup</t>
  </si>
  <si>
    <t>Pol332</t>
  </si>
  <si>
    <t>Výstupní modul 6x releový výstup</t>
  </si>
  <si>
    <t>Pol333</t>
  </si>
  <si>
    <t>Univerzální analogový modul 8x vstup/výstup</t>
  </si>
  <si>
    <t>Pol334</t>
  </si>
  <si>
    <t>Sběrnicový napájecí modul, adr.kolíčky</t>
  </si>
  <si>
    <t>Pol335</t>
  </si>
  <si>
    <t>LCD panel na dveře rozvaděče</t>
  </si>
  <si>
    <t>Pol336</t>
  </si>
  <si>
    <t>Modul integrace Modbus</t>
  </si>
  <si>
    <t>Pol337</t>
  </si>
  <si>
    <t>Modul integrace Mbus</t>
  </si>
  <si>
    <t>Periferie - dodávka, montáž a zapojení</t>
  </si>
  <si>
    <t>Pol338</t>
  </si>
  <si>
    <t>Odporové čidlo teploty jímkové vč. jímky a návarku</t>
  </si>
  <si>
    <t>Pol339</t>
  </si>
  <si>
    <t>Havarijní termostat jímkový vč. jímky a návarku</t>
  </si>
  <si>
    <t>Pol340</t>
  </si>
  <si>
    <t>Odporové čidlo teploty prostorové</t>
  </si>
  <si>
    <t>Pol341</t>
  </si>
  <si>
    <t>Odporové čidlo teploty venkovní</t>
  </si>
  <si>
    <t>Pol342</t>
  </si>
  <si>
    <t>Čidlo tlaku pro kapaliny 0-6Bar, 0-10V, vč. montážní sady a manost.ventilu</t>
  </si>
  <si>
    <t>Pol343</t>
  </si>
  <si>
    <t>Čidlo zaplavení vč.sond a relé</t>
  </si>
  <si>
    <t>IRC regulace - dodávka, montáž a zapojení</t>
  </si>
  <si>
    <t>Pol344</t>
  </si>
  <si>
    <t>Regulátor pro VAV, radiátor PWM, komunikace BacNet/IP, KNX, 2 port.switch vč. el. krabice a potřebné výzbroje</t>
  </si>
  <si>
    <t>Pol345</t>
  </si>
  <si>
    <t>Prostorový přístroj KNX, čidlo teploty, CO2, display</t>
  </si>
  <si>
    <t>Pol346</t>
  </si>
  <si>
    <t>Okenní magnetický kontakt</t>
  </si>
  <si>
    <t>Pol347</t>
  </si>
  <si>
    <t>Elektrotermická hlavice pro radiátory</t>
  </si>
  <si>
    <t>Periferie - pouze zapojení dod.navazujících profesí</t>
  </si>
  <si>
    <t>Pol348</t>
  </si>
  <si>
    <t>zapojení</t>
  </si>
  <si>
    <t>Kabeláž vč.kabelových tras, montáže a uložení, pom.materiálu</t>
  </si>
  <si>
    <t>Pol349</t>
  </si>
  <si>
    <t>CYKY 5x4mm</t>
  </si>
  <si>
    <t>Pol350</t>
  </si>
  <si>
    <t>CYKY 3x1,5mm</t>
  </si>
  <si>
    <t>Pol351</t>
  </si>
  <si>
    <t>JH(St)H 2x0,8mm</t>
  </si>
  <si>
    <t>Pol352</t>
  </si>
  <si>
    <t>JH(St)H 2x2x0,8mm</t>
  </si>
  <si>
    <t>Pol353</t>
  </si>
  <si>
    <t>JYSTY 7x0,8mm</t>
  </si>
  <si>
    <t>Pol354</t>
  </si>
  <si>
    <t>kabelový žlab 50x50mm vč. spojovací a nosné konstrukce</t>
  </si>
  <si>
    <t>Pol355</t>
  </si>
  <si>
    <t>materiál pro kabelové trasy (lišty, trubky apod.)</t>
  </si>
  <si>
    <t>Pol356</t>
  </si>
  <si>
    <t>Uživatelský SW pro PLC podstanice - I/O, integrace Modbus, Mbus</t>
  </si>
  <si>
    <t>Pol356a</t>
  </si>
  <si>
    <t>Vizualizační software pro LCD panel</t>
  </si>
  <si>
    <t>-1606293148</t>
  </si>
  <si>
    <t>Pol356b</t>
  </si>
  <si>
    <t>rozšíření licence SCADA DESIGO CC o 200db</t>
  </si>
  <si>
    <t>1477036242</t>
  </si>
  <si>
    <t>Pol356c</t>
  </si>
  <si>
    <t>Vizualizace dispečerské pracoviště(PC stávající)</t>
  </si>
  <si>
    <t>-1183987038</t>
  </si>
  <si>
    <t>Pol357</t>
  </si>
  <si>
    <t>Revize,atesty</t>
  </si>
  <si>
    <t>Pol358</t>
  </si>
  <si>
    <t>Zaškolení obsluhy, manuály</t>
  </si>
  <si>
    <t>Pol359</t>
  </si>
  <si>
    <t>Nastavení a oživení</t>
  </si>
  <si>
    <t>Pol360</t>
  </si>
  <si>
    <t>Komplexní zkoušky (test 1:1)</t>
  </si>
  <si>
    <t>Pol361</t>
  </si>
  <si>
    <t>Předávací dokumentace stavby (protokoly, certifikáty, revize)</t>
  </si>
  <si>
    <t>Pol362</t>
  </si>
  <si>
    <t>Dodavatelská (dílenská) dokumentace a dokumentace skutečného provedení stavby</t>
  </si>
  <si>
    <t>Pol363</t>
  </si>
  <si>
    <t>Doprava a přesuny</t>
  </si>
  <si>
    <t>Pol364</t>
  </si>
  <si>
    <t>Projektové řízení a vedení stavby</t>
  </si>
  <si>
    <t>Pol365</t>
  </si>
  <si>
    <t>Zabezpečení pracoviště, plošina…</t>
  </si>
  <si>
    <t>Pol366</t>
  </si>
  <si>
    <t>Profesní koordinace</t>
  </si>
  <si>
    <t>Pol367</t>
  </si>
  <si>
    <t>h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</si>
  <si>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</si>
  <si>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</si>
  <si>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</si>
  <si>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</si>
  <si>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</si>
  <si>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</si>
  <si>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</si>
  <si>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</si>
  <si>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</si>
  <si>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</si>
  <si>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013203000</t>
  </si>
  <si>
    <t>Dokumentace stavby bez rozlišení - fotodokumentace</t>
  </si>
  <si>
    <t>1024</t>
  </si>
  <si>
    <t>2013212400</t>
  </si>
  <si>
    <t>013244000</t>
  </si>
  <si>
    <t>Dokumentace pro realizaci stavby</t>
  </si>
  <si>
    <t>-1802411987</t>
  </si>
  <si>
    <t>013254000</t>
  </si>
  <si>
    <t>1529568420</t>
  </si>
  <si>
    <t>013274000</t>
  </si>
  <si>
    <t>Pasportizace objektu před započetím prací</t>
  </si>
  <si>
    <t>1240047096</t>
  </si>
  <si>
    <t>VRN3</t>
  </si>
  <si>
    <t>049103002</t>
  </si>
  <si>
    <t>Zajištění bezpečnosti a vymezení stavby (provizorní zábrany a výstražné folie)</t>
  </si>
  <si>
    <t>136073281</t>
  </si>
  <si>
    <t>030001000</t>
  </si>
  <si>
    <t>1170296939</t>
  </si>
  <si>
    <t>032103000</t>
  </si>
  <si>
    <t>Náklady na stavební buňky</t>
  </si>
  <si>
    <t>1683786166</t>
  </si>
  <si>
    <t>03280300</t>
  </si>
  <si>
    <t>Zajištění průběžného úklidu staveniště, včetně externích profesí</t>
  </si>
  <si>
    <t>-711496353</t>
  </si>
  <si>
    <t>033203000</t>
  </si>
  <si>
    <t>Energie pro zařízení staveniště</t>
  </si>
  <si>
    <t>-985672741</t>
  </si>
  <si>
    <t>034203000</t>
  </si>
  <si>
    <t>Opatření na ochranu pozemků sousedních se staveništěm</t>
  </si>
  <si>
    <t>-170527574</t>
  </si>
  <si>
    <t>1 "ochrana vegetace a objektů v okolí stavby</t>
  </si>
  <si>
    <t>034503000</t>
  </si>
  <si>
    <t>Informační tabule na staveništi</t>
  </si>
  <si>
    <t>1121776345</t>
  </si>
  <si>
    <t>039103000</t>
  </si>
  <si>
    <t>Bourání a odvoz zařízení staveniště, uvedení prostoru do původního stavu</t>
  </si>
  <si>
    <t>-1251058637</t>
  </si>
  <si>
    <t>VRN4</t>
  </si>
  <si>
    <t>Inženýrská činnost</t>
  </si>
  <si>
    <t>041403000</t>
  </si>
  <si>
    <t>Koordinátor BOZP na staveništi</t>
  </si>
  <si>
    <t>-1472084348</t>
  </si>
  <si>
    <t>042503000</t>
  </si>
  <si>
    <t>Plán BOZP na staveništi</t>
  </si>
  <si>
    <t>381169698</t>
  </si>
  <si>
    <t>045303000</t>
  </si>
  <si>
    <t>Koordinační činnost</t>
  </si>
  <si>
    <t>575687615</t>
  </si>
  <si>
    <t>VRN6</t>
  </si>
  <si>
    <t>062002000</t>
  </si>
  <si>
    <t>Ztížené dopravní podmínky</t>
  </si>
  <si>
    <t>-407797706</t>
  </si>
  <si>
    <t>VRN9</t>
  </si>
  <si>
    <t>Ostatní náklady</t>
  </si>
  <si>
    <t>938908411</t>
  </si>
  <si>
    <t>Čištění vozovek splachováním vodou povrchu podkladu nebo krytu živičného, betonového nebo dlážděného</t>
  </si>
  <si>
    <t>-936419540</t>
  </si>
  <si>
    <t>SEZNAM FIGUR</t>
  </si>
  <si>
    <t>Výměra</t>
  </si>
  <si>
    <t>01/ 01</t>
  </si>
  <si>
    <t>Použití figury:</t>
  </si>
  <si>
    <t>Odkopávky a prokopávky nezapažené v hornině třídy těžitelnosti I skupiny 1 a 2 objem do 50 m3 strojně</t>
  </si>
  <si>
    <t>Odkopávky a prokopávky v hornině třídy těžitelnosti I, skupiny 3 ručně</t>
  </si>
  <si>
    <t>Poplatek za uložení zeminy a kamení na recyklační skládce (skládkovné) kód odpadu 17 05 04</t>
  </si>
  <si>
    <t>Zásyp v uzavřených prostorech sypaninou se zhutněním ručně</t>
  </si>
  <si>
    <t>Bourání základů ze ŽB</t>
  </si>
  <si>
    <t>Odstranění izolace proti zemní vlhkosti vodorovné</t>
  </si>
  <si>
    <t>Odstranění násypů pod podlahami tl do 200 mm pl přes 2 m2</t>
  </si>
  <si>
    <t>Bourání potěrů průmyslových včetně vsypu tl do 50 mm pl přes 4 m2</t>
  </si>
  <si>
    <t>Odstranění povlakové krytiny střech do 10° z fólií přilepených v plné ploše</t>
  </si>
  <si>
    <t>Odstranění tepelné izolace střech nadstřešní lepené z vláknitých materiálů suchých tl do 100 mm</t>
  </si>
  <si>
    <t>Vodorovné přemístění přes 9 000 do 10000 m výkopku/sypaniny z horniny třídy těžitelnosti I skupiny 1 až 3</t>
  </si>
  <si>
    <t>Nakládání výkopku z hornin třídy těžitelnosti I skupiny 1 až 3 do 100 m3</t>
  </si>
  <si>
    <t>Hloubení jam nezapažených v hornině třídy těžitelnosti I skupiny 3 objem do 20 m3 strojně v omezeném prostoru</t>
  </si>
  <si>
    <t>Hloubení nezapažených jam v soudržných horninách třídy těžitelnosti I skupiny 3 ručně</t>
  </si>
  <si>
    <t>Vodorovné přemístění výkopku z horniny třídy těžitelnosti I skupiny 1 až 3 stavebním kolečkem do 10 m</t>
  </si>
  <si>
    <t>Zásyp v prostoru s omezeným pohybem stroje sypaninou se zhutněním</t>
  </si>
  <si>
    <t>01/ 02</t>
  </si>
  <si>
    <t>01/ 02/ 01</t>
  </si>
  <si>
    <t>Provedení izolace proti zemní vlhkosti svislé za studena nátěrem penetračním</t>
  </si>
  <si>
    <t>Zřízení vrstvy z geotextilie ve sklonu přes 1:2 do 1:1 š do 3 m</t>
  </si>
  <si>
    <t>Okapový chodník z kačírku tl 150 mm s udusáním</t>
  </si>
  <si>
    <t>Provedení izolace proti zemní vlhkosti pásy přitavením svislé NAIP</t>
  </si>
  <si>
    <t>Provedení povlakové krytiny střech do 10° pásy NAIP přitavením v plné ploše</t>
  </si>
  <si>
    <t>Provedení povlakové krytiny střech do 10° termoplastickou fólií PVC rozvinutím a natažením v ploše</t>
  </si>
  <si>
    <t>Povlakové krytiny střech do 10° z tvarovaných poplastovaných lišt délky 2 m koutová lišta vnitřní rš 100 mm</t>
  </si>
  <si>
    <t>Montáž izolace tepelné střech plochých lepené za studena bodově 1 vrstva rohoží, pásů, dílců, desek</t>
  </si>
  <si>
    <t>Montáž lešení řadového trubkového lehkého s podlahami zatížení do 200 kg/m2 š od 0,9 do 1,2 m v přes 10 do 25 m</t>
  </si>
  <si>
    <t>Montáž obkladů keramických hladkých lepených cementovým flexibilním lepidlem přes 6 do 9 ks/m2</t>
  </si>
  <si>
    <t>Vápenný štuk vnitřních stěn tloušťky do 3 mm</t>
  </si>
  <si>
    <t>Základové desky z betonu tř. C 16/20</t>
  </si>
  <si>
    <t>Základové desky ze ŽB bez zvýšených nároků na prostředí tř. C 25/30</t>
  </si>
  <si>
    <t>Výztuž základových desek svařovanými sítěmi Kari</t>
  </si>
  <si>
    <t>Potěr anhydritový samonivelační litý C25 přes 40 do 45 mm</t>
  </si>
  <si>
    <t>Separační vrstva z PE fólie</t>
  </si>
  <si>
    <t>Separační vrstva z geotextilie</t>
  </si>
  <si>
    <t>Provedení vodorovné izolace proti tlakové vodě termoplasty lepenou fólií PVC</t>
  </si>
  <si>
    <t>Neředěná penetrace savého podkladu povlakových podlah</t>
  </si>
  <si>
    <t>Lepení pásů z PVC standardním lepidlem</t>
  </si>
  <si>
    <t>Nátěr penetrační na podlahu</t>
  </si>
  <si>
    <t>Montáž podlah keramických reliéfních nebo z dekorů lepených cementovým flexibilním lepidlem přes 4 do 6 ks/m2</t>
  </si>
  <si>
    <t>Izolace pod dlažbu nátěrem nebo stěrkou ve dvou vrstvách</t>
  </si>
  <si>
    <t>Lepení elektrostaticky vodivých pásů z PVC</t>
  </si>
  <si>
    <t>Potěr anhydritový samonivelační litý C25 přes 35 do 40 mm</t>
  </si>
  <si>
    <t>Provedení povlakové krytiny střech do 10° za studena suspenzí asfaltovou</t>
  </si>
  <si>
    <t>Zřízení vrstvy z geotextilie v rovině nebo ve sklonu do 1:5 š přes 6 do 8,5 m</t>
  </si>
  <si>
    <t>Montáž izolace tepelné střech plochých lepené za studena zplna, spádová vrstva</t>
  </si>
  <si>
    <t>deska EPS 150 pro konstrukce s vysokým zatížením λ=0,035 tl 160mm</t>
  </si>
  <si>
    <t>01/ 02/ 02</t>
  </si>
  <si>
    <t>Poplatek za uložení zeminy na recyklační skládce (skládkovné) kód odpadu 17 05 04</t>
  </si>
  <si>
    <t>Vodorovné přemístění horniny jakékoliv třídy dopravními prostředky při elektromontážích přes 500 do 1000 m</t>
  </si>
  <si>
    <t>Naložení výkopku při elektromontážích strojně z hornin třídy I skupiny 1 až 3</t>
  </si>
  <si>
    <t>Hloubení jam nezapažených v hornině třídy těžitelnosti I skupiny 3 objem do 50 m3 strojně v omezeném prostoru</t>
  </si>
  <si>
    <t>Hloubení zapažených rýh šířky do 2000 mm v nesoudržných horninách třídy těžitelnosti I skupiny 3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</si>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</sst>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102" TargetMode="External" /><Relationship Id="rId2" Type="http://schemas.openxmlformats.org/officeDocument/2006/relationships/hyperlink" Target="https://podminky.urs.cz/item/CS_URS_2024_01/122211101" TargetMode="External" /><Relationship Id="rId3" Type="http://schemas.openxmlformats.org/officeDocument/2006/relationships/hyperlink" Target="https://podminky.urs.cz/item/CS_URS_2024_01/131253101" TargetMode="External" /><Relationship Id="rId4" Type="http://schemas.openxmlformats.org/officeDocument/2006/relationships/hyperlink" Target="https://podminky.urs.cz/item/CS_URS_2024_01/131213701" TargetMode="External" /><Relationship Id="rId5" Type="http://schemas.openxmlformats.org/officeDocument/2006/relationships/hyperlink" Target="https://podminky.urs.cz/item/CS_URS_2024_01/132212131" TargetMode="External" /><Relationship Id="rId6" Type="http://schemas.openxmlformats.org/officeDocument/2006/relationships/hyperlink" Target="https://podminky.urs.cz/item/CS_URS_2024_01/139911123" TargetMode="External" /><Relationship Id="rId7" Type="http://schemas.openxmlformats.org/officeDocument/2006/relationships/hyperlink" Target="https://podminky.urs.cz/item/CS_URS_2024_01/162211311" TargetMode="External" /><Relationship Id="rId8" Type="http://schemas.openxmlformats.org/officeDocument/2006/relationships/hyperlink" Target="https://podminky.urs.cz/item/CS_URS_2024_01/162211319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11102" TargetMode="External" /><Relationship Id="rId13" Type="http://schemas.openxmlformats.org/officeDocument/2006/relationships/hyperlink" Target="https://podminky.urs.cz/item/CS_URS_2024_01/174151102" TargetMode="External" /><Relationship Id="rId14" Type="http://schemas.openxmlformats.org/officeDocument/2006/relationships/hyperlink" Target="https://podminky.urs.cz/item/CS_URS_2024_01/919735125" TargetMode="External" /><Relationship Id="rId15" Type="http://schemas.openxmlformats.org/officeDocument/2006/relationships/hyperlink" Target="https://podminky.urs.cz/item/CS_URS_2024_01/961055111" TargetMode="External" /><Relationship Id="rId16" Type="http://schemas.openxmlformats.org/officeDocument/2006/relationships/hyperlink" Target="https://podminky.urs.cz/item/CS_URS_2024_01/962031011" TargetMode="External" /><Relationship Id="rId17" Type="http://schemas.openxmlformats.org/officeDocument/2006/relationships/hyperlink" Target="https://podminky.urs.cz/item/CS_URS_2024_01/962031013" TargetMode="External" /><Relationship Id="rId18" Type="http://schemas.openxmlformats.org/officeDocument/2006/relationships/hyperlink" Target="https://podminky.urs.cz/item/CS_URS_2024_01/962052210" TargetMode="External" /><Relationship Id="rId19" Type="http://schemas.openxmlformats.org/officeDocument/2006/relationships/hyperlink" Target="https://podminky.urs.cz/item/CS_URS_2024_01/963012520" TargetMode="External" /><Relationship Id="rId20" Type="http://schemas.openxmlformats.org/officeDocument/2006/relationships/hyperlink" Target="https://podminky.urs.cz/item/CS_URS_2024_01/965045113" TargetMode="External" /><Relationship Id="rId21" Type="http://schemas.openxmlformats.org/officeDocument/2006/relationships/hyperlink" Target="https://podminky.urs.cz/item/CS_URS_2024_01/965045133" TargetMode="External" /><Relationship Id="rId22" Type="http://schemas.openxmlformats.org/officeDocument/2006/relationships/hyperlink" Target="https://podminky.urs.cz/item/CS_URS_2024_01/965046111" TargetMode="External" /><Relationship Id="rId23" Type="http://schemas.openxmlformats.org/officeDocument/2006/relationships/hyperlink" Target="https://podminky.urs.cz/item/CS_URS_2024_01/965082933" TargetMode="External" /><Relationship Id="rId24" Type="http://schemas.openxmlformats.org/officeDocument/2006/relationships/hyperlink" Target="https://podminky.urs.cz/item/CS_URS_2024_01/967031132" TargetMode="External" /><Relationship Id="rId25" Type="http://schemas.openxmlformats.org/officeDocument/2006/relationships/hyperlink" Target="https://podminky.urs.cz/item/CS_URS_2024_01/968062356" TargetMode="External" /><Relationship Id="rId26" Type="http://schemas.openxmlformats.org/officeDocument/2006/relationships/hyperlink" Target="https://podminky.urs.cz/item/CS_URS_2024_01/968072455" TargetMode="External" /><Relationship Id="rId27" Type="http://schemas.openxmlformats.org/officeDocument/2006/relationships/hyperlink" Target="https://podminky.urs.cz/item/CS_URS_2024_01/968072456" TargetMode="External" /><Relationship Id="rId28" Type="http://schemas.openxmlformats.org/officeDocument/2006/relationships/hyperlink" Target="https://podminky.urs.cz/item/CS_URS_2024_01/971038621" TargetMode="External" /><Relationship Id="rId29" Type="http://schemas.openxmlformats.org/officeDocument/2006/relationships/hyperlink" Target="https://podminky.urs.cz/item/CS_URS_2024_01/971038631" TargetMode="External" /><Relationship Id="rId30" Type="http://schemas.openxmlformats.org/officeDocument/2006/relationships/hyperlink" Target="https://podminky.urs.cz/item/CS_URS_2024_01/972054691" TargetMode="External" /><Relationship Id="rId31" Type="http://schemas.openxmlformats.org/officeDocument/2006/relationships/hyperlink" Target="https://podminky.urs.cz/item/CS_URS_2024_01/975121311" TargetMode="External" /><Relationship Id="rId32" Type="http://schemas.openxmlformats.org/officeDocument/2006/relationships/hyperlink" Target="https://podminky.urs.cz/item/CS_URS_2024_01/975121312" TargetMode="External" /><Relationship Id="rId33" Type="http://schemas.openxmlformats.org/officeDocument/2006/relationships/hyperlink" Target="https://podminky.urs.cz/item/CS_URS_2024_01/975121313" TargetMode="External" /><Relationship Id="rId34" Type="http://schemas.openxmlformats.org/officeDocument/2006/relationships/hyperlink" Target="https://podminky.urs.cz/item/CS_URS_2024_01/977211112" TargetMode="External" /><Relationship Id="rId35" Type="http://schemas.openxmlformats.org/officeDocument/2006/relationships/hyperlink" Target="https://podminky.urs.cz/item/CS_URS_2024_01/978013161" TargetMode="External" /><Relationship Id="rId36" Type="http://schemas.openxmlformats.org/officeDocument/2006/relationships/hyperlink" Target="https://podminky.urs.cz/item/CS_URS_2024_01/997013152" TargetMode="External" /><Relationship Id="rId37" Type="http://schemas.openxmlformats.org/officeDocument/2006/relationships/hyperlink" Target="https://podminky.urs.cz/item/CS_URS_2024_01/997013311" TargetMode="External" /><Relationship Id="rId38" Type="http://schemas.openxmlformats.org/officeDocument/2006/relationships/hyperlink" Target="https://podminky.urs.cz/item/CS_URS_2024_01/997013321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14" TargetMode="External" /><Relationship Id="rId42" Type="http://schemas.openxmlformats.org/officeDocument/2006/relationships/hyperlink" Target="https://podminky.urs.cz/item/CS_URS_2024_01/997013861" TargetMode="External" /><Relationship Id="rId43" Type="http://schemas.openxmlformats.org/officeDocument/2006/relationships/hyperlink" Target="https://podminky.urs.cz/item/CS_URS_2024_01/997013862" TargetMode="External" /><Relationship Id="rId44" Type="http://schemas.openxmlformats.org/officeDocument/2006/relationships/hyperlink" Target="https://podminky.urs.cz/item/CS_URS_2024_01/997013863" TargetMode="External" /><Relationship Id="rId45" Type="http://schemas.openxmlformats.org/officeDocument/2006/relationships/hyperlink" Target="https://podminky.urs.cz/item/CS_URS_2024_01/997013871" TargetMode="External" /><Relationship Id="rId46" Type="http://schemas.openxmlformats.org/officeDocument/2006/relationships/hyperlink" Target="https://podminky.urs.cz/item/CS_URS_2024_01/997013873" TargetMode="External" /><Relationship Id="rId47" Type="http://schemas.openxmlformats.org/officeDocument/2006/relationships/hyperlink" Target="https://podminky.urs.cz/item/CS_URS_2024_01/997013875" TargetMode="External" /><Relationship Id="rId48" Type="http://schemas.openxmlformats.org/officeDocument/2006/relationships/hyperlink" Target="https://podminky.urs.cz/item/CS_URS_2024_01/711131811" TargetMode="External" /><Relationship Id="rId49" Type="http://schemas.openxmlformats.org/officeDocument/2006/relationships/hyperlink" Target="https://podminky.urs.cz/item/CS_URS_2024_01/712361803" TargetMode="External" /><Relationship Id="rId50" Type="http://schemas.openxmlformats.org/officeDocument/2006/relationships/hyperlink" Target="https://podminky.urs.cz/item/CS_URS_2024_01/713120841" TargetMode="External" /><Relationship Id="rId51" Type="http://schemas.openxmlformats.org/officeDocument/2006/relationships/hyperlink" Target="https://podminky.urs.cz/item/CS_URS_2024_01/713140851" TargetMode="External" /><Relationship Id="rId52" Type="http://schemas.openxmlformats.org/officeDocument/2006/relationships/hyperlink" Target="https://podminky.urs.cz/item/CS_URS_2024_01/741121861" TargetMode="External" /><Relationship Id="rId53" Type="http://schemas.openxmlformats.org/officeDocument/2006/relationships/hyperlink" Target="https://podminky.urs.cz/item/CS_URS_2024_01/741211817" TargetMode="External" /><Relationship Id="rId54" Type="http://schemas.openxmlformats.org/officeDocument/2006/relationships/hyperlink" Target="https://podminky.urs.cz/item/CS_URS_2024_01/764002841" TargetMode="External" /><Relationship Id="rId55" Type="http://schemas.openxmlformats.org/officeDocument/2006/relationships/hyperlink" Target="https://podminky.urs.cz/item/CS_URS_2024_01/767832801" TargetMode="External" /><Relationship Id="rId56" Type="http://schemas.openxmlformats.org/officeDocument/2006/relationships/hyperlink" Target="https://podminky.urs.cz/item/CS_URS_2024_01/771551810" TargetMode="External" /><Relationship Id="rId57" Type="http://schemas.openxmlformats.org/officeDocument/2006/relationships/hyperlink" Target="https://podminky.urs.cz/item/CS_URS_2024_01/771571810" TargetMode="External" /><Relationship Id="rId58" Type="http://schemas.openxmlformats.org/officeDocument/2006/relationships/hyperlink" Target="https://podminky.urs.cz/item/CS_URS_2024_01/776201812" TargetMode="External" /><Relationship Id="rId59" Type="http://schemas.openxmlformats.org/officeDocument/2006/relationships/hyperlink" Target="https://podminky.urs.cz/item/CS_URS_2024_01/781471810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141113" TargetMode="External" /><Relationship Id="rId2" Type="http://schemas.openxmlformats.org/officeDocument/2006/relationships/hyperlink" Target="https://podminky.urs.cz/item/CS_URS_2024_01/213141131" TargetMode="External" /><Relationship Id="rId3" Type="http://schemas.openxmlformats.org/officeDocument/2006/relationships/hyperlink" Target="https://podminky.urs.cz/item/CS_URS_2024_01/273313611" TargetMode="External" /><Relationship Id="rId4" Type="http://schemas.openxmlformats.org/officeDocument/2006/relationships/hyperlink" Target="https://podminky.urs.cz/item/CS_URS_2024_01/273321511" TargetMode="External" /><Relationship Id="rId5" Type="http://schemas.openxmlformats.org/officeDocument/2006/relationships/hyperlink" Target="https://podminky.urs.cz/item/CS_URS_2024_01/273351121" TargetMode="External" /><Relationship Id="rId6" Type="http://schemas.openxmlformats.org/officeDocument/2006/relationships/hyperlink" Target="https://podminky.urs.cz/item/CS_URS_2024_01/273351122" TargetMode="External" /><Relationship Id="rId7" Type="http://schemas.openxmlformats.org/officeDocument/2006/relationships/hyperlink" Target="https://podminky.urs.cz/item/CS_URS_2024_01/273362021" TargetMode="External" /><Relationship Id="rId8" Type="http://schemas.openxmlformats.org/officeDocument/2006/relationships/hyperlink" Target="https://podminky.urs.cz/item/CS_URS_2024_01/2753137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279321348" TargetMode="External" /><Relationship Id="rId12" Type="http://schemas.openxmlformats.org/officeDocument/2006/relationships/hyperlink" Target="https://podminky.urs.cz/item/CS_URS_2024_01/279351121" TargetMode="External" /><Relationship Id="rId13" Type="http://schemas.openxmlformats.org/officeDocument/2006/relationships/hyperlink" Target="https://podminky.urs.cz/item/CS_URS_2024_01/279351122" TargetMode="External" /><Relationship Id="rId14" Type="http://schemas.openxmlformats.org/officeDocument/2006/relationships/hyperlink" Target="https://podminky.urs.cz/item/CS_URS_2024_01/279361821" TargetMode="External" /><Relationship Id="rId15" Type="http://schemas.openxmlformats.org/officeDocument/2006/relationships/hyperlink" Target="https://podminky.urs.cz/item/CS_URS_2024_01/311272031" TargetMode="External" /><Relationship Id="rId16" Type="http://schemas.openxmlformats.org/officeDocument/2006/relationships/hyperlink" Target="https://podminky.urs.cz/item/CS_URS_2024_01/311272241" TargetMode="External" /><Relationship Id="rId17" Type="http://schemas.openxmlformats.org/officeDocument/2006/relationships/hyperlink" Target="https://podminky.urs.cz/item/CS_URS_2024_01/311321611" TargetMode="External" /><Relationship Id="rId18" Type="http://schemas.openxmlformats.org/officeDocument/2006/relationships/hyperlink" Target="https://podminky.urs.cz/item/CS_URS_2024_01/311351121" TargetMode="External" /><Relationship Id="rId19" Type="http://schemas.openxmlformats.org/officeDocument/2006/relationships/hyperlink" Target="https://podminky.urs.cz/item/CS_URS_2024_01/311351122" TargetMode="External" /><Relationship Id="rId20" Type="http://schemas.openxmlformats.org/officeDocument/2006/relationships/hyperlink" Target="https://podminky.urs.cz/item/CS_URS_2024_01/311361821" TargetMode="External" /><Relationship Id="rId21" Type="http://schemas.openxmlformats.org/officeDocument/2006/relationships/hyperlink" Target="https://podminky.urs.cz/item/CS_URS_2024_01/342272225" TargetMode="External" /><Relationship Id="rId22" Type="http://schemas.openxmlformats.org/officeDocument/2006/relationships/hyperlink" Target="https://podminky.urs.cz/item/CS_URS_2024_01/342272245" TargetMode="External" /><Relationship Id="rId23" Type="http://schemas.openxmlformats.org/officeDocument/2006/relationships/hyperlink" Target="https://podminky.urs.cz/item/CS_URS_2024_01/346272226" TargetMode="External" /><Relationship Id="rId24" Type="http://schemas.openxmlformats.org/officeDocument/2006/relationships/hyperlink" Target="https://podminky.urs.cz/item/CS_URS_2024_01/346272236" TargetMode="External" /><Relationship Id="rId25" Type="http://schemas.openxmlformats.org/officeDocument/2006/relationships/hyperlink" Target="https://podminky.urs.cz/item/CS_URS_2024_01/346272256" TargetMode="External" /><Relationship Id="rId26" Type="http://schemas.openxmlformats.org/officeDocument/2006/relationships/hyperlink" Target="https://podminky.urs.cz/item/CS_URS_2024_01/346272266" TargetMode="External" /><Relationship Id="rId27" Type="http://schemas.openxmlformats.org/officeDocument/2006/relationships/hyperlink" Target="https://podminky.urs.cz/item/CS_URS_2024_01/411321414" TargetMode="External" /><Relationship Id="rId28" Type="http://schemas.openxmlformats.org/officeDocument/2006/relationships/hyperlink" Target="https://podminky.urs.cz/item/CS_URS_2024_01/411351011" TargetMode="External" /><Relationship Id="rId29" Type="http://schemas.openxmlformats.org/officeDocument/2006/relationships/hyperlink" Target="https://podminky.urs.cz/item/CS_URS_2024_01/411351012" TargetMode="External" /><Relationship Id="rId30" Type="http://schemas.openxmlformats.org/officeDocument/2006/relationships/hyperlink" Target="https://podminky.urs.cz/item/CS_URS_2024_01/411354249" TargetMode="External" /><Relationship Id="rId31" Type="http://schemas.openxmlformats.org/officeDocument/2006/relationships/hyperlink" Target="https://podminky.urs.cz/item/CS_URS_2024_01/411354313" TargetMode="External" /><Relationship Id="rId32" Type="http://schemas.openxmlformats.org/officeDocument/2006/relationships/hyperlink" Target="https://podminky.urs.cz/item/CS_URS_2024_01/411354314" TargetMode="External" /><Relationship Id="rId33" Type="http://schemas.openxmlformats.org/officeDocument/2006/relationships/hyperlink" Target="https://podminky.urs.cz/item/CS_URS_2024_01/411361821" TargetMode="External" /><Relationship Id="rId34" Type="http://schemas.openxmlformats.org/officeDocument/2006/relationships/hyperlink" Target="https://podminky.urs.cz/item/CS_URS_2024_01/411362021" TargetMode="External" /><Relationship Id="rId35" Type="http://schemas.openxmlformats.org/officeDocument/2006/relationships/hyperlink" Target="https://podminky.urs.cz/item/CS_URS_2024_01/612142001" TargetMode="External" /><Relationship Id="rId36" Type="http://schemas.openxmlformats.org/officeDocument/2006/relationships/hyperlink" Target="https://podminky.urs.cz/item/CS_URS_2024_01/612311131" TargetMode="External" /><Relationship Id="rId37" Type="http://schemas.openxmlformats.org/officeDocument/2006/relationships/hyperlink" Target="https://podminky.urs.cz/item/CS_URS_2024_01/622131121" TargetMode="External" /><Relationship Id="rId38" Type="http://schemas.openxmlformats.org/officeDocument/2006/relationships/hyperlink" Target="https://podminky.urs.cz/item/CS_URS_2024_01/622211021" TargetMode="External" /><Relationship Id="rId39" Type="http://schemas.openxmlformats.org/officeDocument/2006/relationships/hyperlink" Target="https://podminky.urs.cz/item/CS_URS_2024_01/622211041" TargetMode="External" /><Relationship Id="rId40" Type="http://schemas.openxmlformats.org/officeDocument/2006/relationships/hyperlink" Target="https://podminky.urs.cz/item/CS_URS_2024_01/622251101" TargetMode="External" /><Relationship Id="rId41" Type="http://schemas.openxmlformats.org/officeDocument/2006/relationships/hyperlink" Target="https://podminky.urs.cz/item/CS_URS_2024_01/622252001" TargetMode="External" /><Relationship Id="rId42" Type="http://schemas.openxmlformats.org/officeDocument/2006/relationships/hyperlink" Target="https://podminky.urs.cz/item/CS_URS_2024_01/622252002" TargetMode="External" /><Relationship Id="rId43" Type="http://schemas.openxmlformats.org/officeDocument/2006/relationships/hyperlink" Target="https://podminky.urs.cz/item/CS_URS_2024_01/622381012" TargetMode="External" /><Relationship Id="rId44" Type="http://schemas.openxmlformats.org/officeDocument/2006/relationships/hyperlink" Target="https://podminky.urs.cz/item/CS_URS_2024_01/622381022" TargetMode="External" /><Relationship Id="rId45" Type="http://schemas.openxmlformats.org/officeDocument/2006/relationships/hyperlink" Target="https://podminky.urs.cz/item/CS_URS_2024_01/629991012" TargetMode="External" /><Relationship Id="rId46" Type="http://schemas.openxmlformats.org/officeDocument/2006/relationships/hyperlink" Target="https://podminky.urs.cz/item/CS_URS_2024_01/632441219" TargetMode="External" /><Relationship Id="rId47" Type="http://schemas.openxmlformats.org/officeDocument/2006/relationships/hyperlink" Target="https://podminky.urs.cz/item/CS_URS_2024_01/632441218" TargetMode="External" /><Relationship Id="rId48" Type="http://schemas.openxmlformats.org/officeDocument/2006/relationships/hyperlink" Target="https://podminky.urs.cz/item/CS_URS_2024_01/632481213" TargetMode="External" /><Relationship Id="rId49" Type="http://schemas.openxmlformats.org/officeDocument/2006/relationships/hyperlink" Target="https://podminky.urs.cz/item/CS_URS_2024_01/632481215" TargetMode="External" /><Relationship Id="rId50" Type="http://schemas.openxmlformats.org/officeDocument/2006/relationships/hyperlink" Target="https://podminky.urs.cz/item/CS_URS_2024_01/632683112" TargetMode="External" /><Relationship Id="rId51" Type="http://schemas.openxmlformats.org/officeDocument/2006/relationships/hyperlink" Target="https://podminky.urs.cz/item/CS_URS_2024_01/634112113" TargetMode="External" /><Relationship Id="rId52" Type="http://schemas.openxmlformats.org/officeDocument/2006/relationships/hyperlink" Target="https://podminky.urs.cz/item/CS_URS_2024_01/634911113" TargetMode="External" /><Relationship Id="rId53" Type="http://schemas.openxmlformats.org/officeDocument/2006/relationships/hyperlink" Target="https://podminky.urs.cz/item/CS_URS_2024_01/637121112" TargetMode="External" /><Relationship Id="rId54" Type="http://schemas.openxmlformats.org/officeDocument/2006/relationships/hyperlink" Target="https://podminky.urs.cz/item/CS_URS_2024_01/637311122" TargetMode="External" /><Relationship Id="rId55" Type="http://schemas.openxmlformats.org/officeDocument/2006/relationships/hyperlink" Target="https://podminky.urs.cz/item/CS_URS_2024_01/642942111" TargetMode="External" /><Relationship Id="rId56" Type="http://schemas.openxmlformats.org/officeDocument/2006/relationships/hyperlink" Target="https://podminky.urs.cz/item/CS_URS_2024_01/941111122" TargetMode="External" /><Relationship Id="rId57" Type="http://schemas.openxmlformats.org/officeDocument/2006/relationships/hyperlink" Target="https://podminky.urs.cz/item/CS_URS_2024_01/941111222" TargetMode="External" /><Relationship Id="rId58" Type="http://schemas.openxmlformats.org/officeDocument/2006/relationships/hyperlink" Target="https://podminky.urs.cz/item/CS_URS_2024_01/941111822" TargetMode="External" /><Relationship Id="rId59" Type="http://schemas.openxmlformats.org/officeDocument/2006/relationships/hyperlink" Target="https://podminky.urs.cz/item/CS_URS_2024_01/949111112" TargetMode="External" /><Relationship Id="rId60" Type="http://schemas.openxmlformats.org/officeDocument/2006/relationships/hyperlink" Target="https://podminky.urs.cz/item/CS_URS_2024_01/949111212" TargetMode="External" /><Relationship Id="rId61" Type="http://schemas.openxmlformats.org/officeDocument/2006/relationships/hyperlink" Target="https://podminky.urs.cz/item/CS_URS_2024_01/949111812" TargetMode="External" /><Relationship Id="rId62" Type="http://schemas.openxmlformats.org/officeDocument/2006/relationships/hyperlink" Target="https://podminky.urs.cz/item/CS_URS_2024_01/952901114" TargetMode="External" /><Relationship Id="rId63" Type="http://schemas.openxmlformats.org/officeDocument/2006/relationships/hyperlink" Target="https://podminky.urs.cz/item/CS_URS_2024_01/953942425" TargetMode="External" /><Relationship Id="rId64" Type="http://schemas.openxmlformats.org/officeDocument/2006/relationships/hyperlink" Target="https://podminky.urs.cz/item/CS_URS_2024_01/985121122" TargetMode="External" /><Relationship Id="rId65" Type="http://schemas.openxmlformats.org/officeDocument/2006/relationships/hyperlink" Target="https://podminky.urs.cz/item/CS_URS_2024_01/985311312" TargetMode="External" /><Relationship Id="rId66" Type="http://schemas.openxmlformats.org/officeDocument/2006/relationships/hyperlink" Target="https://podminky.urs.cz/item/CS_URS_2024_01/985312133" TargetMode="External" /><Relationship Id="rId67" Type="http://schemas.openxmlformats.org/officeDocument/2006/relationships/hyperlink" Target="https://podminky.urs.cz/item/CS_URS_2024_01/998011002" TargetMode="External" /><Relationship Id="rId68" Type="http://schemas.openxmlformats.org/officeDocument/2006/relationships/hyperlink" Target="https://podminky.urs.cz/item/CS_URS_2024_01/711112001" TargetMode="External" /><Relationship Id="rId69" Type="http://schemas.openxmlformats.org/officeDocument/2006/relationships/hyperlink" Target="https://podminky.urs.cz/item/CS_URS_2024_01/711142559" TargetMode="External" /><Relationship Id="rId70" Type="http://schemas.openxmlformats.org/officeDocument/2006/relationships/hyperlink" Target="https://podminky.urs.cz/item/CS_URS_2024_01/711471051" TargetMode="External" /><Relationship Id="rId71" Type="http://schemas.openxmlformats.org/officeDocument/2006/relationships/hyperlink" Target="https://podminky.urs.cz/item/CS_URS_2024_01/998711102" TargetMode="External" /><Relationship Id="rId72" Type="http://schemas.openxmlformats.org/officeDocument/2006/relationships/hyperlink" Target="https://podminky.urs.cz/item/CS_URS_2024_01/712311111" TargetMode="External" /><Relationship Id="rId73" Type="http://schemas.openxmlformats.org/officeDocument/2006/relationships/hyperlink" Target="https://podminky.urs.cz/item/CS_URS_2024_01/712341559" TargetMode="External" /><Relationship Id="rId74" Type="http://schemas.openxmlformats.org/officeDocument/2006/relationships/hyperlink" Target="https://podminky.urs.cz/item/CS_URS_2024_01/712363001" TargetMode="External" /><Relationship Id="rId75" Type="http://schemas.openxmlformats.org/officeDocument/2006/relationships/hyperlink" Target="https://podminky.urs.cz/item/CS_URS_2024_01/712363003" TargetMode="External" /><Relationship Id="rId76" Type="http://schemas.openxmlformats.org/officeDocument/2006/relationships/hyperlink" Target="https://podminky.urs.cz/item/CS_URS_2024_01/712363352" TargetMode="External" /><Relationship Id="rId77" Type="http://schemas.openxmlformats.org/officeDocument/2006/relationships/hyperlink" Target="https://podminky.urs.cz/item/CS_URS_2024_01/712363353" TargetMode="External" /><Relationship Id="rId78" Type="http://schemas.openxmlformats.org/officeDocument/2006/relationships/hyperlink" Target="https://podminky.urs.cz/item/CS_URS_2024_01/712363355" TargetMode="External" /><Relationship Id="rId79" Type="http://schemas.openxmlformats.org/officeDocument/2006/relationships/hyperlink" Target="https://podminky.urs.cz/item/CS_URS_2024_01/998712102" TargetMode="External" /><Relationship Id="rId80" Type="http://schemas.openxmlformats.org/officeDocument/2006/relationships/hyperlink" Target="https://podminky.urs.cz/item/CS_URS_2024_01/713121111" TargetMode="External" /><Relationship Id="rId81" Type="http://schemas.openxmlformats.org/officeDocument/2006/relationships/hyperlink" Target="https://podminky.urs.cz/item/CS_URS_2024_01/713141135" TargetMode="External" /><Relationship Id="rId82" Type="http://schemas.openxmlformats.org/officeDocument/2006/relationships/hyperlink" Target="https://podminky.urs.cz/item/CS_URS_2024_01/713141331" TargetMode="External" /><Relationship Id="rId83" Type="http://schemas.openxmlformats.org/officeDocument/2006/relationships/hyperlink" Target="https://podminky.urs.cz/item/CS_URS_2024_01/998713102" TargetMode="External" /><Relationship Id="rId84" Type="http://schemas.openxmlformats.org/officeDocument/2006/relationships/hyperlink" Target="https://podminky.urs.cz/item/CS_URS_2024_01/714451001" TargetMode="External" /><Relationship Id="rId85" Type="http://schemas.openxmlformats.org/officeDocument/2006/relationships/hyperlink" Target="https://podminky.urs.cz/item/CS_URS_2024_01/998714103" TargetMode="External" /><Relationship Id="rId86" Type="http://schemas.openxmlformats.org/officeDocument/2006/relationships/hyperlink" Target="https://podminky.urs.cz/item/CS_URS_2024_01/721239114" TargetMode="External" /><Relationship Id="rId87" Type="http://schemas.openxmlformats.org/officeDocument/2006/relationships/hyperlink" Target="https://podminky.urs.cz/item/CS_URS_2024_01/763131712" TargetMode="External" /><Relationship Id="rId88" Type="http://schemas.openxmlformats.org/officeDocument/2006/relationships/hyperlink" Target="https://podminky.urs.cz/item/CS_URS_2024_01/763131721" TargetMode="External" /><Relationship Id="rId89" Type="http://schemas.openxmlformats.org/officeDocument/2006/relationships/hyperlink" Target="https://podminky.urs.cz/item/CS_URS_2024_01/763411111" TargetMode="External" /><Relationship Id="rId90" Type="http://schemas.openxmlformats.org/officeDocument/2006/relationships/hyperlink" Target="https://podminky.urs.cz/item/CS_URS_2024_01/763411211" TargetMode="External" /><Relationship Id="rId91" Type="http://schemas.openxmlformats.org/officeDocument/2006/relationships/hyperlink" Target="https://podminky.urs.cz/item/CS_URS_2024_01/763431031" TargetMode="External" /><Relationship Id="rId92" Type="http://schemas.openxmlformats.org/officeDocument/2006/relationships/hyperlink" Target="https://podminky.urs.cz/item/CS_URS_2024_01/998763302" TargetMode="External" /><Relationship Id="rId93" Type="http://schemas.openxmlformats.org/officeDocument/2006/relationships/hyperlink" Target="https://podminky.urs.cz/item/CS_URS_2024_01/764206105" TargetMode="External" /><Relationship Id="rId94" Type="http://schemas.openxmlformats.org/officeDocument/2006/relationships/hyperlink" Target="https://podminky.urs.cz/item/CS_URS_2024_01/764245508" TargetMode="External" /><Relationship Id="rId95" Type="http://schemas.openxmlformats.org/officeDocument/2006/relationships/hyperlink" Target="https://podminky.urs.cz/item/CS_URS_2024_01/764245546" TargetMode="External" /><Relationship Id="rId96" Type="http://schemas.openxmlformats.org/officeDocument/2006/relationships/hyperlink" Target="https://podminky.urs.cz/item/CS_URS_2024_01/764246542" TargetMode="External" /><Relationship Id="rId97" Type="http://schemas.openxmlformats.org/officeDocument/2006/relationships/hyperlink" Target="https://podminky.urs.cz/item/CS_URS_2024_01/764541403" TargetMode="External" /><Relationship Id="rId98" Type="http://schemas.openxmlformats.org/officeDocument/2006/relationships/hyperlink" Target="https://podminky.urs.cz/item/CS_URS_2024_01/764541443" TargetMode="External" /><Relationship Id="rId99" Type="http://schemas.openxmlformats.org/officeDocument/2006/relationships/hyperlink" Target="https://podminky.urs.cz/item/CS_URS_2024_01/764548422" TargetMode="External" /><Relationship Id="rId100" Type="http://schemas.openxmlformats.org/officeDocument/2006/relationships/hyperlink" Target="https://podminky.urs.cz/item/CS_URS_2024_01/998764102" TargetMode="External" /><Relationship Id="rId101" Type="http://schemas.openxmlformats.org/officeDocument/2006/relationships/hyperlink" Target="https://podminky.urs.cz/item/CS_URS_2024_01/766231121" TargetMode="External" /><Relationship Id="rId102" Type="http://schemas.openxmlformats.org/officeDocument/2006/relationships/hyperlink" Target="https://podminky.urs.cz/item/CS_URS_2024_01/766660001" TargetMode="External" /><Relationship Id="rId103" Type="http://schemas.openxmlformats.org/officeDocument/2006/relationships/hyperlink" Target="https://podminky.urs.cz/item/CS_URS_2024_01/766694116" TargetMode="External" /><Relationship Id="rId104" Type="http://schemas.openxmlformats.org/officeDocument/2006/relationships/hyperlink" Target="https://podminky.urs.cz/item/CS_URS_2024_01/766694126" TargetMode="External" /><Relationship Id="rId105" Type="http://schemas.openxmlformats.org/officeDocument/2006/relationships/hyperlink" Target="https://podminky.urs.cz/item/CS_URS_2024_01/998766102" TargetMode="External" /><Relationship Id="rId106" Type="http://schemas.openxmlformats.org/officeDocument/2006/relationships/hyperlink" Target="https://podminky.urs.cz/item/CS_URS_2024_01/767114131" TargetMode="External" /><Relationship Id="rId107" Type="http://schemas.openxmlformats.org/officeDocument/2006/relationships/hyperlink" Target="https://podminky.urs.cz/item/CS_URS_2024_01/767114132" TargetMode="External" /><Relationship Id="rId108" Type="http://schemas.openxmlformats.org/officeDocument/2006/relationships/hyperlink" Target="https://podminky.urs.cz/item/CS_URS_2024_01/767114133" TargetMode="External" /><Relationship Id="rId109" Type="http://schemas.openxmlformats.org/officeDocument/2006/relationships/hyperlink" Target="https://podminky.urs.cz/item/CS_URS_2024_01/767154110" TargetMode="External" /><Relationship Id="rId110" Type="http://schemas.openxmlformats.org/officeDocument/2006/relationships/hyperlink" Target="https://podminky.urs.cz/item/CS_URS_2024_01/767154210" TargetMode="External" /><Relationship Id="rId111" Type="http://schemas.openxmlformats.org/officeDocument/2006/relationships/hyperlink" Target="https://podminky.urs.cz/item/CS_URS_2025_02/767163101" TargetMode="External" /><Relationship Id="rId112" Type="http://schemas.openxmlformats.org/officeDocument/2006/relationships/hyperlink" Target="https://podminky.urs.cz/item/CS_URS_2025_02/767163122" TargetMode="External" /><Relationship Id="rId113" Type="http://schemas.openxmlformats.org/officeDocument/2006/relationships/hyperlink" Target="https://podminky.urs.cz/item/CS_URS_2025_02/767223222" TargetMode="External" /><Relationship Id="rId114" Type="http://schemas.openxmlformats.org/officeDocument/2006/relationships/hyperlink" Target="https://podminky.urs.cz/item/CS_URS_2025_02/767165111" TargetMode="External" /><Relationship Id="rId115" Type="http://schemas.openxmlformats.org/officeDocument/2006/relationships/hyperlink" Target="https://podminky.urs.cz/item/CS_URS_2024_01/767531125" TargetMode="External" /><Relationship Id="rId116" Type="http://schemas.openxmlformats.org/officeDocument/2006/relationships/hyperlink" Target="https://podminky.urs.cz/item/CS_URS_2024_01/767531215" TargetMode="External" /><Relationship Id="rId117" Type="http://schemas.openxmlformats.org/officeDocument/2006/relationships/hyperlink" Target="https://podminky.urs.cz/item/CS_URS_2024_01/767881112" TargetMode="External" /><Relationship Id="rId118" Type="http://schemas.openxmlformats.org/officeDocument/2006/relationships/hyperlink" Target="https://podminky.urs.cz/item/CS_URS_2024_01/767881161" TargetMode="External" /><Relationship Id="rId119" Type="http://schemas.openxmlformats.org/officeDocument/2006/relationships/hyperlink" Target="https://podminky.urs.cz/item/CS_URS_2024_01/767620334" TargetMode="External" /><Relationship Id="rId120" Type="http://schemas.openxmlformats.org/officeDocument/2006/relationships/hyperlink" Target="https://podminky.urs.cz/item/CS_URS_2024_01/767620362" TargetMode="External" /><Relationship Id="rId121" Type="http://schemas.openxmlformats.org/officeDocument/2006/relationships/hyperlink" Target="https://podminky.urs.cz/item/CS_URS_2024_01/767620363" TargetMode="External" /><Relationship Id="rId122" Type="http://schemas.openxmlformats.org/officeDocument/2006/relationships/hyperlink" Target="https://podminky.urs.cz/item/CS_URS_2024_01/767620364" TargetMode="External" /><Relationship Id="rId123" Type="http://schemas.openxmlformats.org/officeDocument/2006/relationships/hyperlink" Target="https://podminky.urs.cz/item/CS_URS_2024_01/767627309" TargetMode="External" /><Relationship Id="rId124" Type="http://schemas.openxmlformats.org/officeDocument/2006/relationships/hyperlink" Target="https://podminky.urs.cz/item/CS_URS_2024_01/767640221" TargetMode="External" /><Relationship Id="rId125" Type="http://schemas.openxmlformats.org/officeDocument/2006/relationships/hyperlink" Target="https://podminky.urs.cz/item/CS_URS_2024_01/767640222" TargetMode="External" /><Relationship Id="rId126" Type="http://schemas.openxmlformats.org/officeDocument/2006/relationships/hyperlink" Target="https://podminky.urs.cz/item/CS_URS_2024_01/767646412" TargetMode="External" /><Relationship Id="rId127" Type="http://schemas.openxmlformats.org/officeDocument/2006/relationships/hyperlink" Target="https://podminky.urs.cz/item/CS_URS_2024_01/767832122" TargetMode="External" /><Relationship Id="rId128" Type="http://schemas.openxmlformats.org/officeDocument/2006/relationships/hyperlink" Target="https://podminky.urs.cz/item/CS_URS_2024_01/998767102" TargetMode="External" /><Relationship Id="rId129" Type="http://schemas.openxmlformats.org/officeDocument/2006/relationships/hyperlink" Target="https://podminky.urs.cz/item/CS_URS_2024_01/771474111" TargetMode="External" /><Relationship Id="rId130" Type="http://schemas.openxmlformats.org/officeDocument/2006/relationships/hyperlink" Target="https://podminky.urs.cz/item/CS_URS_2024_01/771474131" TargetMode="External" /><Relationship Id="rId131" Type="http://schemas.openxmlformats.org/officeDocument/2006/relationships/hyperlink" Target="https://podminky.urs.cz/item/CS_URS_2024_01/771591112" TargetMode="External" /><Relationship Id="rId132" Type="http://schemas.openxmlformats.org/officeDocument/2006/relationships/hyperlink" Target="https://podminky.urs.cz/item/CS_URS_2024_01/771121011" TargetMode="External" /><Relationship Id="rId133" Type="http://schemas.openxmlformats.org/officeDocument/2006/relationships/hyperlink" Target="https://podminky.urs.cz/item/CS_URS_2024_01/771574434" TargetMode="External" /><Relationship Id="rId134" Type="http://schemas.openxmlformats.org/officeDocument/2006/relationships/hyperlink" Target="https://podminky.urs.cz/item/CS_URS_2024_01/998771102" TargetMode="External" /><Relationship Id="rId135" Type="http://schemas.openxmlformats.org/officeDocument/2006/relationships/hyperlink" Target="https://podminky.urs.cz/item/CS_URS_2024_01/776121321" TargetMode="External" /><Relationship Id="rId136" Type="http://schemas.openxmlformats.org/officeDocument/2006/relationships/hyperlink" Target="https://podminky.urs.cz/item/CS_URS_2024_01/776141121" TargetMode="External" /><Relationship Id="rId137" Type="http://schemas.openxmlformats.org/officeDocument/2006/relationships/hyperlink" Target="https://podminky.urs.cz/item/CS_URS_2024_01/776221111" TargetMode="External" /><Relationship Id="rId138" Type="http://schemas.openxmlformats.org/officeDocument/2006/relationships/hyperlink" Target="https://podminky.urs.cz/item/CS_URS_2024_01/776221121" TargetMode="External" /><Relationship Id="rId139" Type="http://schemas.openxmlformats.org/officeDocument/2006/relationships/hyperlink" Target="https://podminky.urs.cz/item/CS_URS_2024_01/776421111" TargetMode="External" /><Relationship Id="rId140" Type="http://schemas.openxmlformats.org/officeDocument/2006/relationships/hyperlink" Target="https://podminky.urs.cz/item/CS_URS_2024_01/998776102" TargetMode="External" /><Relationship Id="rId141" Type="http://schemas.openxmlformats.org/officeDocument/2006/relationships/hyperlink" Target="https://podminky.urs.cz/item/CS_URS_2024_01/781121015" TargetMode="External" /><Relationship Id="rId142" Type="http://schemas.openxmlformats.org/officeDocument/2006/relationships/hyperlink" Target="https://podminky.urs.cz/item/CS_URS_2024_01/781161021" TargetMode="External" /><Relationship Id="rId143" Type="http://schemas.openxmlformats.org/officeDocument/2006/relationships/hyperlink" Target="https://podminky.urs.cz/item/CS_URS_2024_01/781472215" TargetMode="External" /><Relationship Id="rId144" Type="http://schemas.openxmlformats.org/officeDocument/2006/relationships/hyperlink" Target="https://podminky.urs.cz/item/CS_URS_2024_01/781491012" TargetMode="External" /><Relationship Id="rId145" Type="http://schemas.openxmlformats.org/officeDocument/2006/relationships/hyperlink" Target="https://podminky.urs.cz/item/CS_URS_2024_01/998781102" TargetMode="External" /><Relationship Id="rId146" Type="http://schemas.openxmlformats.org/officeDocument/2006/relationships/hyperlink" Target="https://podminky.urs.cz/item/CS_URS_2024_01/783301311" TargetMode="External" /><Relationship Id="rId147" Type="http://schemas.openxmlformats.org/officeDocument/2006/relationships/hyperlink" Target="https://podminky.urs.cz/item/CS_URS_2024_01/783306807" TargetMode="External" /><Relationship Id="rId148" Type="http://schemas.openxmlformats.org/officeDocument/2006/relationships/hyperlink" Target="https://podminky.urs.cz/item/CS_URS_2024_01/783306809" TargetMode="External" /><Relationship Id="rId149" Type="http://schemas.openxmlformats.org/officeDocument/2006/relationships/hyperlink" Target="https://podminky.urs.cz/item/CS_URS_2024_01/783344201" TargetMode="External" /><Relationship Id="rId150" Type="http://schemas.openxmlformats.org/officeDocument/2006/relationships/hyperlink" Target="https://podminky.urs.cz/item/CS_URS_2024_01/783347103" TargetMode="External" /><Relationship Id="rId151" Type="http://schemas.openxmlformats.org/officeDocument/2006/relationships/hyperlink" Target="https://podminky.urs.cz/item/CS_URS_2024_01/784111011" TargetMode="External" /><Relationship Id="rId152" Type="http://schemas.openxmlformats.org/officeDocument/2006/relationships/hyperlink" Target="https://podminky.urs.cz/item/CS_URS_2024_01/784111017" TargetMode="External" /><Relationship Id="rId153" Type="http://schemas.openxmlformats.org/officeDocument/2006/relationships/hyperlink" Target="https://podminky.urs.cz/item/CS_URS_2024_01/784171101" TargetMode="External" /><Relationship Id="rId154" Type="http://schemas.openxmlformats.org/officeDocument/2006/relationships/hyperlink" Target="https://podminky.urs.cz/item/CS_URS_2024_01/784181121" TargetMode="External" /><Relationship Id="rId155" Type="http://schemas.openxmlformats.org/officeDocument/2006/relationships/hyperlink" Target="https://podminky.urs.cz/item/CS_URS_2024_01/784211101" TargetMode="External" /><Relationship Id="rId156" Type="http://schemas.openxmlformats.org/officeDocument/2006/relationships/hyperlink" Target="https://podminky.urs.cz/item/CS_URS_2024_01/784181127" TargetMode="External" /><Relationship Id="rId157" Type="http://schemas.openxmlformats.org/officeDocument/2006/relationships/hyperlink" Target="https://podminky.urs.cz/item/CS_URS_2024_01/784211107" TargetMode="External" /><Relationship Id="rId158" Type="http://schemas.openxmlformats.org/officeDocument/2006/relationships/hyperlink" Target="https://podminky.urs.cz/item/CS_URS_2024_01/786623021" TargetMode="External" /><Relationship Id="rId159" Type="http://schemas.openxmlformats.org/officeDocument/2006/relationships/hyperlink" Target="https://podminky.urs.cz/item/CS_URS_2024_01/786623023" TargetMode="External" /><Relationship Id="rId160" Type="http://schemas.openxmlformats.org/officeDocument/2006/relationships/hyperlink" Target="https://podminky.urs.cz/item/CS_URS_2024_01/998786102" TargetMode="External" /><Relationship Id="rId1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0010024" TargetMode="External" /><Relationship Id="rId2" Type="http://schemas.openxmlformats.org/officeDocument/2006/relationships/hyperlink" Target="https://podminky.urs.cz/item/CS_URS_2024_01/460021111" TargetMode="External" /><Relationship Id="rId3" Type="http://schemas.openxmlformats.org/officeDocument/2006/relationships/hyperlink" Target="https://podminky.urs.cz/item/CS_URS_2024_01/460041111" TargetMode="External" /><Relationship Id="rId4" Type="http://schemas.openxmlformats.org/officeDocument/2006/relationships/hyperlink" Target="https://podminky.urs.cz/item/CS_URS_2024_01/460061111" TargetMode="External" /><Relationship Id="rId5" Type="http://schemas.openxmlformats.org/officeDocument/2006/relationships/hyperlink" Target="https://podminky.urs.cz/item/CS_URS_2024_01/460061112" TargetMode="External" /><Relationship Id="rId6" Type="http://schemas.openxmlformats.org/officeDocument/2006/relationships/hyperlink" Target="https://podminky.urs.cz/item/CS_URS_2024_01/460061141" TargetMode="External" /><Relationship Id="rId7" Type="http://schemas.openxmlformats.org/officeDocument/2006/relationships/hyperlink" Target="https://podminky.urs.cz/item/CS_URS_2024_01/460061142" TargetMode="External" /><Relationship Id="rId8" Type="http://schemas.openxmlformats.org/officeDocument/2006/relationships/hyperlink" Target="https://podminky.urs.cz/item/CS_URS_2024_01/460061161" TargetMode="External" /><Relationship Id="rId9" Type="http://schemas.openxmlformats.org/officeDocument/2006/relationships/hyperlink" Target="https://podminky.urs.cz/item/CS_URS_2024_01/460061162" TargetMode="External" /><Relationship Id="rId10" Type="http://schemas.openxmlformats.org/officeDocument/2006/relationships/hyperlink" Target="https://podminky.urs.cz/item/CS_URS_2024_01/460061171" TargetMode="External" /><Relationship Id="rId11" Type="http://schemas.openxmlformats.org/officeDocument/2006/relationships/hyperlink" Target="https://podminky.urs.cz/item/CS_URS_2024_01/131253102" TargetMode="External" /><Relationship Id="rId12" Type="http://schemas.openxmlformats.org/officeDocument/2006/relationships/hyperlink" Target="https://podminky.urs.cz/item/CS_URS_2024_01/132212222" TargetMode="External" /><Relationship Id="rId13" Type="http://schemas.openxmlformats.org/officeDocument/2006/relationships/hyperlink" Target="https://podminky.urs.cz/item/CS_URS_2024_01/460281112" TargetMode="External" /><Relationship Id="rId14" Type="http://schemas.openxmlformats.org/officeDocument/2006/relationships/hyperlink" Target="https://podminky.urs.cz/item/CS_URS_2024_01/460281122" TargetMode="External" /><Relationship Id="rId15" Type="http://schemas.openxmlformats.org/officeDocument/2006/relationships/hyperlink" Target="https://podminky.urs.cz/item/CS_URS_2024_01/460341113" TargetMode="External" /><Relationship Id="rId16" Type="http://schemas.openxmlformats.org/officeDocument/2006/relationships/hyperlink" Target="https://podminky.urs.cz/item/CS_URS_2024_01/460341121" TargetMode="External" /><Relationship Id="rId17" Type="http://schemas.openxmlformats.org/officeDocument/2006/relationships/hyperlink" Target="https://podminky.urs.cz/item/CS_URS_2024_01/460361121" TargetMode="External" /><Relationship Id="rId18" Type="http://schemas.openxmlformats.org/officeDocument/2006/relationships/hyperlink" Target="https://podminky.urs.cz/item/CS_URS_2024_01/46037112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460551111" TargetMode="External" /><Relationship Id="rId22" Type="http://schemas.openxmlformats.org/officeDocument/2006/relationships/hyperlink" Target="https://podminky.urs.cz/item/CS_URS_2024_01/460581111" TargetMode="External" /><Relationship Id="rId23" Type="http://schemas.openxmlformats.org/officeDocument/2006/relationships/hyperlink" Target="https://podminky.urs.cz/item/CS_URS_2024_01/460641112" TargetMode="External" /><Relationship Id="rId24" Type="http://schemas.openxmlformats.org/officeDocument/2006/relationships/hyperlink" Target="https://podminky.urs.cz/item/CS_URS_2024_01/460671112" TargetMode="External" /><Relationship Id="rId25" Type="http://schemas.openxmlformats.org/officeDocument/2006/relationships/hyperlink" Target="https://podminky.urs.cz/item/CS_URS_2024_01/460771123" TargetMode="External" /><Relationship Id="rId26" Type="http://schemas.openxmlformats.org/officeDocument/2006/relationships/hyperlink" Target="https://podminky.urs.cz/item/CS_URS_2024_01/460871143" TargetMode="External" /><Relationship Id="rId27" Type="http://schemas.openxmlformats.org/officeDocument/2006/relationships/hyperlink" Target="https://podminky.urs.cz/item/CS_URS_2024_01/460881511" TargetMode="External" /><Relationship Id="rId28" Type="http://schemas.openxmlformats.org/officeDocument/2006/relationships/hyperlink" Target="https://podminky.urs.cz/item/CS_URS_2024_01/460892221" TargetMode="External" /><Relationship Id="rId29" Type="http://schemas.openxmlformats.org/officeDocument/2006/relationships/hyperlink" Target="https://podminky.urs.cz/item/CS_URS_2024_01/468011122" TargetMode="External" /><Relationship Id="rId30" Type="http://schemas.openxmlformats.org/officeDocument/2006/relationships/hyperlink" Target="https://podminky.urs.cz/item/CS_URS_2024_01/468021111" TargetMode="External" /><Relationship Id="rId31" Type="http://schemas.openxmlformats.org/officeDocument/2006/relationships/hyperlink" Target="https://podminky.urs.cz/item/CS_URS_2024_01/468031211" TargetMode="External" /><Relationship Id="rId32" Type="http://schemas.openxmlformats.org/officeDocument/2006/relationships/hyperlink" Target="https://podminky.urs.cz/item/CS_URS_2024_01/468081522" TargetMode="External" /><Relationship Id="rId33" Type="http://schemas.openxmlformats.org/officeDocument/2006/relationships/hyperlink" Target="https://podminky.urs.cz/item/CS_URS_2024_01/468081524" TargetMode="External" /><Relationship Id="rId34" Type="http://schemas.openxmlformats.org/officeDocument/2006/relationships/hyperlink" Target="https://podminky.urs.cz/item/CS_URS_2024_01/46998111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24-03-2F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Rekonstrukce pavilonu údržby - A, úprava 27.7.2025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Praha - Suchdol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27. 7. 2025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Česká zemědělská univerzita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GREBNER,  spol. s r.o.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Ing.Josef Němeček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ROUND(AG55+AG73,2)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ROUND(AS55+AS73,2)</f>
        <v>0</v>
      </c>
      <c r="AT54" s="94">
        <f>ROUND(SUM(AV54:AW54),2)</f>
        <v>0</v>
      </c>
      <c r="AU54" s="95">
        <f>ROUND(AU55+AU73,5)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ROUND(AZ55+AZ73,2)</f>
        <v>0</v>
      </c>
      <c r="BA54" s="94">
        <f>ROUND(BA55+BA73,2)</f>
        <v>0</v>
      </c>
      <c r="BB54" s="94">
        <f>ROUND(BB55+BB73,2)</f>
        <v>0</v>
      </c>
      <c r="BC54" s="94">
        <f>ROUND(BC55+BC73,2)</f>
        <v>0</v>
      </c>
      <c r="BD54" s="96">
        <f>ROUND(BD55+BD73,2)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24.75" customHeight="1">
      <c r="A55" s="7"/>
      <c r="B55" s="99"/>
      <c r="C55" s="100"/>
      <c r="D55" s="101" t="s">
        <v>76</v>
      </c>
      <c r="E55" s="101"/>
      <c r="F55" s="101"/>
      <c r="G55" s="101"/>
      <c r="H55" s="101"/>
      <c r="I55" s="102"/>
      <c r="J55" s="101" t="s">
        <v>77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ROUND(AG56+AG57+SUM(AG60:AG64)+AG71+AG72,2)</f>
        <v>0</v>
      </c>
      <c r="AH55" s="102"/>
      <c r="AI55" s="102"/>
      <c r="AJ55" s="102"/>
      <c r="AK55" s="102"/>
      <c r="AL55" s="102"/>
      <c r="AM55" s="102"/>
      <c r="AN55" s="104">
        <f>SUM(AG55,AT55)</f>
        <v>0</v>
      </c>
      <c r="AO55" s="102"/>
      <c r="AP55" s="102"/>
      <c r="AQ55" s="105" t="s">
        <v>78</v>
      </c>
      <c r="AR55" s="99"/>
      <c r="AS55" s="106">
        <f>ROUND(AS56+AS57+SUM(AS60:AS64)+AS71+AS72,2)</f>
        <v>0</v>
      </c>
      <c r="AT55" s="107">
        <f>ROUND(SUM(AV55:AW55),2)</f>
        <v>0</v>
      </c>
      <c r="AU55" s="108">
        <f>ROUND(AU56+AU57+SUM(AU60:AU64)+AU71+AU72,5)</f>
        <v>0</v>
      </c>
      <c r="AV55" s="107">
        <f>ROUND(AZ55*L29,2)</f>
        <v>0</v>
      </c>
      <c r="AW55" s="107">
        <f>ROUND(BA55*L30,2)</f>
        <v>0</v>
      </c>
      <c r="AX55" s="107">
        <f>ROUND(BB55*L29,2)</f>
        <v>0</v>
      </c>
      <c r="AY55" s="107">
        <f>ROUND(BC55*L30,2)</f>
        <v>0</v>
      </c>
      <c r="AZ55" s="107">
        <f>ROUND(AZ56+AZ57+SUM(AZ60:AZ64)+AZ71+AZ72,2)</f>
        <v>0</v>
      </c>
      <c r="BA55" s="107">
        <f>ROUND(BA56+BA57+SUM(BA60:BA64)+BA71+BA72,2)</f>
        <v>0</v>
      </c>
      <c r="BB55" s="107">
        <f>ROUND(BB56+BB57+SUM(BB60:BB64)+BB71+BB72,2)</f>
        <v>0</v>
      </c>
      <c r="BC55" s="107">
        <f>ROUND(BC56+BC57+SUM(BC60:BC64)+BC71+BC72,2)</f>
        <v>0</v>
      </c>
      <c r="BD55" s="109">
        <f>ROUND(BD56+BD57+SUM(BD60:BD64)+BD71+BD72,2)</f>
        <v>0</v>
      </c>
      <c r="BE55" s="7"/>
      <c r="BS55" s="110" t="s">
        <v>71</v>
      </c>
      <c r="BT55" s="110" t="s">
        <v>79</v>
      </c>
      <c r="BU55" s="110" t="s">
        <v>73</v>
      </c>
      <c r="BV55" s="110" t="s">
        <v>74</v>
      </c>
      <c r="BW55" s="110" t="s">
        <v>80</v>
      </c>
      <c r="BX55" s="110" t="s">
        <v>5</v>
      </c>
      <c r="CL55" s="110" t="s">
        <v>3</v>
      </c>
      <c r="CM55" s="110" t="s">
        <v>81</v>
      </c>
    </row>
    <row r="56" s="4" customFormat="1" ht="16.5" customHeight="1">
      <c r="A56" s="111" t="s">
        <v>82</v>
      </c>
      <c r="B56" s="60"/>
      <c r="C56" s="10"/>
      <c r="D56" s="10"/>
      <c r="E56" s="112" t="s">
        <v>76</v>
      </c>
      <c r="F56" s="112"/>
      <c r="G56" s="112"/>
      <c r="H56" s="112"/>
      <c r="I56" s="112"/>
      <c r="J56" s="10"/>
      <c r="K56" s="112" t="s">
        <v>83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3">
        <f>'01 - SO 01.0 - Bourací práce'!J32</f>
        <v>0</v>
      </c>
      <c r="AH56" s="10"/>
      <c r="AI56" s="10"/>
      <c r="AJ56" s="10"/>
      <c r="AK56" s="10"/>
      <c r="AL56" s="10"/>
      <c r="AM56" s="10"/>
      <c r="AN56" s="113">
        <f>SUM(AG56,AT56)</f>
        <v>0</v>
      </c>
      <c r="AO56" s="10"/>
      <c r="AP56" s="10"/>
      <c r="AQ56" s="114" t="s">
        <v>84</v>
      </c>
      <c r="AR56" s="60"/>
      <c r="AS56" s="115">
        <v>0</v>
      </c>
      <c r="AT56" s="116">
        <f>ROUND(SUM(AV56:AW56),2)</f>
        <v>0</v>
      </c>
      <c r="AU56" s="117">
        <f>'01 - SO 01.0 - Bourací práce'!P100</f>
        <v>0</v>
      </c>
      <c r="AV56" s="116">
        <f>'01 - SO 01.0 - Bourací práce'!J35</f>
        <v>0</v>
      </c>
      <c r="AW56" s="116">
        <f>'01 - SO 01.0 - Bourací práce'!J36</f>
        <v>0</v>
      </c>
      <c r="AX56" s="116">
        <f>'01 - SO 01.0 - Bourací práce'!J37</f>
        <v>0</v>
      </c>
      <c r="AY56" s="116">
        <f>'01 - SO 01.0 - Bourací práce'!J38</f>
        <v>0</v>
      </c>
      <c r="AZ56" s="116">
        <f>'01 - SO 01.0 - Bourací práce'!F35</f>
        <v>0</v>
      </c>
      <c r="BA56" s="116">
        <f>'01 - SO 01.0 - Bourací práce'!F36</f>
        <v>0</v>
      </c>
      <c r="BB56" s="116">
        <f>'01 - SO 01.0 - Bourací práce'!F37</f>
        <v>0</v>
      </c>
      <c r="BC56" s="116">
        <f>'01 - SO 01.0 - Bourací práce'!F38</f>
        <v>0</v>
      </c>
      <c r="BD56" s="118">
        <f>'01 - SO 01.0 - Bourací práce'!F39</f>
        <v>0</v>
      </c>
      <c r="BE56" s="4"/>
      <c r="BT56" s="28" t="s">
        <v>81</v>
      </c>
      <c r="BV56" s="28" t="s">
        <v>74</v>
      </c>
      <c r="BW56" s="28" t="s">
        <v>85</v>
      </c>
      <c r="BX56" s="28" t="s">
        <v>80</v>
      </c>
      <c r="CL56" s="28" t="s">
        <v>3</v>
      </c>
    </row>
    <row r="57" s="4" customFormat="1" ht="16.5" customHeight="1">
      <c r="A57" s="4"/>
      <c r="B57" s="60"/>
      <c r="C57" s="10"/>
      <c r="D57" s="10"/>
      <c r="E57" s="112" t="s">
        <v>86</v>
      </c>
      <c r="F57" s="112"/>
      <c r="G57" s="112"/>
      <c r="H57" s="112"/>
      <c r="I57" s="112"/>
      <c r="J57" s="10"/>
      <c r="K57" s="112" t="s">
        <v>87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9">
        <f>ROUND(SUM(AG58:AG59),2)</f>
        <v>0</v>
      </c>
      <c r="AH57" s="10"/>
      <c r="AI57" s="10"/>
      <c r="AJ57" s="10"/>
      <c r="AK57" s="10"/>
      <c r="AL57" s="10"/>
      <c r="AM57" s="10"/>
      <c r="AN57" s="113">
        <f>SUM(AG57,AT57)</f>
        <v>0</v>
      </c>
      <c r="AO57" s="10"/>
      <c r="AP57" s="10"/>
      <c r="AQ57" s="114" t="s">
        <v>84</v>
      </c>
      <c r="AR57" s="60"/>
      <c r="AS57" s="115">
        <f>ROUND(SUM(AS58:AS59),2)</f>
        <v>0</v>
      </c>
      <c r="AT57" s="116">
        <f>ROUND(SUM(AV57:AW57),2)</f>
        <v>0</v>
      </c>
      <c r="AU57" s="117">
        <f>ROUND(SUM(AU58:AU59),5)</f>
        <v>0</v>
      </c>
      <c r="AV57" s="116">
        <f>ROUND(AZ57*L29,2)</f>
        <v>0</v>
      </c>
      <c r="AW57" s="116">
        <f>ROUND(BA57*L30,2)</f>
        <v>0</v>
      </c>
      <c r="AX57" s="116">
        <f>ROUND(BB57*L29,2)</f>
        <v>0</v>
      </c>
      <c r="AY57" s="116">
        <f>ROUND(BC57*L30,2)</f>
        <v>0</v>
      </c>
      <c r="AZ57" s="116">
        <f>ROUND(SUM(AZ58:AZ59),2)</f>
        <v>0</v>
      </c>
      <c r="BA57" s="116">
        <f>ROUND(SUM(BA58:BA59),2)</f>
        <v>0</v>
      </c>
      <c r="BB57" s="116">
        <f>ROUND(SUM(BB58:BB59),2)</f>
        <v>0</v>
      </c>
      <c r="BC57" s="116">
        <f>ROUND(SUM(BC58:BC59),2)</f>
        <v>0</v>
      </c>
      <c r="BD57" s="118">
        <f>ROUND(SUM(BD58:BD59),2)</f>
        <v>0</v>
      </c>
      <c r="BE57" s="4"/>
      <c r="BS57" s="28" t="s">
        <v>71</v>
      </c>
      <c r="BT57" s="28" t="s">
        <v>81</v>
      </c>
      <c r="BU57" s="28" t="s">
        <v>73</v>
      </c>
      <c r="BV57" s="28" t="s">
        <v>74</v>
      </c>
      <c r="BW57" s="28" t="s">
        <v>88</v>
      </c>
      <c r="BX57" s="28" t="s">
        <v>80</v>
      </c>
      <c r="CL57" s="28" t="s">
        <v>3</v>
      </c>
    </row>
    <row r="58" s="4" customFormat="1" ht="16.5" customHeight="1">
      <c r="A58" s="111" t="s">
        <v>82</v>
      </c>
      <c r="B58" s="60"/>
      <c r="C58" s="10"/>
      <c r="D58" s="10"/>
      <c r="E58" s="10"/>
      <c r="F58" s="112" t="s">
        <v>76</v>
      </c>
      <c r="G58" s="112"/>
      <c r="H58" s="112"/>
      <c r="I58" s="112"/>
      <c r="J58" s="112"/>
      <c r="K58" s="10"/>
      <c r="L58" s="112" t="s">
        <v>89</v>
      </c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3">
        <f>'01 - SO 01.1.1 - Stavební...'!J34</f>
        <v>0</v>
      </c>
      <c r="AH58" s="10"/>
      <c r="AI58" s="10"/>
      <c r="AJ58" s="10"/>
      <c r="AK58" s="10"/>
      <c r="AL58" s="10"/>
      <c r="AM58" s="10"/>
      <c r="AN58" s="113">
        <f>SUM(AG58,AT58)</f>
        <v>0</v>
      </c>
      <c r="AO58" s="10"/>
      <c r="AP58" s="10"/>
      <c r="AQ58" s="114" t="s">
        <v>84</v>
      </c>
      <c r="AR58" s="60"/>
      <c r="AS58" s="115">
        <v>0</v>
      </c>
      <c r="AT58" s="116">
        <f>ROUND(SUM(AV58:AW58),2)</f>
        <v>0</v>
      </c>
      <c r="AU58" s="117">
        <f>'01 - SO 01.1.1 - Stavební...'!P115</f>
        <v>0</v>
      </c>
      <c r="AV58" s="116">
        <f>'01 - SO 01.1.1 - Stavební...'!J37</f>
        <v>0</v>
      </c>
      <c r="AW58" s="116">
        <f>'01 - SO 01.1.1 - Stavební...'!J38</f>
        <v>0</v>
      </c>
      <c r="AX58" s="116">
        <f>'01 - SO 01.1.1 - Stavební...'!J39</f>
        <v>0</v>
      </c>
      <c r="AY58" s="116">
        <f>'01 - SO 01.1.1 - Stavební...'!J40</f>
        <v>0</v>
      </c>
      <c r="AZ58" s="116">
        <f>'01 - SO 01.1.1 - Stavební...'!F37</f>
        <v>0</v>
      </c>
      <c r="BA58" s="116">
        <f>'01 - SO 01.1.1 - Stavební...'!F38</f>
        <v>0</v>
      </c>
      <c r="BB58" s="116">
        <f>'01 - SO 01.1.1 - Stavební...'!F39</f>
        <v>0</v>
      </c>
      <c r="BC58" s="116">
        <f>'01 - SO 01.1.1 - Stavební...'!F40</f>
        <v>0</v>
      </c>
      <c r="BD58" s="118">
        <f>'01 - SO 01.1.1 - Stavební...'!F41</f>
        <v>0</v>
      </c>
      <c r="BE58" s="4"/>
      <c r="BT58" s="28" t="s">
        <v>90</v>
      </c>
      <c r="BV58" s="28" t="s">
        <v>74</v>
      </c>
      <c r="BW58" s="28" t="s">
        <v>91</v>
      </c>
      <c r="BX58" s="28" t="s">
        <v>88</v>
      </c>
      <c r="CL58" s="28" t="s">
        <v>3</v>
      </c>
    </row>
    <row r="59" s="4" customFormat="1" ht="16.5" customHeight="1">
      <c r="A59" s="111" t="s">
        <v>82</v>
      </c>
      <c r="B59" s="60"/>
      <c r="C59" s="10"/>
      <c r="D59" s="10"/>
      <c r="E59" s="10"/>
      <c r="F59" s="112" t="s">
        <v>86</v>
      </c>
      <c r="G59" s="112"/>
      <c r="H59" s="112"/>
      <c r="I59" s="112"/>
      <c r="J59" s="112"/>
      <c r="K59" s="10"/>
      <c r="L59" s="112" t="s">
        <v>92</v>
      </c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>
        <f>'02 - SO 01.1.2 - Kabelovod'!J34</f>
        <v>0</v>
      </c>
      <c r="AH59" s="10"/>
      <c r="AI59" s="10"/>
      <c r="AJ59" s="10"/>
      <c r="AK59" s="10"/>
      <c r="AL59" s="10"/>
      <c r="AM59" s="10"/>
      <c r="AN59" s="113">
        <f>SUM(AG59,AT59)</f>
        <v>0</v>
      </c>
      <c r="AO59" s="10"/>
      <c r="AP59" s="10"/>
      <c r="AQ59" s="114" t="s">
        <v>84</v>
      </c>
      <c r="AR59" s="60"/>
      <c r="AS59" s="115">
        <v>0</v>
      </c>
      <c r="AT59" s="116">
        <f>ROUND(SUM(AV59:AW59),2)</f>
        <v>0</v>
      </c>
      <c r="AU59" s="117">
        <f>'02 - SO 01.1.2 - Kabelovod'!P93</f>
        <v>0</v>
      </c>
      <c r="AV59" s="116">
        <f>'02 - SO 01.1.2 - Kabelovod'!J37</f>
        <v>0</v>
      </c>
      <c r="AW59" s="116">
        <f>'02 - SO 01.1.2 - Kabelovod'!J38</f>
        <v>0</v>
      </c>
      <c r="AX59" s="116">
        <f>'02 - SO 01.1.2 - Kabelovod'!J39</f>
        <v>0</v>
      </c>
      <c r="AY59" s="116">
        <f>'02 - SO 01.1.2 - Kabelovod'!J40</f>
        <v>0</v>
      </c>
      <c r="AZ59" s="116">
        <f>'02 - SO 01.1.2 - Kabelovod'!F37</f>
        <v>0</v>
      </c>
      <c r="BA59" s="116">
        <f>'02 - SO 01.1.2 - Kabelovod'!F38</f>
        <v>0</v>
      </c>
      <c r="BB59" s="116">
        <f>'02 - SO 01.1.2 - Kabelovod'!F39</f>
        <v>0</v>
      </c>
      <c r="BC59" s="116">
        <f>'02 - SO 01.1.2 - Kabelovod'!F40</f>
        <v>0</v>
      </c>
      <c r="BD59" s="118">
        <f>'02 - SO 01.1.2 - Kabelovod'!F41</f>
        <v>0</v>
      </c>
      <c r="BE59" s="4"/>
      <c r="BT59" s="28" t="s">
        <v>90</v>
      </c>
      <c r="BV59" s="28" t="s">
        <v>74</v>
      </c>
      <c r="BW59" s="28" t="s">
        <v>93</v>
      </c>
      <c r="BX59" s="28" t="s">
        <v>88</v>
      </c>
      <c r="CL59" s="28" t="s">
        <v>3</v>
      </c>
    </row>
    <row r="60" s="4" customFormat="1" ht="16.5" customHeight="1">
      <c r="A60" s="111" t="s">
        <v>82</v>
      </c>
      <c r="B60" s="60"/>
      <c r="C60" s="10"/>
      <c r="D60" s="10"/>
      <c r="E60" s="112" t="s">
        <v>94</v>
      </c>
      <c r="F60" s="112"/>
      <c r="G60" s="112"/>
      <c r="H60" s="112"/>
      <c r="I60" s="112"/>
      <c r="J60" s="10"/>
      <c r="K60" s="112" t="s">
        <v>95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3">
        <f>'03 - SO 01.2 - ZTI'!J32</f>
        <v>0</v>
      </c>
      <c r="AH60" s="10"/>
      <c r="AI60" s="10"/>
      <c r="AJ60" s="10"/>
      <c r="AK60" s="10"/>
      <c r="AL60" s="10"/>
      <c r="AM60" s="10"/>
      <c r="AN60" s="113">
        <f>SUM(AG60,AT60)</f>
        <v>0</v>
      </c>
      <c r="AO60" s="10"/>
      <c r="AP60" s="10"/>
      <c r="AQ60" s="114" t="s">
        <v>84</v>
      </c>
      <c r="AR60" s="60"/>
      <c r="AS60" s="115">
        <v>0</v>
      </c>
      <c r="AT60" s="116">
        <f>ROUND(SUM(AV60:AW60),2)</f>
        <v>0</v>
      </c>
      <c r="AU60" s="117">
        <f>'03 - SO 01.2 - ZTI'!P96</f>
        <v>0</v>
      </c>
      <c r="AV60" s="116">
        <f>'03 - SO 01.2 - ZTI'!J35</f>
        <v>0</v>
      </c>
      <c r="AW60" s="116">
        <f>'03 - SO 01.2 - ZTI'!J36</f>
        <v>0</v>
      </c>
      <c r="AX60" s="116">
        <f>'03 - SO 01.2 - ZTI'!J37</f>
        <v>0</v>
      </c>
      <c r="AY60" s="116">
        <f>'03 - SO 01.2 - ZTI'!J38</f>
        <v>0</v>
      </c>
      <c r="AZ60" s="116">
        <f>'03 - SO 01.2 - ZTI'!F35</f>
        <v>0</v>
      </c>
      <c r="BA60" s="116">
        <f>'03 - SO 01.2 - ZTI'!F36</f>
        <v>0</v>
      </c>
      <c r="BB60" s="116">
        <f>'03 - SO 01.2 - ZTI'!F37</f>
        <v>0</v>
      </c>
      <c r="BC60" s="116">
        <f>'03 - SO 01.2 - ZTI'!F38</f>
        <v>0</v>
      </c>
      <c r="BD60" s="118">
        <f>'03 - SO 01.2 - ZTI'!F39</f>
        <v>0</v>
      </c>
      <c r="BE60" s="4"/>
      <c r="BT60" s="28" t="s">
        <v>81</v>
      </c>
      <c r="BV60" s="28" t="s">
        <v>74</v>
      </c>
      <c r="BW60" s="28" t="s">
        <v>96</v>
      </c>
      <c r="BX60" s="28" t="s">
        <v>80</v>
      </c>
      <c r="CL60" s="28" t="s">
        <v>3</v>
      </c>
    </row>
    <row r="61" s="4" customFormat="1" ht="16.5" customHeight="1">
      <c r="A61" s="111" t="s">
        <v>82</v>
      </c>
      <c r="B61" s="60"/>
      <c r="C61" s="10"/>
      <c r="D61" s="10"/>
      <c r="E61" s="112" t="s">
        <v>97</v>
      </c>
      <c r="F61" s="112"/>
      <c r="G61" s="112"/>
      <c r="H61" s="112"/>
      <c r="I61" s="112"/>
      <c r="J61" s="10"/>
      <c r="K61" s="112" t="s">
        <v>98</v>
      </c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>
        <f>'04 - SO 01.3 - VZT'!J32</f>
        <v>0</v>
      </c>
      <c r="AH61" s="10"/>
      <c r="AI61" s="10"/>
      <c r="AJ61" s="10"/>
      <c r="AK61" s="10"/>
      <c r="AL61" s="10"/>
      <c r="AM61" s="10"/>
      <c r="AN61" s="113">
        <f>SUM(AG61,AT61)</f>
        <v>0</v>
      </c>
      <c r="AO61" s="10"/>
      <c r="AP61" s="10"/>
      <c r="AQ61" s="114" t="s">
        <v>84</v>
      </c>
      <c r="AR61" s="60"/>
      <c r="AS61" s="115">
        <v>0</v>
      </c>
      <c r="AT61" s="116">
        <f>ROUND(SUM(AV61:AW61),2)</f>
        <v>0</v>
      </c>
      <c r="AU61" s="117">
        <f>'04 - SO 01.3 - VZT'!P89</f>
        <v>0</v>
      </c>
      <c r="AV61" s="116">
        <f>'04 - SO 01.3 - VZT'!J35</f>
        <v>0</v>
      </c>
      <c r="AW61" s="116">
        <f>'04 - SO 01.3 - VZT'!J36</f>
        <v>0</v>
      </c>
      <c r="AX61" s="116">
        <f>'04 - SO 01.3 - VZT'!J37</f>
        <v>0</v>
      </c>
      <c r="AY61" s="116">
        <f>'04 - SO 01.3 - VZT'!J38</f>
        <v>0</v>
      </c>
      <c r="AZ61" s="116">
        <f>'04 - SO 01.3 - VZT'!F35</f>
        <v>0</v>
      </c>
      <c r="BA61" s="116">
        <f>'04 - SO 01.3 - VZT'!F36</f>
        <v>0</v>
      </c>
      <c r="BB61" s="116">
        <f>'04 - SO 01.3 - VZT'!F37</f>
        <v>0</v>
      </c>
      <c r="BC61" s="116">
        <f>'04 - SO 01.3 - VZT'!F38</f>
        <v>0</v>
      </c>
      <c r="BD61" s="118">
        <f>'04 - SO 01.3 - VZT'!F39</f>
        <v>0</v>
      </c>
      <c r="BE61" s="4"/>
      <c r="BT61" s="28" t="s">
        <v>81</v>
      </c>
      <c r="BV61" s="28" t="s">
        <v>74</v>
      </c>
      <c r="BW61" s="28" t="s">
        <v>99</v>
      </c>
      <c r="BX61" s="28" t="s">
        <v>80</v>
      </c>
      <c r="CL61" s="28" t="s">
        <v>3</v>
      </c>
    </row>
    <row r="62" s="4" customFormat="1" ht="16.5" customHeight="1">
      <c r="A62" s="111" t="s">
        <v>82</v>
      </c>
      <c r="B62" s="60"/>
      <c r="C62" s="10"/>
      <c r="D62" s="10"/>
      <c r="E62" s="112" t="s">
        <v>100</v>
      </c>
      <c r="F62" s="112"/>
      <c r="G62" s="112"/>
      <c r="H62" s="112"/>
      <c r="I62" s="112"/>
      <c r="J62" s="10"/>
      <c r="K62" s="112" t="s">
        <v>101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3">
        <f>'05 - SO 01.4 - Vytápění -...'!J32</f>
        <v>0</v>
      </c>
      <c r="AH62" s="10"/>
      <c r="AI62" s="10"/>
      <c r="AJ62" s="10"/>
      <c r="AK62" s="10"/>
      <c r="AL62" s="10"/>
      <c r="AM62" s="10"/>
      <c r="AN62" s="113">
        <f>SUM(AG62,AT62)</f>
        <v>0</v>
      </c>
      <c r="AO62" s="10"/>
      <c r="AP62" s="10"/>
      <c r="AQ62" s="114" t="s">
        <v>84</v>
      </c>
      <c r="AR62" s="60"/>
      <c r="AS62" s="115">
        <v>0</v>
      </c>
      <c r="AT62" s="116">
        <f>ROUND(SUM(AV62:AW62),2)</f>
        <v>0</v>
      </c>
      <c r="AU62" s="117">
        <f>'05 - SO 01.4 - Vytápění -...'!P91</f>
        <v>0</v>
      </c>
      <c r="AV62" s="116">
        <f>'05 - SO 01.4 - Vytápění -...'!J35</f>
        <v>0</v>
      </c>
      <c r="AW62" s="116">
        <f>'05 - SO 01.4 - Vytápění -...'!J36</f>
        <v>0</v>
      </c>
      <c r="AX62" s="116">
        <f>'05 - SO 01.4 - Vytápění -...'!J37</f>
        <v>0</v>
      </c>
      <c r="AY62" s="116">
        <f>'05 - SO 01.4 - Vytápění -...'!J38</f>
        <v>0</v>
      </c>
      <c r="AZ62" s="116">
        <f>'05 - SO 01.4 - Vytápění -...'!F35</f>
        <v>0</v>
      </c>
      <c r="BA62" s="116">
        <f>'05 - SO 01.4 - Vytápění -...'!F36</f>
        <v>0</v>
      </c>
      <c r="BB62" s="116">
        <f>'05 - SO 01.4 - Vytápění -...'!F37</f>
        <v>0</v>
      </c>
      <c r="BC62" s="116">
        <f>'05 - SO 01.4 - Vytápění -...'!F38</f>
        <v>0</v>
      </c>
      <c r="BD62" s="118">
        <f>'05 - SO 01.4 - Vytápění -...'!F39</f>
        <v>0</v>
      </c>
      <c r="BE62" s="4"/>
      <c r="BT62" s="28" t="s">
        <v>81</v>
      </c>
      <c r="BV62" s="28" t="s">
        <v>74</v>
      </c>
      <c r="BW62" s="28" t="s">
        <v>102</v>
      </c>
      <c r="BX62" s="28" t="s">
        <v>80</v>
      </c>
      <c r="CL62" s="28" t="s">
        <v>3</v>
      </c>
    </row>
    <row r="63" s="4" customFormat="1" ht="16.5" customHeight="1">
      <c r="A63" s="111" t="s">
        <v>82</v>
      </c>
      <c r="B63" s="60"/>
      <c r="C63" s="10"/>
      <c r="D63" s="10"/>
      <c r="E63" s="112" t="s">
        <v>103</v>
      </c>
      <c r="F63" s="112"/>
      <c r="G63" s="112"/>
      <c r="H63" s="112"/>
      <c r="I63" s="112"/>
      <c r="J63" s="10"/>
      <c r="K63" s="112" t="s">
        <v>104</v>
      </c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3">
        <f>'06 - SO 01.5 - Silnoproud...'!J32</f>
        <v>0</v>
      </c>
      <c r="AH63" s="10"/>
      <c r="AI63" s="10"/>
      <c r="AJ63" s="10"/>
      <c r="AK63" s="10"/>
      <c r="AL63" s="10"/>
      <c r="AM63" s="10"/>
      <c r="AN63" s="113">
        <f>SUM(AG63,AT63)</f>
        <v>0</v>
      </c>
      <c r="AO63" s="10"/>
      <c r="AP63" s="10"/>
      <c r="AQ63" s="114" t="s">
        <v>84</v>
      </c>
      <c r="AR63" s="60"/>
      <c r="AS63" s="115">
        <v>0</v>
      </c>
      <c r="AT63" s="116">
        <f>ROUND(SUM(AV63:AW63),2)</f>
        <v>0</v>
      </c>
      <c r="AU63" s="117">
        <f>'06 - SO 01.5 - Silnoproud...'!P96</f>
        <v>0</v>
      </c>
      <c r="AV63" s="116">
        <f>'06 - SO 01.5 - Silnoproud...'!J35</f>
        <v>0</v>
      </c>
      <c r="AW63" s="116">
        <f>'06 - SO 01.5 - Silnoproud...'!J36</f>
        <v>0</v>
      </c>
      <c r="AX63" s="116">
        <f>'06 - SO 01.5 - Silnoproud...'!J37</f>
        <v>0</v>
      </c>
      <c r="AY63" s="116">
        <f>'06 - SO 01.5 - Silnoproud...'!J38</f>
        <v>0</v>
      </c>
      <c r="AZ63" s="116">
        <f>'06 - SO 01.5 - Silnoproud...'!F35</f>
        <v>0</v>
      </c>
      <c r="BA63" s="116">
        <f>'06 - SO 01.5 - Silnoproud...'!F36</f>
        <v>0</v>
      </c>
      <c r="BB63" s="116">
        <f>'06 - SO 01.5 - Silnoproud...'!F37</f>
        <v>0</v>
      </c>
      <c r="BC63" s="116">
        <f>'06 - SO 01.5 - Silnoproud...'!F38</f>
        <v>0</v>
      </c>
      <c r="BD63" s="118">
        <f>'06 - SO 01.5 - Silnoproud...'!F39</f>
        <v>0</v>
      </c>
      <c r="BE63" s="4"/>
      <c r="BT63" s="28" t="s">
        <v>81</v>
      </c>
      <c r="BV63" s="28" t="s">
        <v>74</v>
      </c>
      <c r="BW63" s="28" t="s">
        <v>105</v>
      </c>
      <c r="BX63" s="28" t="s">
        <v>80</v>
      </c>
      <c r="CL63" s="28" t="s">
        <v>3</v>
      </c>
    </row>
    <row r="64" s="4" customFormat="1" ht="16.5" customHeight="1">
      <c r="A64" s="4"/>
      <c r="B64" s="60"/>
      <c r="C64" s="10"/>
      <c r="D64" s="10"/>
      <c r="E64" s="112" t="s">
        <v>106</v>
      </c>
      <c r="F64" s="112"/>
      <c r="G64" s="112"/>
      <c r="H64" s="112"/>
      <c r="I64" s="112"/>
      <c r="J64" s="10"/>
      <c r="K64" s="112" t="s">
        <v>107</v>
      </c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9">
        <f>ROUND(SUM(AG65:AG70),2)</f>
        <v>0</v>
      </c>
      <c r="AH64" s="10"/>
      <c r="AI64" s="10"/>
      <c r="AJ64" s="10"/>
      <c r="AK64" s="10"/>
      <c r="AL64" s="10"/>
      <c r="AM64" s="10"/>
      <c r="AN64" s="113">
        <f>SUM(AG64,AT64)</f>
        <v>0</v>
      </c>
      <c r="AO64" s="10"/>
      <c r="AP64" s="10"/>
      <c r="AQ64" s="114" t="s">
        <v>84</v>
      </c>
      <c r="AR64" s="60"/>
      <c r="AS64" s="115">
        <f>ROUND(SUM(AS65:AS70),2)</f>
        <v>0</v>
      </c>
      <c r="AT64" s="116">
        <f>ROUND(SUM(AV64:AW64),2)</f>
        <v>0</v>
      </c>
      <c r="AU64" s="117">
        <f>ROUND(SUM(AU65:AU70),5)</f>
        <v>0</v>
      </c>
      <c r="AV64" s="116">
        <f>ROUND(AZ64*L29,2)</f>
        <v>0</v>
      </c>
      <c r="AW64" s="116">
        <f>ROUND(BA64*L30,2)</f>
        <v>0</v>
      </c>
      <c r="AX64" s="116">
        <f>ROUND(BB64*L29,2)</f>
        <v>0</v>
      </c>
      <c r="AY64" s="116">
        <f>ROUND(BC64*L30,2)</f>
        <v>0</v>
      </c>
      <c r="AZ64" s="116">
        <f>ROUND(SUM(AZ65:AZ70),2)</f>
        <v>0</v>
      </c>
      <c r="BA64" s="116">
        <f>ROUND(SUM(BA65:BA70),2)</f>
        <v>0</v>
      </c>
      <c r="BB64" s="116">
        <f>ROUND(SUM(BB65:BB70),2)</f>
        <v>0</v>
      </c>
      <c r="BC64" s="116">
        <f>ROUND(SUM(BC65:BC70),2)</f>
        <v>0</v>
      </c>
      <c r="BD64" s="118">
        <f>ROUND(SUM(BD65:BD70),2)</f>
        <v>0</v>
      </c>
      <c r="BE64" s="4"/>
      <c r="BS64" s="28" t="s">
        <v>71</v>
      </c>
      <c r="BT64" s="28" t="s">
        <v>81</v>
      </c>
      <c r="BU64" s="28" t="s">
        <v>73</v>
      </c>
      <c r="BV64" s="28" t="s">
        <v>74</v>
      </c>
      <c r="BW64" s="28" t="s">
        <v>108</v>
      </c>
      <c r="BX64" s="28" t="s">
        <v>80</v>
      </c>
      <c r="CL64" s="28" t="s">
        <v>3</v>
      </c>
    </row>
    <row r="65" s="4" customFormat="1" ht="16.5" customHeight="1">
      <c r="A65" s="111" t="s">
        <v>82</v>
      </c>
      <c r="B65" s="60"/>
      <c r="C65" s="10"/>
      <c r="D65" s="10"/>
      <c r="E65" s="10"/>
      <c r="F65" s="112" t="s">
        <v>76</v>
      </c>
      <c r="G65" s="112"/>
      <c r="H65" s="112"/>
      <c r="I65" s="112"/>
      <c r="J65" s="112"/>
      <c r="K65" s="10"/>
      <c r="L65" s="112" t="s">
        <v>109</v>
      </c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3">
        <f>'01 - PZTS '!J34</f>
        <v>0</v>
      </c>
      <c r="AH65" s="10"/>
      <c r="AI65" s="10"/>
      <c r="AJ65" s="10"/>
      <c r="AK65" s="10"/>
      <c r="AL65" s="10"/>
      <c r="AM65" s="10"/>
      <c r="AN65" s="113">
        <f>SUM(AG65,AT65)</f>
        <v>0</v>
      </c>
      <c r="AO65" s="10"/>
      <c r="AP65" s="10"/>
      <c r="AQ65" s="114" t="s">
        <v>84</v>
      </c>
      <c r="AR65" s="60"/>
      <c r="AS65" s="115">
        <v>0</v>
      </c>
      <c r="AT65" s="116">
        <f>ROUND(SUM(AV65:AW65),2)</f>
        <v>0</v>
      </c>
      <c r="AU65" s="117">
        <f>'01 - PZTS '!P99</f>
        <v>0</v>
      </c>
      <c r="AV65" s="116">
        <f>'01 - PZTS '!J37</f>
        <v>0</v>
      </c>
      <c r="AW65" s="116">
        <f>'01 - PZTS '!J38</f>
        <v>0</v>
      </c>
      <c r="AX65" s="116">
        <f>'01 - PZTS '!J39</f>
        <v>0</v>
      </c>
      <c r="AY65" s="116">
        <f>'01 - PZTS '!J40</f>
        <v>0</v>
      </c>
      <c r="AZ65" s="116">
        <f>'01 - PZTS '!F37</f>
        <v>0</v>
      </c>
      <c r="BA65" s="116">
        <f>'01 - PZTS '!F38</f>
        <v>0</v>
      </c>
      <c r="BB65" s="116">
        <f>'01 - PZTS '!F39</f>
        <v>0</v>
      </c>
      <c r="BC65" s="116">
        <f>'01 - PZTS '!F40</f>
        <v>0</v>
      </c>
      <c r="BD65" s="118">
        <f>'01 - PZTS '!F41</f>
        <v>0</v>
      </c>
      <c r="BE65" s="4"/>
      <c r="BT65" s="28" t="s">
        <v>90</v>
      </c>
      <c r="BV65" s="28" t="s">
        <v>74</v>
      </c>
      <c r="BW65" s="28" t="s">
        <v>110</v>
      </c>
      <c r="BX65" s="28" t="s">
        <v>108</v>
      </c>
      <c r="CL65" s="28" t="s">
        <v>3</v>
      </c>
    </row>
    <row r="66" s="4" customFormat="1" ht="16.5" customHeight="1">
      <c r="A66" s="111" t="s">
        <v>82</v>
      </c>
      <c r="B66" s="60"/>
      <c r="C66" s="10"/>
      <c r="D66" s="10"/>
      <c r="E66" s="10"/>
      <c r="F66" s="112" t="s">
        <v>86</v>
      </c>
      <c r="G66" s="112"/>
      <c r="H66" s="112"/>
      <c r="I66" s="112"/>
      <c r="J66" s="112"/>
      <c r="K66" s="10"/>
      <c r="L66" s="112" t="s">
        <v>111</v>
      </c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3">
        <f>'02 - SKV '!J34</f>
        <v>0</v>
      </c>
      <c r="AH66" s="10"/>
      <c r="AI66" s="10"/>
      <c r="AJ66" s="10"/>
      <c r="AK66" s="10"/>
      <c r="AL66" s="10"/>
      <c r="AM66" s="10"/>
      <c r="AN66" s="113">
        <f>SUM(AG66,AT66)</f>
        <v>0</v>
      </c>
      <c r="AO66" s="10"/>
      <c r="AP66" s="10"/>
      <c r="AQ66" s="114" t="s">
        <v>84</v>
      </c>
      <c r="AR66" s="60"/>
      <c r="AS66" s="115">
        <v>0</v>
      </c>
      <c r="AT66" s="116">
        <f>ROUND(SUM(AV66:AW66),2)</f>
        <v>0</v>
      </c>
      <c r="AU66" s="117">
        <f>'02 - SKV '!P98</f>
        <v>0</v>
      </c>
      <c r="AV66" s="116">
        <f>'02 - SKV '!J37</f>
        <v>0</v>
      </c>
      <c r="AW66" s="116">
        <f>'02 - SKV '!J38</f>
        <v>0</v>
      </c>
      <c r="AX66" s="116">
        <f>'02 - SKV '!J39</f>
        <v>0</v>
      </c>
      <c r="AY66" s="116">
        <f>'02 - SKV '!J40</f>
        <v>0</v>
      </c>
      <c r="AZ66" s="116">
        <f>'02 - SKV '!F37</f>
        <v>0</v>
      </c>
      <c r="BA66" s="116">
        <f>'02 - SKV '!F38</f>
        <v>0</v>
      </c>
      <c r="BB66" s="116">
        <f>'02 - SKV '!F39</f>
        <v>0</v>
      </c>
      <c r="BC66" s="116">
        <f>'02 - SKV '!F40</f>
        <v>0</v>
      </c>
      <c r="BD66" s="118">
        <f>'02 - SKV '!F41</f>
        <v>0</v>
      </c>
      <c r="BE66" s="4"/>
      <c r="BT66" s="28" t="s">
        <v>90</v>
      </c>
      <c r="BV66" s="28" t="s">
        <v>74</v>
      </c>
      <c r="BW66" s="28" t="s">
        <v>112</v>
      </c>
      <c r="BX66" s="28" t="s">
        <v>108</v>
      </c>
      <c r="CL66" s="28" t="s">
        <v>3</v>
      </c>
    </row>
    <row r="67" s="4" customFormat="1" ht="16.5" customHeight="1">
      <c r="A67" s="111" t="s">
        <v>82</v>
      </c>
      <c r="B67" s="60"/>
      <c r="C67" s="10"/>
      <c r="D67" s="10"/>
      <c r="E67" s="10"/>
      <c r="F67" s="112" t="s">
        <v>94</v>
      </c>
      <c r="G67" s="112"/>
      <c r="H67" s="112"/>
      <c r="I67" s="112"/>
      <c r="J67" s="112"/>
      <c r="K67" s="10"/>
      <c r="L67" s="112" t="s">
        <v>113</v>
      </c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3">
        <f>'03 - SCS '!J34</f>
        <v>0</v>
      </c>
      <c r="AH67" s="10"/>
      <c r="AI67" s="10"/>
      <c r="AJ67" s="10"/>
      <c r="AK67" s="10"/>
      <c r="AL67" s="10"/>
      <c r="AM67" s="10"/>
      <c r="AN67" s="113">
        <f>SUM(AG67,AT67)</f>
        <v>0</v>
      </c>
      <c r="AO67" s="10"/>
      <c r="AP67" s="10"/>
      <c r="AQ67" s="114" t="s">
        <v>84</v>
      </c>
      <c r="AR67" s="60"/>
      <c r="AS67" s="115">
        <v>0</v>
      </c>
      <c r="AT67" s="116">
        <f>ROUND(SUM(AV67:AW67),2)</f>
        <v>0</v>
      </c>
      <c r="AU67" s="117">
        <f>'03 - SCS '!P102</f>
        <v>0</v>
      </c>
      <c r="AV67" s="116">
        <f>'03 - SCS '!J37</f>
        <v>0</v>
      </c>
      <c r="AW67" s="116">
        <f>'03 - SCS '!J38</f>
        <v>0</v>
      </c>
      <c r="AX67" s="116">
        <f>'03 - SCS '!J39</f>
        <v>0</v>
      </c>
      <c r="AY67" s="116">
        <f>'03 - SCS '!J40</f>
        <v>0</v>
      </c>
      <c r="AZ67" s="116">
        <f>'03 - SCS '!F37</f>
        <v>0</v>
      </c>
      <c r="BA67" s="116">
        <f>'03 - SCS '!F38</f>
        <v>0</v>
      </c>
      <c r="BB67" s="116">
        <f>'03 - SCS '!F39</f>
        <v>0</v>
      </c>
      <c r="BC67" s="116">
        <f>'03 - SCS '!F40</f>
        <v>0</v>
      </c>
      <c r="BD67" s="118">
        <f>'03 - SCS '!F41</f>
        <v>0</v>
      </c>
      <c r="BE67" s="4"/>
      <c r="BT67" s="28" t="s">
        <v>90</v>
      </c>
      <c r="BV67" s="28" t="s">
        <v>74</v>
      </c>
      <c r="BW67" s="28" t="s">
        <v>114</v>
      </c>
      <c r="BX67" s="28" t="s">
        <v>108</v>
      </c>
      <c r="CL67" s="28" t="s">
        <v>3</v>
      </c>
    </row>
    <row r="68" s="4" customFormat="1" ht="16.5" customHeight="1">
      <c r="A68" s="111" t="s">
        <v>82</v>
      </c>
      <c r="B68" s="60"/>
      <c r="C68" s="10"/>
      <c r="D68" s="10"/>
      <c r="E68" s="10"/>
      <c r="F68" s="112" t="s">
        <v>97</v>
      </c>
      <c r="G68" s="112"/>
      <c r="H68" s="112"/>
      <c r="I68" s="112"/>
      <c r="J68" s="112"/>
      <c r="K68" s="10"/>
      <c r="L68" s="112" t="s">
        <v>115</v>
      </c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3">
        <f>'04 - DAT'!J34</f>
        <v>0</v>
      </c>
      <c r="AH68" s="10"/>
      <c r="AI68" s="10"/>
      <c r="AJ68" s="10"/>
      <c r="AK68" s="10"/>
      <c r="AL68" s="10"/>
      <c r="AM68" s="10"/>
      <c r="AN68" s="113">
        <f>SUM(AG68,AT68)</f>
        <v>0</v>
      </c>
      <c r="AO68" s="10"/>
      <c r="AP68" s="10"/>
      <c r="AQ68" s="114" t="s">
        <v>84</v>
      </c>
      <c r="AR68" s="60"/>
      <c r="AS68" s="115">
        <v>0</v>
      </c>
      <c r="AT68" s="116">
        <f>ROUND(SUM(AV68:AW68),2)</f>
        <v>0</v>
      </c>
      <c r="AU68" s="117">
        <f>'04 - DAT'!P98</f>
        <v>0</v>
      </c>
      <c r="AV68" s="116">
        <f>'04 - DAT'!J37</f>
        <v>0</v>
      </c>
      <c r="AW68" s="116">
        <f>'04 - DAT'!J38</f>
        <v>0</v>
      </c>
      <c r="AX68" s="116">
        <f>'04 - DAT'!J39</f>
        <v>0</v>
      </c>
      <c r="AY68" s="116">
        <f>'04 - DAT'!J40</f>
        <v>0</v>
      </c>
      <c r="AZ68" s="116">
        <f>'04 - DAT'!F37</f>
        <v>0</v>
      </c>
      <c r="BA68" s="116">
        <f>'04 - DAT'!F38</f>
        <v>0</v>
      </c>
      <c r="BB68" s="116">
        <f>'04 - DAT'!F39</f>
        <v>0</v>
      </c>
      <c r="BC68" s="116">
        <f>'04 - DAT'!F40</f>
        <v>0</v>
      </c>
      <c r="BD68" s="118">
        <f>'04 - DAT'!F41</f>
        <v>0</v>
      </c>
      <c r="BE68" s="4"/>
      <c r="BT68" s="28" t="s">
        <v>90</v>
      </c>
      <c r="BV68" s="28" t="s">
        <v>74</v>
      </c>
      <c r="BW68" s="28" t="s">
        <v>116</v>
      </c>
      <c r="BX68" s="28" t="s">
        <v>108</v>
      </c>
      <c r="CL68" s="28" t="s">
        <v>3</v>
      </c>
    </row>
    <row r="69" s="4" customFormat="1" ht="16.5" customHeight="1">
      <c r="A69" s="111" t="s">
        <v>82</v>
      </c>
      <c r="B69" s="60"/>
      <c r="C69" s="10"/>
      <c r="D69" s="10"/>
      <c r="E69" s="10"/>
      <c r="F69" s="112" t="s">
        <v>100</v>
      </c>
      <c r="G69" s="112"/>
      <c r="H69" s="112"/>
      <c r="I69" s="112"/>
      <c r="J69" s="112"/>
      <c r="K69" s="10"/>
      <c r="L69" s="112" t="s">
        <v>117</v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3">
        <f>'05 - CCTV '!J34</f>
        <v>0</v>
      </c>
      <c r="AH69" s="10"/>
      <c r="AI69" s="10"/>
      <c r="AJ69" s="10"/>
      <c r="AK69" s="10"/>
      <c r="AL69" s="10"/>
      <c r="AM69" s="10"/>
      <c r="AN69" s="113">
        <f>SUM(AG69,AT69)</f>
        <v>0</v>
      </c>
      <c r="AO69" s="10"/>
      <c r="AP69" s="10"/>
      <c r="AQ69" s="114" t="s">
        <v>84</v>
      </c>
      <c r="AR69" s="60"/>
      <c r="AS69" s="115">
        <v>0</v>
      </c>
      <c r="AT69" s="116">
        <f>ROUND(SUM(AV69:AW69),2)</f>
        <v>0</v>
      </c>
      <c r="AU69" s="117">
        <f>'05 - CCTV '!P95</f>
        <v>0</v>
      </c>
      <c r="AV69" s="116">
        <f>'05 - CCTV '!J37</f>
        <v>0</v>
      </c>
      <c r="AW69" s="116">
        <f>'05 - CCTV '!J38</f>
        <v>0</v>
      </c>
      <c r="AX69" s="116">
        <f>'05 - CCTV '!J39</f>
        <v>0</v>
      </c>
      <c r="AY69" s="116">
        <f>'05 - CCTV '!J40</f>
        <v>0</v>
      </c>
      <c r="AZ69" s="116">
        <f>'05 - CCTV '!F37</f>
        <v>0</v>
      </c>
      <c r="BA69" s="116">
        <f>'05 - CCTV '!F38</f>
        <v>0</v>
      </c>
      <c r="BB69" s="116">
        <f>'05 - CCTV '!F39</f>
        <v>0</v>
      </c>
      <c r="BC69" s="116">
        <f>'05 - CCTV '!F40</f>
        <v>0</v>
      </c>
      <c r="BD69" s="118">
        <f>'05 - CCTV '!F41</f>
        <v>0</v>
      </c>
      <c r="BE69" s="4"/>
      <c r="BT69" s="28" t="s">
        <v>90</v>
      </c>
      <c r="BV69" s="28" t="s">
        <v>74</v>
      </c>
      <c r="BW69" s="28" t="s">
        <v>118</v>
      </c>
      <c r="BX69" s="28" t="s">
        <v>108</v>
      </c>
      <c r="CL69" s="28" t="s">
        <v>3</v>
      </c>
    </row>
    <row r="70" s="4" customFormat="1" ht="16.5" customHeight="1">
      <c r="A70" s="111" t="s">
        <v>82</v>
      </c>
      <c r="B70" s="60"/>
      <c r="C70" s="10"/>
      <c r="D70" s="10"/>
      <c r="E70" s="10"/>
      <c r="F70" s="112" t="s">
        <v>103</v>
      </c>
      <c r="G70" s="112"/>
      <c r="H70" s="112"/>
      <c r="I70" s="112"/>
      <c r="J70" s="112"/>
      <c r="K70" s="10"/>
      <c r="L70" s="112" t="s">
        <v>119</v>
      </c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3">
        <f>'06 - AVT '!J34</f>
        <v>0</v>
      </c>
      <c r="AH70" s="10"/>
      <c r="AI70" s="10"/>
      <c r="AJ70" s="10"/>
      <c r="AK70" s="10"/>
      <c r="AL70" s="10"/>
      <c r="AM70" s="10"/>
      <c r="AN70" s="113">
        <f>SUM(AG70,AT70)</f>
        <v>0</v>
      </c>
      <c r="AO70" s="10"/>
      <c r="AP70" s="10"/>
      <c r="AQ70" s="114" t="s">
        <v>84</v>
      </c>
      <c r="AR70" s="60"/>
      <c r="AS70" s="115">
        <v>0</v>
      </c>
      <c r="AT70" s="116">
        <f>ROUND(SUM(AV70:AW70),2)</f>
        <v>0</v>
      </c>
      <c r="AU70" s="117">
        <f>'06 - AVT '!P97</f>
        <v>0</v>
      </c>
      <c r="AV70" s="116">
        <f>'06 - AVT '!J37</f>
        <v>0</v>
      </c>
      <c r="AW70" s="116">
        <f>'06 - AVT '!J38</f>
        <v>0</v>
      </c>
      <c r="AX70" s="116">
        <f>'06 - AVT '!J39</f>
        <v>0</v>
      </c>
      <c r="AY70" s="116">
        <f>'06 - AVT '!J40</f>
        <v>0</v>
      </c>
      <c r="AZ70" s="116">
        <f>'06 - AVT '!F37</f>
        <v>0</v>
      </c>
      <c r="BA70" s="116">
        <f>'06 - AVT '!F38</f>
        <v>0</v>
      </c>
      <c r="BB70" s="116">
        <f>'06 - AVT '!F39</f>
        <v>0</v>
      </c>
      <c r="BC70" s="116">
        <f>'06 - AVT '!F40</f>
        <v>0</v>
      </c>
      <c r="BD70" s="118">
        <f>'06 - AVT '!F41</f>
        <v>0</v>
      </c>
      <c r="BE70" s="4"/>
      <c r="BT70" s="28" t="s">
        <v>90</v>
      </c>
      <c r="BV70" s="28" t="s">
        <v>74</v>
      </c>
      <c r="BW70" s="28" t="s">
        <v>120</v>
      </c>
      <c r="BX70" s="28" t="s">
        <v>108</v>
      </c>
      <c r="CL70" s="28" t="s">
        <v>3</v>
      </c>
    </row>
    <row r="71" s="4" customFormat="1" ht="16.5" customHeight="1">
      <c r="A71" s="111" t="s">
        <v>82</v>
      </c>
      <c r="B71" s="60"/>
      <c r="C71" s="10"/>
      <c r="D71" s="10"/>
      <c r="E71" s="112" t="s">
        <v>121</v>
      </c>
      <c r="F71" s="112"/>
      <c r="G71" s="112"/>
      <c r="H71" s="112"/>
      <c r="I71" s="112"/>
      <c r="J71" s="10"/>
      <c r="K71" s="112" t="s">
        <v>122</v>
      </c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3">
        <f>'08 - SO 01.7 -  EPS'!J32</f>
        <v>0</v>
      </c>
      <c r="AH71" s="10"/>
      <c r="AI71" s="10"/>
      <c r="AJ71" s="10"/>
      <c r="AK71" s="10"/>
      <c r="AL71" s="10"/>
      <c r="AM71" s="10"/>
      <c r="AN71" s="113">
        <f>SUM(AG71,AT71)</f>
        <v>0</v>
      </c>
      <c r="AO71" s="10"/>
      <c r="AP71" s="10"/>
      <c r="AQ71" s="114" t="s">
        <v>84</v>
      </c>
      <c r="AR71" s="60"/>
      <c r="AS71" s="115">
        <v>0</v>
      </c>
      <c r="AT71" s="116">
        <f>ROUND(SUM(AV71:AW71),2)</f>
        <v>0</v>
      </c>
      <c r="AU71" s="117">
        <f>'08 - SO 01.7 -  EPS'!P94</f>
        <v>0</v>
      </c>
      <c r="AV71" s="116">
        <f>'08 - SO 01.7 -  EPS'!J35</f>
        <v>0</v>
      </c>
      <c r="AW71" s="116">
        <f>'08 - SO 01.7 -  EPS'!J36</f>
        <v>0</v>
      </c>
      <c r="AX71" s="116">
        <f>'08 - SO 01.7 -  EPS'!J37</f>
        <v>0</v>
      </c>
      <c r="AY71" s="116">
        <f>'08 - SO 01.7 -  EPS'!J38</f>
        <v>0</v>
      </c>
      <c r="AZ71" s="116">
        <f>'08 - SO 01.7 -  EPS'!F35</f>
        <v>0</v>
      </c>
      <c r="BA71" s="116">
        <f>'08 - SO 01.7 -  EPS'!F36</f>
        <v>0</v>
      </c>
      <c r="BB71" s="116">
        <f>'08 - SO 01.7 -  EPS'!F37</f>
        <v>0</v>
      </c>
      <c r="BC71" s="116">
        <f>'08 - SO 01.7 -  EPS'!F38</f>
        <v>0</v>
      </c>
      <c r="BD71" s="118">
        <f>'08 - SO 01.7 -  EPS'!F39</f>
        <v>0</v>
      </c>
      <c r="BE71" s="4"/>
      <c r="BT71" s="28" t="s">
        <v>81</v>
      </c>
      <c r="BV71" s="28" t="s">
        <v>74</v>
      </c>
      <c r="BW71" s="28" t="s">
        <v>123</v>
      </c>
      <c r="BX71" s="28" t="s">
        <v>80</v>
      </c>
      <c r="CL71" s="28" t="s">
        <v>3</v>
      </c>
    </row>
    <row r="72" s="4" customFormat="1" ht="16.5" customHeight="1">
      <c r="A72" s="111" t="s">
        <v>82</v>
      </c>
      <c r="B72" s="60"/>
      <c r="C72" s="10"/>
      <c r="D72" s="10"/>
      <c r="E72" s="112" t="s">
        <v>124</v>
      </c>
      <c r="F72" s="112"/>
      <c r="G72" s="112"/>
      <c r="H72" s="112"/>
      <c r="I72" s="112"/>
      <c r="J72" s="10"/>
      <c r="K72" s="112" t="s">
        <v>125</v>
      </c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3">
        <f>'09 - SO 01.8 - MaR'!J32</f>
        <v>0</v>
      </c>
      <c r="AH72" s="10"/>
      <c r="AI72" s="10"/>
      <c r="AJ72" s="10"/>
      <c r="AK72" s="10"/>
      <c r="AL72" s="10"/>
      <c r="AM72" s="10"/>
      <c r="AN72" s="113">
        <f>SUM(AG72,AT72)</f>
        <v>0</v>
      </c>
      <c r="AO72" s="10"/>
      <c r="AP72" s="10"/>
      <c r="AQ72" s="114" t="s">
        <v>84</v>
      </c>
      <c r="AR72" s="60"/>
      <c r="AS72" s="115">
        <v>0</v>
      </c>
      <c r="AT72" s="116">
        <f>ROUND(SUM(AV72:AW72),2)</f>
        <v>0</v>
      </c>
      <c r="AU72" s="117">
        <f>'09 - SO 01.8 - MaR'!P93</f>
        <v>0</v>
      </c>
      <c r="AV72" s="116">
        <f>'09 - SO 01.8 - MaR'!J35</f>
        <v>0</v>
      </c>
      <c r="AW72" s="116">
        <f>'09 - SO 01.8 - MaR'!J36</f>
        <v>0</v>
      </c>
      <c r="AX72" s="116">
        <f>'09 - SO 01.8 - MaR'!J37</f>
        <v>0</v>
      </c>
      <c r="AY72" s="116">
        <f>'09 - SO 01.8 - MaR'!J38</f>
        <v>0</v>
      </c>
      <c r="AZ72" s="116">
        <f>'09 - SO 01.8 - MaR'!F35</f>
        <v>0</v>
      </c>
      <c r="BA72" s="116">
        <f>'09 - SO 01.8 - MaR'!F36</f>
        <v>0</v>
      </c>
      <c r="BB72" s="116">
        <f>'09 - SO 01.8 - MaR'!F37</f>
        <v>0</v>
      </c>
      <c r="BC72" s="116">
        <f>'09 - SO 01.8 - MaR'!F38</f>
        <v>0</v>
      </c>
      <c r="BD72" s="118">
        <f>'09 - SO 01.8 - MaR'!F39</f>
        <v>0</v>
      </c>
      <c r="BE72" s="4"/>
      <c r="BT72" s="28" t="s">
        <v>81</v>
      </c>
      <c r="BV72" s="28" t="s">
        <v>74</v>
      </c>
      <c r="BW72" s="28" t="s">
        <v>126</v>
      </c>
      <c r="BX72" s="28" t="s">
        <v>80</v>
      </c>
      <c r="CL72" s="28" t="s">
        <v>3</v>
      </c>
    </row>
    <row r="73" s="7" customFormat="1" ht="16.5" customHeight="1">
      <c r="A73" s="111" t="s">
        <v>82</v>
      </c>
      <c r="B73" s="99"/>
      <c r="C73" s="100"/>
      <c r="D73" s="101" t="s">
        <v>97</v>
      </c>
      <c r="E73" s="101"/>
      <c r="F73" s="101"/>
      <c r="G73" s="101"/>
      <c r="H73" s="101"/>
      <c r="I73" s="102"/>
      <c r="J73" s="101" t="s">
        <v>127</v>
      </c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4">
        <f>'04 - VRN'!J30</f>
        <v>0</v>
      </c>
      <c r="AH73" s="102"/>
      <c r="AI73" s="102"/>
      <c r="AJ73" s="102"/>
      <c r="AK73" s="102"/>
      <c r="AL73" s="102"/>
      <c r="AM73" s="102"/>
      <c r="AN73" s="104">
        <f>SUM(AG73,AT73)</f>
        <v>0</v>
      </c>
      <c r="AO73" s="102"/>
      <c r="AP73" s="102"/>
      <c r="AQ73" s="105" t="s">
        <v>128</v>
      </c>
      <c r="AR73" s="99"/>
      <c r="AS73" s="120">
        <v>0</v>
      </c>
      <c r="AT73" s="121">
        <f>ROUND(SUM(AV73:AW73),2)</f>
        <v>0</v>
      </c>
      <c r="AU73" s="122">
        <f>'04 - VRN'!P85</f>
        <v>0</v>
      </c>
      <c r="AV73" s="121">
        <f>'04 - VRN'!J33</f>
        <v>0</v>
      </c>
      <c r="AW73" s="121">
        <f>'04 - VRN'!J34</f>
        <v>0</v>
      </c>
      <c r="AX73" s="121">
        <f>'04 - VRN'!J35</f>
        <v>0</v>
      </c>
      <c r="AY73" s="121">
        <f>'04 - VRN'!J36</f>
        <v>0</v>
      </c>
      <c r="AZ73" s="121">
        <f>'04 - VRN'!F33</f>
        <v>0</v>
      </c>
      <c r="BA73" s="121">
        <f>'04 - VRN'!F34</f>
        <v>0</v>
      </c>
      <c r="BB73" s="121">
        <f>'04 - VRN'!F35</f>
        <v>0</v>
      </c>
      <c r="BC73" s="121">
        <f>'04 - VRN'!F36</f>
        <v>0</v>
      </c>
      <c r="BD73" s="123">
        <f>'04 - VRN'!F37</f>
        <v>0</v>
      </c>
      <c r="BE73" s="7"/>
      <c r="BT73" s="110" t="s">
        <v>79</v>
      </c>
      <c r="BV73" s="110" t="s">
        <v>74</v>
      </c>
      <c r="BW73" s="110" t="s">
        <v>129</v>
      </c>
      <c r="BX73" s="110" t="s">
        <v>5</v>
      </c>
      <c r="CL73" s="110" t="s">
        <v>3</v>
      </c>
      <c r="CM73" s="110" t="s">
        <v>81</v>
      </c>
    </row>
    <row r="74" s="2" customFormat="1" ht="30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40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  <row r="75" s="2" customFormat="1" ht="6.96" customHeight="1">
      <c r="A75" s="39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40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</sheetData>
  <mergeCells count="114">
    <mergeCell ref="C52:G52"/>
    <mergeCell ref="D55:H55"/>
    <mergeCell ref="E63:I63"/>
    <mergeCell ref="E62:I62"/>
    <mergeCell ref="E64:I64"/>
    <mergeCell ref="E61:I61"/>
    <mergeCell ref="E60:I60"/>
    <mergeCell ref="E57:I57"/>
    <mergeCell ref="E56:I56"/>
    <mergeCell ref="F58:J58"/>
    <mergeCell ref="F59:J59"/>
    <mergeCell ref="I52:AF52"/>
    <mergeCell ref="J55:AF55"/>
    <mergeCell ref="K57:AF57"/>
    <mergeCell ref="K56:AF56"/>
    <mergeCell ref="K60:AF60"/>
    <mergeCell ref="K61:AF61"/>
    <mergeCell ref="K62:AF62"/>
    <mergeCell ref="K63:AF63"/>
    <mergeCell ref="K64:AF64"/>
    <mergeCell ref="L59:AF59"/>
    <mergeCell ref="L58:AF58"/>
    <mergeCell ref="L45:AO45"/>
    <mergeCell ref="F65:J65"/>
    <mergeCell ref="L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F70:J70"/>
    <mergeCell ref="L70:AF70"/>
    <mergeCell ref="E71:I71"/>
    <mergeCell ref="K71:AF71"/>
    <mergeCell ref="E72:I72"/>
    <mergeCell ref="K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2:AM52"/>
    <mergeCell ref="AG64:AM64"/>
    <mergeCell ref="AG63:AM63"/>
    <mergeCell ref="AG62:AM62"/>
    <mergeCell ref="AG61:AM61"/>
    <mergeCell ref="AG60:AM60"/>
    <mergeCell ref="AG58:AM58"/>
    <mergeCell ref="AG59:AM59"/>
    <mergeCell ref="AG55:AM55"/>
    <mergeCell ref="AG57:AM57"/>
    <mergeCell ref="AG56:AM56"/>
    <mergeCell ref="AM47:AN47"/>
    <mergeCell ref="AM50:AP50"/>
    <mergeCell ref="AM49:AP49"/>
    <mergeCell ref="AN52:AP52"/>
    <mergeCell ref="AN57:AP57"/>
    <mergeCell ref="AN55:AP55"/>
    <mergeCell ref="AN59:AP59"/>
    <mergeCell ref="AN62:AP62"/>
    <mergeCell ref="AN56:AP56"/>
    <mergeCell ref="AN63:AP63"/>
    <mergeCell ref="AN60:AP60"/>
    <mergeCell ref="AN64:AP64"/>
    <mergeCell ref="AN61:AP61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6" location="'01 - SO 01.0 - Bourací práce'!C2" display="/"/>
    <hyperlink ref="A58" location="'01 - SO 01.1.1 - Stavební...'!C2" display="/"/>
    <hyperlink ref="A59" location="'02 - SO 01.1.2 - Kabelovod'!C2" display="/"/>
    <hyperlink ref="A60" location="'03 - SO 01.2 - ZTI'!C2" display="/"/>
    <hyperlink ref="A61" location="'04 - SO 01.3 - VZT'!C2" display="/"/>
    <hyperlink ref="A62" location="'05 - SO 01.4 - Vytápění -...'!C2" display="/"/>
    <hyperlink ref="A63" location="'06 - SO 01.5 - Silnoproud...'!C2" display="/"/>
    <hyperlink ref="A65" location="'01 - PZTS '!C2" display="/"/>
    <hyperlink ref="A66" location="'02 - SKV '!C2" display="/"/>
    <hyperlink ref="A67" location="'03 - SCS '!C2" display="/"/>
    <hyperlink ref="A68" location="'04 - DAT'!C2" display="/"/>
    <hyperlink ref="A69" location="'05 - CCTV '!C2" display="/"/>
    <hyperlink ref="A70" location="'06 - AVT '!C2" display="/"/>
    <hyperlink ref="A71" location="'08 - SO 01.7 -  EPS'!C2" display="/"/>
    <hyperlink ref="A72" location="'09 - SO 01.8 - MaR'!C2" display="/"/>
    <hyperlink ref="A73" location="'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124" t="s">
        <v>130</v>
      </c>
      <c r="BA2" s="124" t="s">
        <v>131</v>
      </c>
      <c r="BB2" s="124" t="s">
        <v>132</v>
      </c>
      <c r="BC2" s="124" t="s">
        <v>133</v>
      </c>
      <c r="BD2" s="124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24" t="s">
        <v>134</v>
      </c>
      <c r="BA3" s="124" t="s">
        <v>135</v>
      </c>
      <c r="BB3" s="124" t="s">
        <v>136</v>
      </c>
      <c r="BC3" s="124" t="s">
        <v>137</v>
      </c>
      <c r="BD3" s="124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  <c r="AZ4" s="124" t="s">
        <v>139</v>
      </c>
      <c r="BA4" s="124" t="s">
        <v>140</v>
      </c>
      <c r="BB4" s="124" t="s">
        <v>136</v>
      </c>
      <c r="BC4" s="124" t="s">
        <v>141</v>
      </c>
      <c r="BD4" s="124" t="s">
        <v>81</v>
      </c>
    </row>
    <row r="5" s="1" customFormat="1" ht="6.96" customHeight="1">
      <c r="B5" s="23"/>
      <c r="L5" s="23"/>
      <c r="AZ5" s="124" t="s">
        <v>142</v>
      </c>
      <c r="BA5" s="124" t="s">
        <v>143</v>
      </c>
      <c r="BB5" s="124" t="s">
        <v>132</v>
      </c>
      <c r="BC5" s="124" t="s">
        <v>144</v>
      </c>
      <c r="BD5" s="124" t="s">
        <v>81</v>
      </c>
    </row>
    <row r="6" s="1" customFormat="1" ht="12" customHeight="1">
      <c r="B6" s="23"/>
      <c r="D6" s="33" t="s">
        <v>17</v>
      </c>
      <c r="L6" s="23"/>
      <c r="AZ6" s="124" t="s">
        <v>145</v>
      </c>
      <c r="BA6" s="124" t="s">
        <v>146</v>
      </c>
      <c r="BB6" s="124" t="s">
        <v>136</v>
      </c>
      <c r="BC6" s="124" t="s">
        <v>147</v>
      </c>
      <c r="BD6" s="124" t="s">
        <v>81</v>
      </c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  <c r="AZ7" s="124" t="s">
        <v>148</v>
      </c>
      <c r="BA7" s="124" t="s">
        <v>149</v>
      </c>
      <c r="BB7" s="124" t="s">
        <v>136</v>
      </c>
      <c r="BC7" s="124" t="s">
        <v>150</v>
      </c>
      <c r="BD7" s="124" t="s">
        <v>81</v>
      </c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154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155</v>
      </c>
      <c r="F17" s="39"/>
      <c r="G17" s="39"/>
      <c r="H17" s="39"/>
      <c r="I17" s="33" t="s">
        <v>28</v>
      </c>
      <c r="J17" s="28" t="s">
        <v>3</v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156</v>
      </c>
      <c r="F26" s="39"/>
      <c r="G26" s="39"/>
      <c r="H26" s="39"/>
      <c r="I26" s="33" t="s">
        <v>28</v>
      </c>
      <c r="J26" s="28" t="s">
        <v>3</v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ROUND(J100,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ROUND((SUM(BE100:BE327)),  2)</f>
        <v>0</v>
      </c>
      <c r="G35" s="39"/>
      <c r="H35" s="39"/>
      <c r="I35" s="134">
        <v>0.20999999999999999</v>
      </c>
      <c r="J35" s="133">
        <f>ROUND(((SUM(BE100:BE327))*I35),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ROUND((SUM(BF100:BF327)),  2)</f>
        <v>0</v>
      </c>
      <c r="G36" s="39"/>
      <c r="H36" s="39"/>
      <c r="I36" s="134">
        <v>0.12</v>
      </c>
      <c r="J36" s="133">
        <f>ROUND(((SUM(BF100:BF327))*I36),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ROUND((SUM(BG100:BG327)),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ROUND((SUM(BH100:BH327)),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ROUND((SUM(BI100:BI327)),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01 - SO 01.0 - Bourací práce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Praha - Suchdol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zemedělská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 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J100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161</v>
      </c>
      <c r="E64" s="146"/>
      <c r="F64" s="146"/>
      <c r="G64" s="146"/>
      <c r="H64" s="146"/>
      <c r="I64" s="146"/>
      <c r="J64" s="147">
        <f>J101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162</v>
      </c>
      <c r="E65" s="150"/>
      <c r="F65" s="150"/>
      <c r="G65" s="150"/>
      <c r="H65" s="150"/>
      <c r="I65" s="150"/>
      <c r="J65" s="151">
        <f>J102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163</v>
      </c>
      <c r="E66" s="150"/>
      <c r="F66" s="150"/>
      <c r="G66" s="150"/>
      <c r="H66" s="150"/>
      <c r="I66" s="150"/>
      <c r="J66" s="151">
        <f>J151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164</v>
      </c>
      <c r="E67" s="150"/>
      <c r="F67" s="150"/>
      <c r="G67" s="150"/>
      <c r="H67" s="150"/>
      <c r="I67" s="150"/>
      <c r="J67" s="151">
        <f>J154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165</v>
      </c>
      <c r="E68" s="150"/>
      <c r="F68" s="150"/>
      <c r="G68" s="150"/>
      <c r="H68" s="150"/>
      <c r="I68" s="150"/>
      <c r="J68" s="151">
        <f>J246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44"/>
      <c r="C69" s="9"/>
      <c r="D69" s="145" t="s">
        <v>166</v>
      </c>
      <c r="E69" s="146"/>
      <c r="F69" s="146"/>
      <c r="G69" s="146"/>
      <c r="H69" s="146"/>
      <c r="I69" s="146"/>
      <c r="J69" s="147">
        <f>J281</f>
        <v>0</v>
      </c>
      <c r="K69" s="9"/>
      <c r="L69" s="14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48"/>
      <c r="C70" s="10"/>
      <c r="D70" s="149" t="s">
        <v>167</v>
      </c>
      <c r="E70" s="150"/>
      <c r="F70" s="150"/>
      <c r="G70" s="150"/>
      <c r="H70" s="150"/>
      <c r="I70" s="150"/>
      <c r="J70" s="151">
        <f>J282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168</v>
      </c>
      <c r="E71" s="150"/>
      <c r="F71" s="150"/>
      <c r="G71" s="150"/>
      <c r="H71" s="150"/>
      <c r="I71" s="150"/>
      <c r="J71" s="151">
        <f>J286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169</v>
      </c>
      <c r="E72" s="150"/>
      <c r="F72" s="150"/>
      <c r="G72" s="150"/>
      <c r="H72" s="150"/>
      <c r="I72" s="150"/>
      <c r="J72" s="151">
        <f>J290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170</v>
      </c>
      <c r="E73" s="150"/>
      <c r="F73" s="150"/>
      <c r="G73" s="150"/>
      <c r="H73" s="150"/>
      <c r="I73" s="150"/>
      <c r="J73" s="151">
        <f>J297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171</v>
      </c>
      <c r="E74" s="150"/>
      <c r="F74" s="150"/>
      <c r="G74" s="150"/>
      <c r="H74" s="150"/>
      <c r="I74" s="150"/>
      <c r="J74" s="151">
        <f>J305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172</v>
      </c>
      <c r="E75" s="150"/>
      <c r="F75" s="150"/>
      <c r="G75" s="150"/>
      <c r="H75" s="150"/>
      <c r="I75" s="150"/>
      <c r="J75" s="151">
        <f>J309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173</v>
      </c>
      <c r="E76" s="150"/>
      <c r="F76" s="150"/>
      <c r="G76" s="150"/>
      <c r="H76" s="150"/>
      <c r="I76" s="150"/>
      <c r="J76" s="151">
        <f>J313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174</v>
      </c>
      <c r="E77" s="150"/>
      <c r="F77" s="150"/>
      <c r="G77" s="150"/>
      <c r="H77" s="150"/>
      <c r="I77" s="150"/>
      <c r="J77" s="151">
        <f>J320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175</v>
      </c>
      <c r="E78" s="150"/>
      <c r="F78" s="150"/>
      <c r="G78" s="150"/>
      <c r="H78" s="150"/>
      <c r="I78" s="150"/>
      <c r="J78" s="151">
        <f>J324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176</v>
      </c>
      <c r="D85" s="39"/>
      <c r="E85" s="39"/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126" t="str">
        <f>E7</f>
        <v>Rekonstrukce pavilonu údržby - A, úprava 27.7.2025</v>
      </c>
      <c r="F88" s="33"/>
      <c r="G88" s="33"/>
      <c r="H88" s="33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3"/>
      <c r="C89" s="33" t="s">
        <v>151</v>
      </c>
      <c r="L89" s="23"/>
    </row>
    <row r="90" s="2" customFormat="1" ht="16.5" customHeight="1">
      <c r="A90" s="39"/>
      <c r="B90" s="40"/>
      <c r="C90" s="39"/>
      <c r="D90" s="39"/>
      <c r="E90" s="126" t="s">
        <v>152</v>
      </c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153</v>
      </c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39"/>
      <c r="D92" s="39"/>
      <c r="E92" s="63" t="str">
        <f>E11</f>
        <v>01 - SO 01.0 - Bourací práce</v>
      </c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39"/>
      <c r="E94" s="39"/>
      <c r="F94" s="28" t="str">
        <f>F14</f>
        <v>Praha - Suchdol</v>
      </c>
      <c r="G94" s="39"/>
      <c r="H94" s="39"/>
      <c r="I94" s="33" t="s">
        <v>23</v>
      </c>
      <c r="J94" s="65" t="str">
        <f>IF(J14="","",J14)</f>
        <v>27. 7. 2025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25</v>
      </c>
      <c r="D96" s="39"/>
      <c r="E96" s="39"/>
      <c r="F96" s="28" t="str">
        <f>E17</f>
        <v>Česká zemedělská univerzita</v>
      </c>
      <c r="G96" s="39"/>
      <c r="H96" s="39"/>
      <c r="I96" s="33" t="s">
        <v>31</v>
      </c>
      <c r="J96" s="37" t="str">
        <f>E23</f>
        <v xml:space="preserve">GREBNER,  spol. s r.o.</v>
      </c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39"/>
      <c r="E97" s="39"/>
      <c r="F97" s="28" t="str">
        <f>IF(E20="","",E20)</f>
        <v>Vyplň údaj</v>
      </c>
      <c r="G97" s="39"/>
      <c r="H97" s="39"/>
      <c r="I97" s="33" t="s">
        <v>34</v>
      </c>
      <c r="J97" s="37" t="str">
        <f>E26</f>
        <v>Ing. Josef Němeček</v>
      </c>
      <c r="K97" s="3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39"/>
      <c r="D98" s="39"/>
      <c r="E98" s="39"/>
      <c r="F98" s="39"/>
      <c r="G98" s="39"/>
      <c r="H98" s="39"/>
      <c r="I98" s="39"/>
      <c r="J98" s="39"/>
      <c r="K98" s="39"/>
      <c r="L98" s="12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52"/>
      <c r="B99" s="153"/>
      <c r="C99" s="154" t="s">
        <v>177</v>
      </c>
      <c r="D99" s="155" t="s">
        <v>57</v>
      </c>
      <c r="E99" s="155" t="s">
        <v>53</v>
      </c>
      <c r="F99" s="155" t="s">
        <v>54</v>
      </c>
      <c r="G99" s="155" t="s">
        <v>178</v>
      </c>
      <c r="H99" s="155" t="s">
        <v>179</v>
      </c>
      <c r="I99" s="155" t="s">
        <v>180</v>
      </c>
      <c r="J99" s="155" t="s">
        <v>159</v>
      </c>
      <c r="K99" s="156" t="s">
        <v>181</v>
      </c>
      <c r="L99" s="157"/>
      <c r="M99" s="81" t="s">
        <v>3</v>
      </c>
      <c r="N99" s="82" t="s">
        <v>42</v>
      </c>
      <c r="O99" s="82" t="s">
        <v>182</v>
      </c>
      <c r="P99" s="82" t="s">
        <v>183</v>
      </c>
      <c r="Q99" s="82" t="s">
        <v>184</v>
      </c>
      <c r="R99" s="82" t="s">
        <v>185</v>
      </c>
      <c r="S99" s="82" t="s">
        <v>186</v>
      </c>
      <c r="T99" s="83" t="s">
        <v>187</v>
      </c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</row>
    <row r="100" s="2" customFormat="1" ht="22.8" customHeight="1">
      <c r="A100" s="39"/>
      <c r="B100" s="40"/>
      <c r="C100" s="88" t="s">
        <v>188</v>
      </c>
      <c r="D100" s="39"/>
      <c r="E100" s="39"/>
      <c r="F100" s="39"/>
      <c r="G100" s="39"/>
      <c r="H100" s="39"/>
      <c r="I100" s="39"/>
      <c r="J100" s="158">
        <f>BK100</f>
        <v>0</v>
      </c>
      <c r="K100" s="39"/>
      <c r="L100" s="40"/>
      <c r="M100" s="84"/>
      <c r="N100" s="69"/>
      <c r="O100" s="85"/>
      <c r="P100" s="159">
        <f>P101+P281</f>
        <v>0</v>
      </c>
      <c r="Q100" s="85"/>
      <c r="R100" s="159">
        <f>R101+R281</f>
        <v>0.210785</v>
      </c>
      <c r="S100" s="85"/>
      <c r="T100" s="160">
        <f>T101+T281</f>
        <v>276.9302035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71</v>
      </c>
      <c r="AU100" s="20" t="s">
        <v>160</v>
      </c>
      <c r="BK100" s="161">
        <f>BK101+BK281</f>
        <v>0</v>
      </c>
    </row>
    <row r="101" s="12" customFormat="1" ht="25.92" customHeight="1">
      <c r="A101" s="12"/>
      <c r="B101" s="162"/>
      <c r="C101" s="12"/>
      <c r="D101" s="163" t="s">
        <v>71</v>
      </c>
      <c r="E101" s="164" t="s">
        <v>189</v>
      </c>
      <c r="F101" s="164" t="s">
        <v>190</v>
      </c>
      <c r="G101" s="12"/>
      <c r="H101" s="12"/>
      <c r="I101" s="165"/>
      <c r="J101" s="166">
        <f>BK101</f>
        <v>0</v>
      </c>
      <c r="K101" s="12"/>
      <c r="L101" s="162"/>
      <c r="M101" s="167"/>
      <c r="N101" s="168"/>
      <c r="O101" s="168"/>
      <c r="P101" s="169">
        <f>P102+P151+P154+P246</f>
        <v>0</v>
      </c>
      <c r="Q101" s="168"/>
      <c r="R101" s="169">
        <f>R102+R151+R154+R246</f>
        <v>0.210785</v>
      </c>
      <c r="S101" s="168"/>
      <c r="T101" s="170">
        <f>T102+T151+T154+T246</f>
        <v>239.87988799999999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72</v>
      </c>
      <c r="AY101" s="163" t="s">
        <v>191</v>
      </c>
      <c r="BK101" s="172">
        <f>BK102+BK151+BK154+BK246</f>
        <v>0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79</v>
      </c>
      <c r="F102" s="173" t="s">
        <v>192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SUM(P103:P150)</f>
        <v>0</v>
      </c>
      <c r="Q102" s="168"/>
      <c r="R102" s="169">
        <f>SUM(R103:R150)</f>
        <v>0</v>
      </c>
      <c r="S102" s="168"/>
      <c r="T102" s="170">
        <f>SUM(T103:T150)</f>
        <v>4.7250000000000005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79</v>
      </c>
      <c r="AT102" s="171" t="s">
        <v>71</v>
      </c>
      <c r="AU102" s="171" t="s">
        <v>79</v>
      </c>
      <c r="AY102" s="163" t="s">
        <v>191</v>
      </c>
      <c r="BK102" s="172">
        <f>SUM(BK103:BK150)</f>
        <v>0</v>
      </c>
    </row>
    <row r="103" s="2" customFormat="1" ht="21.75" customHeight="1">
      <c r="A103" s="39"/>
      <c r="B103" s="175"/>
      <c r="C103" s="176" t="s">
        <v>79</v>
      </c>
      <c r="D103" s="176" t="s">
        <v>193</v>
      </c>
      <c r="E103" s="177" t="s">
        <v>194</v>
      </c>
      <c r="F103" s="178" t="s">
        <v>195</v>
      </c>
      <c r="G103" s="179" t="s">
        <v>132</v>
      </c>
      <c r="H103" s="180">
        <v>35.728000000000002</v>
      </c>
      <c r="I103" s="181"/>
      <c r="J103" s="182">
        <f>ROUND(I103*H103,2)</f>
        <v>0</v>
      </c>
      <c r="K103" s="178" t="s">
        <v>196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198</v>
      </c>
    </row>
    <row r="104" s="2" customFormat="1">
      <c r="A104" s="39"/>
      <c r="B104" s="40"/>
      <c r="C104" s="39"/>
      <c r="D104" s="189" t="s">
        <v>199</v>
      </c>
      <c r="E104" s="39"/>
      <c r="F104" s="190" t="s">
        <v>200</v>
      </c>
      <c r="G104" s="39"/>
      <c r="H104" s="39"/>
      <c r="I104" s="191"/>
      <c r="J104" s="39"/>
      <c r="K104" s="39"/>
      <c r="L104" s="40"/>
      <c r="M104" s="192"/>
      <c r="N104" s="19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199</v>
      </c>
      <c r="AU104" s="20" t="s">
        <v>81</v>
      </c>
    </row>
    <row r="105" s="13" customFormat="1">
      <c r="A105" s="13"/>
      <c r="B105" s="194"/>
      <c r="C105" s="13"/>
      <c r="D105" s="195" t="s">
        <v>145</v>
      </c>
      <c r="E105" s="196" t="s">
        <v>130</v>
      </c>
      <c r="F105" s="197" t="s">
        <v>201</v>
      </c>
      <c r="G105" s="13"/>
      <c r="H105" s="198">
        <v>51.039999999999999</v>
      </c>
      <c r="I105" s="199"/>
      <c r="J105" s="13"/>
      <c r="K105" s="13"/>
      <c r="L105" s="194"/>
      <c r="M105" s="200"/>
      <c r="N105" s="201"/>
      <c r="O105" s="201"/>
      <c r="P105" s="201"/>
      <c r="Q105" s="201"/>
      <c r="R105" s="201"/>
      <c r="S105" s="201"/>
      <c r="T105" s="20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6" t="s">
        <v>145</v>
      </c>
      <c r="AU105" s="196" t="s">
        <v>81</v>
      </c>
      <c r="AV105" s="13" t="s">
        <v>81</v>
      </c>
      <c r="AW105" s="13" t="s">
        <v>33</v>
      </c>
      <c r="AX105" s="13" t="s">
        <v>72</v>
      </c>
      <c r="AY105" s="196" t="s">
        <v>191</v>
      </c>
    </row>
    <row r="106" s="13" customFormat="1">
      <c r="A106" s="13"/>
      <c r="B106" s="194"/>
      <c r="C106" s="13"/>
      <c r="D106" s="195" t="s">
        <v>145</v>
      </c>
      <c r="E106" s="196" t="s">
        <v>3</v>
      </c>
      <c r="F106" s="197" t="s">
        <v>202</v>
      </c>
      <c r="G106" s="13"/>
      <c r="H106" s="198">
        <v>35.728000000000002</v>
      </c>
      <c r="I106" s="199"/>
      <c r="J106" s="13"/>
      <c r="K106" s="13"/>
      <c r="L106" s="194"/>
      <c r="M106" s="200"/>
      <c r="N106" s="201"/>
      <c r="O106" s="201"/>
      <c r="P106" s="201"/>
      <c r="Q106" s="201"/>
      <c r="R106" s="201"/>
      <c r="S106" s="201"/>
      <c r="T106" s="20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6" t="s">
        <v>145</v>
      </c>
      <c r="AU106" s="196" t="s">
        <v>81</v>
      </c>
      <c r="AV106" s="13" t="s">
        <v>81</v>
      </c>
      <c r="AW106" s="13" t="s">
        <v>33</v>
      </c>
      <c r="AX106" s="13" t="s">
        <v>79</v>
      </c>
      <c r="AY106" s="196" t="s">
        <v>191</v>
      </c>
    </row>
    <row r="107" s="2" customFormat="1" ht="16.5" customHeight="1">
      <c r="A107" s="39"/>
      <c r="B107" s="175"/>
      <c r="C107" s="176" t="s">
        <v>81</v>
      </c>
      <c r="D107" s="176" t="s">
        <v>193</v>
      </c>
      <c r="E107" s="177" t="s">
        <v>203</v>
      </c>
      <c r="F107" s="178" t="s">
        <v>204</v>
      </c>
      <c r="G107" s="179" t="s">
        <v>132</v>
      </c>
      <c r="H107" s="180">
        <v>15.311999999999999</v>
      </c>
      <c r="I107" s="181"/>
      <c r="J107" s="182">
        <f>ROUND(I107*H107,2)</f>
        <v>0</v>
      </c>
      <c r="K107" s="178" t="s">
        <v>196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205</v>
      </c>
    </row>
    <row r="108" s="2" customFormat="1">
      <c r="A108" s="39"/>
      <c r="B108" s="40"/>
      <c r="C108" s="39"/>
      <c r="D108" s="189" t="s">
        <v>199</v>
      </c>
      <c r="E108" s="39"/>
      <c r="F108" s="190" t="s">
        <v>206</v>
      </c>
      <c r="G108" s="39"/>
      <c r="H108" s="39"/>
      <c r="I108" s="191"/>
      <c r="J108" s="39"/>
      <c r="K108" s="39"/>
      <c r="L108" s="40"/>
      <c r="M108" s="192"/>
      <c r="N108" s="193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199</v>
      </c>
      <c r="AU108" s="20" t="s">
        <v>81</v>
      </c>
    </row>
    <row r="109" s="13" customFormat="1">
      <c r="A109" s="13"/>
      <c r="B109" s="194"/>
      <c r="C109" s="13"/>
      <c r="D109" s="195" t="s">
        <v>145</v>
      </c>
      <c r="E109" s="196" t="s">
        <v>3</v>
      </c>
      <c r="F109" s="197" t="s">
        <v>207</v>
      </c>
      <c r="G109" s="13"/>
      <c r="H109" s="198">
        <v>15.311999999999999</v>
      </c>
      <c r="I109" s="199"/>
      <c r="J109" s="13"/>
      <c r="K109" s="13"/>
      <c r="L109" s="194"/>
      <c r="M109" s="200"/>
      <c r="N109" s="201"/>
      <c r="O109" s="201"/>
      <c r="P109" s="201"/>
      <c r="Q109" s="201"/>
      <c r="R109" s="201"/>
      <c r="S109" s="201"/>
      <c r="T109" s="20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6" t="s">
        <v>145</v>
      </c>
      <c r="AU109" s="196" t="s">
        <v>81</v>
      </c>
      <c r="AV109" s="13" t="s">
        <v>81</v>
      </c>
      <c r="AW109" s="13" t="s">
        <v>33</v>
      </c>
      <c r="AX109" s="13" t="s">
        <v>79</v>
      </c>
      <c r="AY109" s="196" t="s">
        <v>191</v>
      </c>
    </row>
    <row r="110" s="2" customFormat="1" ht="24.15" customHeight="1">
      <c r="A110" s="39"/>
      <c r="B110" s="175"/>
      <c r="C110" s="176" t="s">
        <v>90</v>
      </c>
      <c r="D110" s="176" t="s">
        <v>193</v>
      </c>
      <c r="E110" s="177" t="s">
        <v>208</v>
      </c>
      <c r="F110" s="178" t="s">
        <v>209</v>
      </c>
      <c r="G110" s="179" t="s">
        <v>132</v>
      </c>
      <c r="H110" s="180">
        <v>11.025</v>
      </c>
      <c r="I110" s="181"/>
      <c r="J110" s="182">
        <f>ROUND(I110*H110,2)</f>
        <v>0</v>
      </c>
      <c r="K110" s="178" t="s">
        <v>196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210</v>
      </c>
    </row>
    <row r="111" s="2" customFormat="1">
      <c r="A111" s="39"/>
      <c r="B111" s="40"/>
      <c r="C111" s="39"/>
      <c r="D111" s="189" t="s">
        <v>199</v>
      </c>
      <c r="E111" s="39"/>
      <c r="F111" s="190" t="s">
        <v>211</v>
      </c>
      <c r="G111" s="39"/>
      <c r="H111" s="39"/>
      <c r="I111" s="191"/>
      <c r="J111" s="39"/>
      <c r="K111" s="39"/>
      <c r="L111" s="40"/>
      <c r="M111" s="192"/>
      <c r="N111" s="19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199</v>
      </c>
      <c r="AU111" s="20" t="s">
        <v>81</v>
      </c>
    </row>
    <row r="112" s="13" customFormat="1">
      <c r="A112" s="13"/>
      <c r="B112" s="194"/>
      <c r="C112" s="13"/>
      <c r="D112" s="195" t="s">
        <v>145</v>
      </c>
      <c r="E112" s="196" t="s">
        <v>145</v>
      </c>
      <c r="F112" s="197" t="s">
        <v>212</v>
      </c>
      <c r="G112" s="13"/>
      <c r="H112" s="198">
        <v>18.375</v>
      </c>
      <c r="I112" s="199"/>
      <c r="J112" s="13"/>
      <c r="K112" s="13"/>
      <c r="L112" s="194"/>
      <c r="M112" s="200"/>
      <c r="N112" s="201"/>
      <c r="O112" s="201"/>
      <c r="P112" s="201"/>
      <c r="Q112" s="201"/>
      <c r="R112" s="201"/>
      <c r="S112" s="201"/>
      <c r="T112" s="20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6" t="s">
        <v>145</v>
      </c>
      <c r="AU112" s="196" t="s">
        <v>81</v>
      </c>
      <c r="AV112" s="13" t="s">
        <v>81</v>
      </c>
      <c r="AW112" s="13" t="s">
        <v>33</v>
      </c>
      <c r="AX112" s="13" t="s">
        <v>72</v>
      </c>
      <c r="AY112" s="196" t="s">
        <v>191</v>
      </c>
    </row>
    <row r="113" s="13" customFormat="1">
      <c r="A113" s="13"/>
      <c r="B113" s="194"/>
      <c r="C113" s="13"/>
      <c r="D113" s="195" t="s">
        <v>145</v>
      </c>
      <c r="E113" s="196" t="s">
        <v>3</v>
      </c>
      <c r="F113" s="197" t="s">
        <v>213</v>
      </c>
      <c r="G113" s="13"/>
      <c r="H113" s="198">
        <v>11.025</v>
      </c>
      <c r="I113" s="199"/>
      <c r="J113" s="13"/>
      <c r="K113" s="13"/>
      <c r="L113" s="194"/>
      <c r="M113" s="200"/>
      <c r="N113" s="201"/>
      <c r="O113" s="201"/>
      <c r="P113" s="201"/>
      <c r="Q113" s="201"/>
      <c r="R113" s="201"/>
      <c r="S113" s="201"/>
      <c r="T113" s="20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6" t="s">
        <v>145</v>
      </c>
      <c r="AU113" s="196" t="s">
        <v>81</v>
      </c>
      <c r="AV113" s="13" t="s">
        <v>81</v>
      </c>
      <c r="AW113" s="13" t="s">
        <v>33</v>
      </c>
      <c r="AX113" s="13" t="s">
        <v>79</v>
      </c>
      <c r="AY113" s="196" t="s">
        <v>191</v>
      </c>
    </row>
    <row r="114" s="2" customFormat="1" ht="24.15" customHeight="1">
      <c r="A114" s="39"/>
      <c r="B114" s="175"/>
      <c r="C114" s="176" t="s">
        <v>197</v>
      </c>
      <c r="D114" s="176" t="s">
        <v>193</v>
      </c>
      <c r="E114" s="177" t="s">
        <v>214</v>
      </c>
      <c r="F114" s="178" t="s">
        <v>215</v>
      </c>
      <c r="G114" s="179" t="s">
        <v>132</v>
      </c>
      <c r="H114" s="180">
        <v>7.3499999999999996</v>
      </c>
      <c r="I114" s="181"/>
      <c r="J114" s="182">
        <f>ROUND(I114*H114,2)</f>
        <v>0</v>
      </c>
      <c r="K114" s="178" t="s">
        <v>196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216</v>
      </c>
    </row>
    <row r="115" s="2" customFormat="1">
      <c r="A115" s="39"/>
      <c r="B115" s="40"/>
      <c r="C115" s="39"/>
      <c r="D115" s="189" t="s">
        <v>199</v>
      </c>
      <c r="E115" s="39"/>
      <c r="F115" s="190" t="s">
        <v>217</v>
      </c>
      <c r="G115" s="39"/>
      <c r="H115" s="39"/>
      <c r="I115" s="191"/>
      <c r="J115" s="39"/>
      <c r="K115" s="39"/>
      <c r="L115" s="40"/>
      <c r="M115" s="192"/>
      <c r="N115" s="19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199</v>
      </c>
      <c r="AU115" s="20" t="s">
        <v>81</v>
      </c>
    </row>
    <row r="116" s="13" customFormat="1">
      <c r="A116" s="13"/>
      <c r="B116" s="194"/>
      <c r="C116" s="13"/>
      <c r="D116" s="195" t="s">
        <v>145</v>
      </c>
      <c r="E116" s="196" t="s">
        <v>3</v>
      </c>
      <c r="F116" s="197" t="s">
        <v>218</v>
      </c>
      <c r="G116" s="13"/>
      <c r="H116" s="198">
        <v>7.3499999999999996</v>
      </c>
      <c r="I116" s="199"/>
      <c r="J116" s="13"/>
      <c r="K116" s="13"/>
      <c r="L116" s="194"/>
      <c r="M116" s="200"/>
      <c r="N116" s="201"/>
      <c r="O116" s="201"/>
      <c r="P116" s="201"/>
      <c r="Q116" s="201"/>
      <c r="R116" s="201"/>
      <c r="S116" s="201"/>
      <c r="T116" s="20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6" t="s">
        <v>145</v>
      </c>
      <c r="AU116" s="196" t="s">
        <v>81</v>
      </c>
      <c r="AV116" s="13" t="s">
        <v>81</v>
      </c>
      <c r="AW116" s="13" t="s">
        <v>33</v>
      </c>
      <c r="AX116" s="13" t="s">
        <v>79</v>
      </c>
      <c r="AY116" s="196" t="s">
        <v>191</v>
      </c>
    </row>
    <row r="117" s="2" customFormat="1" ht="24.15" customHeight="1">
      <c r="A117" s="39"/>
      <c r="B117" s="175"/>
      <c r="C117" s="176" t="s">
        <v>219</v>
      </c>
      <c r="D117" s="176" t="s">
        <v>193</v>
      </c>
      <c r="E117" s="177" t="s">
        <v>220</v>
      </c>
      <c r="F117" s="178" t="s">
        <v>221</v>
      </c>
      <c r="G117" s="179" t="s">
        <v>132</v>
      </c>
      <c r="H117" s="180">
        <v>0</v>
      </c>
      <c r="I117" s="181"/>
      <c r="J117" s="182">
        <f>ROUND(I117*H117,2)</f>
        <v>0</v>
      </c>
      <c r="K117" s="178" t="s">
        <v>196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222</v>
      </c>
    </row>
    <row r="118" s="2" customFormat="1">
      <c r="A118" s="39"/>
      <c r="B118" s="40"/>
      <c r="C118" s="39"/>
      <c r="D118" s="189" t="s">
        <v>199</v>
      </c>
      <c r="E118" s="39"/>
      <c r="F118" s="190" t="s">
        <v>223</v>
      </c>
      <c r="G118" s="39"/>
      <c r="H118" s="39"/>
      <c r="I118" s="191"/>
      <c r="J118" s="39"/>
      <c r="K118" s="39"/>
      <c r="L118" s="40"/>
      <c r="M118" s="192"/>
      <c r="N118" s="193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199</v>
      </c>
      <c r="AU118" s="20" t="s">
        <v>81</v>
      </c>
    </row>
    <row r="119" s="2" customFormat="1">
      <c r="A119" s="39"/>
      <c r="B119" s="40"/>
      <c r="C119" s="39"/>
      <c r="D119" s="195" t="s">
        <v>134</v>
      </c>
      <c r="E119" s="39"/>
      <c r="F119" s="203" t="s">
        <v>224</v>
      </c>
      <c r="G119" s="39"/>
      <c r="H119" s="39"/>
      <c r="I119" s="191"/>
      <c r="J119" s="39"/>
      <c r="K119" s="39"/>
      <c r="L119" s="40"/>
      <c r="M119" s="192"/>
      <c r="N119" s="19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134</v>
      </c>
      <c r="AU119" s="20" t="s">
        <v>81</v>
      </c>
    </row>
    <row r="120" s="2" customFormat="1" ht="33" customHeight="1">
      <c r="A120" s="39"/>
      <c r="B120" s="175"/>
      <c r="C120" s="176" t="s">
        <v>225</v>
      </c>
      <c r="D120" s="176" t="s">
        <v>193</v>
      </c>
      <c r="E120" s="177" t="s">
        <v>226</v>
      </c>
      <c r="F120" s="178" t="s">
        <v>227</v>
      </c>
      <c r="G120" s="179" t="s">
        <v>132</v>
      </c>
      <c r="H120" s="180">
        <v>2.25</v>
      </c>
      <c r="I120" s="181"/>
      <c r="J120" s="182">
        <f>ROUND(I120*H120,2)</f>
        <v>0</v>
      </c>
      <c r="K120" s="178" t="s">
        <v>196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2.1000000000000001</v>
      </c>
      <c r="T120" s="186">
        <f>S120*H120</f>
        <v>4.7250000000000005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228</v>
      </c>
    </row>
    <row r="121" s="2" customFormat="1">
      <c r="A121" s="39"/>
      <c r="B121" s="40"/>
      <c r="C121" s="39"/>
      <c r="D121" s="189" t="s">
        <v>199</v>
      </c>
      <c r="E121" s="39"/>
      <c r="F121" s="190" t="s">
        <v>229</v>
      </c>
      <c r="G121" s="39"/>
      <c r="H121" s="39"/>
      <c r="I121" s="191"/>
      <c r="J121" s="39"/>
      <c r="K121" s="39"/>
      <c r="L121" s="40"/>
      <c r="M121" s="192"/>
      <c r="N121" s="19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199</v>
      </c>
      <c r="AU121" s="20" t="s">
        <v>81</v>
      </c>
    </row>
    <row r="122" s="13" customFormat="1">
      <c r="A122" s="13"/>
      <c r="B122" s="194"/>
      <c r="C122" s="13"/>
      <c r="D122" s="195" t="s">
        <v>145</v>
      </c>
      <c r="E122" s="196" t="s">
        <v>3</v>
      </c>
      <c r="F122" s="197" t="s">
        <v>230</v>
      </c>
      <c r="G122" s="13"/>
      <c r="H122" s="198">
        <v>2.25</v>
      </c>
      <c r="I122" s="199"/>
      <c r="J122" s="13"/>
      <c r="K122" s="13"/>
      <c r="L122" s="194"/>
      <c r="M122" s="200"/>
      <c r="N122" s="201"/>
      <c r="O122" s="201"/>
      <c r="P122" s="201"/>
      <c r="Q122" s="201"/>
      <c r="R122" s="201"/>
      <c r="S122" s="201"/>
      <c r="T122" s="20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6" t="s">
        <v>145</v>
      </c>
      <c r="AU122" s="196" t="s">
        <v>81</v>
      </c>
      <c r="AV122" s="13" t="s">
        <v>81</v>
      </c>
      <c r="AW122" s="13" t="s">
        <v>33</v>
      </c>
      <c r="AX122" s="13" t="s">
        <v>79</v>
      </c>
      <c r="AY122" s="196" t="s">
        <v>191</v>
      </c>
    </row>
    <row r="123" s="2" customFormat="1" ht="33" customHeight="1">
      <c r="A123" s="39"/>
      <c r="B123" s="175"/>
      <c r="C123" s="176" t="s">
        <v>231</v>
      </c>
      <c r="D123" s="176" t="s">
        <v>193</v>
      </c>
      <c r="E123" s="177" t="s">
        <v>232</v>
      </c>
      <c r="F123" s="178" t="s">
        <v>233</v>
      </c>
      <c r="G123" s="179" t="s">
        <v>132</v>
      </c>
      <c r="H123" s="180">
        <v>18.375</v>
      </c>
      <c r="I123" s="181"/>
      <c r="J123" s="182">
        <f>ROUND(I123*H123,2)</f>
        <v>0</v>
      </c>
      <c r="K123" s="178" t="s">
        <v>196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234</v>
      </c>
    </row>
    <row r="124" s="2" customFormat="1">
      <c r="A124" s="39"/>
      <c r="B124" s="40"/>
      <c r="C124" s="39"/>
      <c r="D124" s="189" t="s">
        <v>199</v>
      </c>
      <c r="E124" s="39"/>
      <c r="F124" s="190" t="s">
        <v>235</v>
      </c>
      <c r="G124" s="39"/>
      <c r="H124" s="39"/>
      <c r="I124" s="191"/>
      <c r="J124" s="39"/>
      <c r="K124" s="39"/>
      <c r="L124" s="40"/>
      <c r="M124" s="192"/>
      <c r="N124" s="193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199</v>
      </c>
      <c r="AU124" s="20" t="s">
        <v>81</v>
      </c>
    </row>
    <row r="125" s="13" customFormat="1">
      <c r="A125" s="13"/>
      <c r="B125" s="194"/>
      <c r="C125" s="13"/>
      <c r="D125" s="195" t="s">
        <v>145</v>
      </c>
      <c r="E125" s="196" t="s">
        <v>3</v>
      </c>
      <c r="F125" s="197" t="s">
        <v>145</v>
      </c>
      <c r="G125" s="13"/>
      <c r="H125" s="198">
        <v>18.375</v>
      </c>
      <c r="I125" s="199"/>
      <c r="J125" s="13"/>
      <c r="K125" s="13"/>
      <c r="L125" s="194"/>
      <c r="M125" s="200"/>
      <c r="N125" s="201"/>
      <c r="O125" s="201"/>
      <c r="P125" s="201"/>
      <c r="Q125" s="201"/>
      <c r="R125" s="201"/>
      <c r="S125" s="201"/>
      <c r="T125" s="20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6" t="s">
        <v>145</v>
      </c>
      <c r="AU125" s="196" t="s">
        <v>81</v>
      </c>
      <c r="AV125" s="13" t="s">
        <v>81</v>
      </c>
      <c r="AW125" s="13" t="s">
        <v>33</v>
      </c>
      <c r="AX125" s="13" t="s">
        <v>79</v>
      </c>
      <c r="AY125" s="196" t="s">
        <v>191</v>
      </c>
    </row>
    <row r="126" s="2" customFormat="1" ht="33" customHeight="1">
      <c r="A126" s="39"/>
      <c r="B126" s="175"/>
      <c r="C126" s="176" t="s">
        <v>236</v>
      </c>
      <c r="D126" s="176" t="s">
        <v>193</v>
      </c>
      <c r="E126" s="177" t="s">
        <v>237</v>
      </c>
      <c r="F126" s="178" t="s">
        <v>238</v>
      </c>
      <c r="G126" s="179" t="s">
        <v>132</v>
      </c>
      <c r="H126" s="180">
        <v>36.75</v>
      </c>
      <c r="I126" s="181"/>
      <c r="J126" s="182">
        <f>ROUND(I126*H126,2)</f>
        <v>0</v>
      </c>
      <c r="K126" s="178" t="s">
        <v>196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239</v>
      </c>
    </row>
    <row r="127" s="2" customFormat="1">
      <c r="A127" s="39"/>
      <c r="B127" s="40"/>
      <c r="C127" s="39"/>
      <c r="D127" s="189" t="s">
        <v>199</v>
      </c>
      <c r="E127" s="39"/>
      <c r="F127" s="190" t="s">
        <v>240</v>
      </c>
      <c r="G127" s="39"/>
      <c r="H127" s="39"/>
      <c r="I127" s="191"/>
      <c r="J127" s="39"/>
      <c r="K127" s="39"/>
      <c r="L127" s="40"/>
      <c r="M127" s="192"/>
      <c r="N127" s="19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199</v>
      </c>
      <c r="AU127" s="20" t="s">
        <v>81</v>
      </c>
    </row>
    <row r="128" s="2" customFormat="1">
      <c r="A128" s="39"/>
      <c r="B128" s="40"/>
      <c r="C128" s="39"/>
      <c r="D128" s="195" t="s">
        <v>134</v>
      </c>
      <c r="E128" s="39"/>
      <c r="F128" s="203" t="s">
        <v>241</v>
      </c>
      <c r="G128" s="39"/>
      <c r="H128" s="39"/>
      <c r="I128" s="191"/>
      <c r="J128" s="39"/>
      <c r="K128" s="39"/>
      <c r="L128" s="40"/>
      <c r="M128" s="192"/>
      <c r="N128" s="19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134</v>
      </c>
      <c r="AU128" s="20" t="s">
        <v>81</v>
      </c>
    </row>
    <row r="129" s="13" customFormat="1">
      <c r="A129" s="13"/>
      <c r="B129" s="194"/>
      <c r="C129" s="13"/>
      <c r="D129" s="195" t="s">
        <v>145</v>
      </c>
      <c r="E129" s="13"/>
      <c r="F129" s="197" t="s">
        <v>242</v>
      </c>
      <c r="G129" s="13"/>
      <c r="H129" s="198">
        <v>36.75</v>
      </c>
      <c r="I129" s="199"/>
      <c r="J129" s="13"/>
      <c r="K129" s="13"/>
      <c r="L129" s="194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145</v>
      </c>
      <c r="AU129" s="196" t="s">
        <v>81</v>
      </c>
      <c r="AV129" s="13" t="s">
        <v>81</v>
      </c>
      <c r="AW129" s="13" t="s">
        <v>4</v>
      </c>
      <c r="AX129" s="13" t="s">
        <v>79</v>
      </c>
      <c r="AY129" s="196" t="s">
        <v>191</v>
      </c>
    </row>
    <row r="130" s="2" customFormat="1" ht="37.8" customHeight="1">
      <c r="A130" s="39"/>
      <c r="B130" s="175"/>
      <c r="C130" s="176" t="s">
        <v>243</v>
      </c>
      <c r="D130" s="176" t="s">
        <v>193</v>
      </c>
      <c r="E130" s="177" t="s">
        <v>244</v>
      </c>
      <c r="F130" s="178" t="s">
        <v>245</v>
      </c>
      <c r="G130" s="179" t="s">
        <v>132</v>
      </c>
      <c r="H130" s="180">
        <v>17.148</v>
      </c>
      <c r="I130" s="181"/>
      <c r="J130" s="182">
        <f>ROUND(I130*H130,2)</f>
        <v>0</v>
      </c>
      <c r="K130" s="178" t="s">
        <v>196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246</v>
      </c>
    </row>
    <row r="131" s="2" customFormat="1">
      <c r="A131" s="39"/>
      <c r="B131" s="40"/>
      <c r="C131" s="39"/>
      <c r="D131" s="189" t="s">
        <v>199</v>
      </c>
      <c r="E131" s="39"/>
      <c r="F131" s="190" t="s">
        <v>247</v>
      </c>
      <c r="G131" s="39"/>
      <c r="H131" s="39"/>
      <c r="I131" s="191"/>
      <c r="J131" s="39"/>
      <c r="K131" s="39"/>
      <c r="L131" s="40"/>
      <c r="M131" s="192"/>
      <c r="N131" s="19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199</v>
      </c>
      <c r="AU131" s="20" t="s">
        <v>81</v>
      </c>
    </row>
    <row r="132" s="2" customFormat="1">
      <c r="A132" s="39"/>
      <c r="B132" s="40"/>
      <c r="C132" s="39"/>
      <c r="D132" s="195" t="s">
        <v>134</v>
      </c>
      <c r="E132" s="39"/>
      <c r="F132" s="203" t="s">
        <v>248</v>
      </c>
      <c r="G132" s="39"/>
      <c r="H132" s="39"/>
      <c r="I132" s="191"/>
      <c r="J132" s="39"/>
      <c r="K132" s="39"/>
      <c r="L132" s="40"/>
      <c r="M132" s="192"/>
      <c r="N132" s="193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134</v>
      </c>
      <c r="AU132" s="20" t="s">
        <v>81</v>
      </c>
    </row>
    <row r="133" s="13" customFormat="1">
      <c r="A133" s="13"/>
      <c r="B133" s="194"/>
      <c r="C133" s="13"/>
      <c r="D133" s="195" t="s">
        <v>145</v>
      </c>
      <c r="E133" s="196" t="s">
        <v>3</v>
      </c>
      <c r="F133" s="197" t="s">
        <v>142</v>
      </c>
      <c r="G133" s="13"/>
      <c r="H133" s="198">
        <v>17.148</v>
      </c>
      <c r="I133" s="199"/>
      <c r="J133" s="13"/>
      <c r="K133" s="13"/>
      <c r="L133" s="194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145</v>
      </c>
      <c r="AU133" s="196" t="s">
        <v>81</v>
      </c>
      <c r="AV133" s="13" t="s">
        <v>81</v>
      </c>
      <c r="AW133" s="13" t="s">
        <v>33</v>
      </c>
      <c r="AX133" s="13" t="s">
        <v>79</v>
      </c>
      <c r="AY133" s="196" t="s">
        <v>191</v>
      </c>
    </row>
    <row r="134" s="2" customFormat="1" ht="24.15" customHeight="1">
      <c r="A134" s="39"/>
      <c r="B134" s="175"/>
      <c r="C134" s="176" t="s">
        <v>249</v>
      </c>
      <c r="D134" s="176" t="s">
        <v>193</v>
      </c>
      <c r="E134" s="177" t="s">
        <v>250</v>
      </c>
      <c r="F134" s="178" t="s">
        <v>251</v>
      </c>
      <c r="G134" s="179" t="s">
        <v>132</v>
      </c>
      <c r="H134" s="180">
        <v>17.148</v>
      </c>
      <c r="I134" s="181"/>
      <c r="J134" s="182">
        <f>ROUND(I134*H134,2)</f>
        <v>0</v>
      </c>
      <c r="K134" s="178" t="s">
        <v>196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252</v>
      </c>
    </row>
    <row r="135" s="2" customFormat="1">
      <c r="A135" s="39"/>
      <c r="B135" s="40"/>
      <c r="C135" s="39"/>
      <c r="D135" s="189" t="s">
        <v>199</v>
      </c>
      <c r="E135" s="39"/>
      <c r="F135" s="190" t="s">
        <v>253</v>
      </c>
      <c r="G135" s="39"/>
      <c r="H135" s="39"/>
      <c r="I135" s="191"/>
      <c r="J135" s="39"/>
      <c r="K135" s="39"/>
      <c r="L135" s="40"/>
      <c r="M135" s="192"/>
      <c r="N135" s="19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199</v>
      </c>
      <c r="AU135" s="20" t="s">
        <v>81</v>
      </c>
    </row>
    <row r="136" s="13" customFormat="1">
      <c r="A136" s="13"/>
      <c r="B136" s="194"/>
      <c r="C136" s="13"/>
      <c r="D136" s="195" t="s">
        <v>145</v>
      </c>
      <c r="E136" s="196" t="s">
        <v>3</v>
      </c>
      <c r="F136" s="197" t="s">
        <v>254</v>
      </c>
      <c r="G136" s="13"/>
      <c r="H136" s="198">
        <v>17.148</v>
      </c>
      <c r="I136" s="199"/>
      <c r="J136" s="13"/>
      <c r="K136" s="13"/>
      <c r="L136" s="194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145</v>
      </c>
      <c r="AU136" s="196" t="s">
        <v>81</v>
      </c>
      <c r="AV136" s="13" t="s">
        <v>81</v>
      </c>
      <c r="AW136" s="13" t="s">
        <v>33</v>
      </c>
      <c r="AX136" s="13" t="s">
        <v>79</v>
      </c>
      <c r="AY136" s="196" t="s">
        <v>191</v>
      </c>
    </row>
    <row r="137" s="2" customFormat="1" ht="24.15" customHeight="1">
      <c r="A137" s="39"/>
      <c r="B137" s="175"/>
      <c r="C137" s="176" t="s">
        <v>255</v>
      </c>
      <c r="D137" s="176" t="s">
        <v>193</v>
      </c>
      <c r="E137" s="177" t="s">
        <v>256</v>
      </c>
      <c r="F137" s="178" t="s">
        <v>257</v>
      </c>
      <c r="G137" s="179" t="s">
        <v>258</v>
      </c>
      <c r="H137" s="180">
        <v>17.148</v>
      </c>
      <c r="I137" s="181"/>
      <c r="J137" s="182">
        <f>ROUND(I137*H137,2)</f>
        <v>0</v>
      </c>
      <c r="K137" s="178" t="s">
        <v>196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259</v>
      </c>
    </row>
    <row r="138" s="2" customFormat="1">
      <c r="A138" s="39"/>
      <c r="B138" s="40"/>
      <c r="C138" s="39"/>
      <c r="D138" s="189" t="s">
        <v>199</v>
      </c>
      <c r="E138" s="39"/>
      <c r="F138" s="190" t="s">
        <v>260</v>
      </c>
      <c r="G138" s="39"/>
      <c r="H138" s="39"/>
      <c r="I138" s="191"/>
      <c r="J138" s="39"/>
      <c r="K138" s="39"/>
      <c r="L138" s="40"/>
      <c r="M138" s="192"/>
      <c r="N138" s="193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199</v>
      </c>
      <c r="AU138" s="20" t="s">
        <v>81</v>
      </c>
    </row>
    <row r="139" s="13" customFormat="1">
      <c r="A139" s="13"/>
      <c r="B139" s="194"/>
      <c r="C139" s="13"/>
      <c r="D139" s="195" t="s">
        <v>145</v>
      </c>
      <c r="E139" s="196" t="s">
        <v>142</v>
      </c>
      <c r="F139" s="197" t="s">
        <v>261</v>
      </c>
      <c r="G139" s="13"/>
      <c r="H139" s="198">
        <v>17.148</v>
      </c>
      <c r="I139" s="199"/>
      <c r="J139" s="13"/>
      <c r="K139" s="13"/>
      <c r="L139" s="194"/>
      <c r="M139" s="200"/>
      <c r="N139" s="201"/>
      <c r="O139" s="201"/>
      <c r="P139" s="201"/>
      <c r="Q139" s="201"/>
      <c r="R139" s="201"/>
      <c r="S139" s="201"/>
      <c r="T139" s="20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6" t="s">
        <v>145</v>
      </c>
      <c r="AU139" s="196" t="s">
        <v>81</v>
      </c>
      <c r="AV139" s="13" t="s">
        <v>81</v>
      </c>
      <c r="AW139" s="13" t="s">
        <v>33</v>
      </c>
      <c r="AX139" s="13" t="s">
        <v>79</v>
      </c>
      <c r="AY139" s="196" t="s">
        <v>191</v>
      </c>
    </row>
    <row r="140" s="2" customFormat="1" ht="24.15" customHeight="1">
      <c r="A140" s="39"/>
      <c r="B140" s="175"/>
      <c r="C140" s="176" t="s">
        <v>9</v>
      </c>
      <c r="D140" s="176" t="s">
        <v>193</v>
      </c>
      <c r="E140" s="177" t="s">
        <v>262</v>
      </c>
      <c r="F140" s="178" t="s">
        <v>263</v>
      </c>
      <c r="G140" s="179" t="s">
        <v>132</v>
      </c>
      <c r="H140" s="180">
        <v>15.68</v>
      </c>
      <c r="I140" s="181"/>
      <c r="J140" s="182">
        <f>ROUND(I140*H140,2)</f>
        <v>0</v>
      </c>
      <c r="K140" s="178" t="s">
        <v>196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264</v>
      </c>
    </row>
    <row r="141" s="2" customFormat="1">
      <c r="A141" s="39"/>
      <c r="B141" s="40"/>
      <c r="C141" s="39"/>
      <c r="D141" s="189" t="s">
        <v>199</v>
      </c>
      <c r="E141" s="39"/>
      <c r="F141" s="190" t="s">
        <v>265</v>
      </c>
      <c r="G141" s="39"/>
      <c r="H141" s="39"/>
      <c r="I141" s="191"/>
      <c r="J141" s="39"/>
      <c r="K141" s="39"/>
      <c r="L141" s="40"/>
      <c r="M141" s="192"/>
      <c r="N141" s="19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199</v>
      </c>
      <c r="AU141" s="20" t="s">
        <v>81</v>
      </c>
    </row>
    <row r="142" s="13" customFormat="1">
      <c r="A142" s="13"/>
      <c r="B142" s="194"/>
      <c r="C142" s="13"/>
      <c r="D142" s="195" t="s">
        <v>145</v>
      </c>
      <c r="E142" s="196" t="s">
        <v>3</v>
      </c>
      <c r="F142" s="197" t="s">
        <v>266</v>
      </c>
      <c r="G142" s="13"/>
      <c r="H142" s="198">
        <v>69.415000000000006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145</v>
      </c>
      <c r="AU142" s="196" t="s">
        <v>81</v>
      </c>
      <c r="AV142" s="13" t="s">
        <v>81</v>
      </c>
      <c r="AW142" s="13" t="s">
        <v>33</v>
      </c>
      <c r="AX142" s="13" t="s">
        <v>72</v>
      </c>
      <c r="AY142" s="196" t="s">
        <v>191</v>
      </c>
    </row>
    <row r="143" s="13" customFormat="1">
      <c r="A143" s="13"/>
      <c r="B143" s="194"/>
      <c r="C143" s="13"/>
      <c r="D143" s="195" t="s">
        <v>145</v>
      </c>
      <c r="E143" s="196" t="s">
        <v>3</v>
      </c>
      <c r="F143" s="197" t="s">
        <v>267</v>
      </c>
      <c r="G143" s="13"/>
      <c r="H143" s="198">
        <v>-6.96</v>
      </c>
      <c r="I143" s="199"/>
      <c r="J143" s="13"/>
      <c r="K143" s="13"/>
      <c r="L143" s="194"/>
      <c r="M143" s="200"/>
      <c r="N143" s="201"/>
      <c r="O143" s="201"/>
      <c r="P143" s="201"/>
      <c r="Q143" s="201"/>
      <c r="R143" s="201"/>
      <c r="S143" s="201"/>
      <c r="T143" s="20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6" t="s">
        <v>145</v>
      </c>
      <c r="AU143" s="196" t="s">
        <v>81</v>
      </c>
      <c r="AV143" s="13" t="s">
        <v>81</v>
      </c>
      <c r="AW143" s="13" t="s">
        <v>33</v>
      </c>
      <c r="AX143" s="13" t="s">
        <v>72</v>
      </c>
      <c r="AY143" s="196" t="s">
        <v>191</v>
      </c>
    </row>
    <row r="144" s="13" customFormat="1">
      <c r="A144" s="13"/>
      <c r="B144" s="194"/>
      <c r="C144" s="13"/>
      <c r="D144" s="195" t="s">
        <v>145</v>
      </c>
      <c r="E144" s="196" t="s">
        <v>3</v>
      </c>
      <c r="F144" s="197" t="s">
        <v>268</v>
      </c>
      <c r="G144" s="13"/>
      <c r="H144" s="198">
        <v>-2.5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145</v>
      </c>
      <c r="AU144" s="196" t="s">
        <v>81</v>
      </c>
      <c r="AV144" s="13" t="s">
        <v>81</v>
      </c>
      <c r="AW144" s="13" t="s">
        <v>33</v>
      </c>
      <c r="AX144" s="13" t="s">
        <v>72</v>
      </c>
      <c r="AY144" s="196" t="s">
        <v>191</v>
      </c>
    </row>
    <row r="145" s="13" customFormat="1">
      <c r="A145" s="13"/>
      <c r="B145" s="194"/>
      <c r="C145" s="13"/>
      <c r="D145" s="195" t="s">
        <v>145</v>
      </c>
      <c r="E145" s="196" t="s">
        <v>3</v>
      </c>
      <c r="F145" s="197" t="s">
        <v>269</v>
      </c>
      <c r="G145" s="13"/>
      <c r="H145" s="198">
        <v>-7.6879999999999997</v>
      </c>
      <c r="I145" s="199"/>
      <c r="J145" s="13"/>
      <c r="K145" s="13"/>
      <c r="L145" s="194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145</v>
      </c>
      <c r="AU145" s="196" t="s">
        <v>81</v>
      </c>
      <c r="AV145" s="13" t="s">
        <v>81</v>
      </c>
      <c r="AW145" s="13" t="s">
        <v>33</v>
      </c>
      <c r="AX145" s="13" t="s">
        <v>72</v>
      </c>
      <c r="AY145" s="196" t="s">
        <v>191</v>
      </c>
    </row>
    <row r="146" s="14" customFormat="1">
      <c r="A146" s="14"/>
      <c r="B146" s="204"/>
      <c r="C146" s="14"/>
      <c r="D146" s="195" t="s">
        <v>145</v>
      </c>
      <c r="E146" s="205" t="s">
        <v>148</v>
      </c>
      <c r="F146" s="206" t="s">
        <v>270</v>
      </c>
      <c r="G146" s="14"/>
      <c r="H146" s="207">
        <v>52.267000000000003</v>
      </c>
      <c r="I146" s="208"/>
      <c r="J146" s="14"/>
      <c r="K146" s="14"/>
      <c r="L146" s="204"/>
      <c r="M146" s="209"/>
      <c r="N146" s="210"/>
      <c r="O146" s="210"/>
      <c r="P146" s="210"/>
      <c r="Q146" s="210"/>
      <c r="R146" s="210"/>
      <c r="S146" s="210"/>
      <c r="T146" s="21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5" t="s">
        <v>145</v>
      </c>
      <c r="AU146" s="205" t="s">
        <v>81</v>
      </c>
      <c r="AV146" s="14" t="s">
        <v>197</v>
      </c>
      <c r="AW146" s="14" t="s">
        <v>33</v>
      </c>
      <c r="AX146" s="14" t="s">
        <v>72</v>
      </c>
      <c r="AY146" s="205" t="s">
        <v>191</v>
      </c>
    </row>
    <row r="147" s="13" customFormat="1">
      <c r="A147" s="13"/>
      <c r="B147" s="194"/>
      <c r="C147" s="13"/>
      <c r="D147" s="195" t="s">
        <v>145</v>
      </c>
      <c r="E147" s="196" t="s">
        <v>3</v>
      </c>
      <c r="F147" s="197" t="s">
        <v>271</v>
      </c>
      <c r="G147" s="13"/>
      <c r="H147" s="198">
        <v>15.68</v>
      </c>
      <c r="I147" s="199"/>
      <c r="J147" s="13"/>
      <c r="K147" s="13"/>
      <c r="L147" s="194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145</v>
      </c>
      <c r="AU147" s="196" t="s">
        <v>81</v>
      </c>
      <c r="AV147" s="13" t="s">
        <v>81</v>
      </c>
      <c r="AW147" s="13" t="s">
        <v>33</v>
      </c>
      <c r="AX147" s="13" t="s">
        <v>79</v>
      </c>
      <c r="AY147" s="196" t="s">
        <v>191</v>
      </c>
    </row>
    <row r="148" s="2" customFormat="1" ht="24.15" customHeight="1">
      <c r="A148" s="39"/>
      <c r="B148" s="175"/>
      <c r="C148" s="176" t="s">
        <v>272</v>
      </c>
      <c r="D148" s="176" t="s">
        <v>193</v>
      </c>
      <c r="E148" s="177" t="s">
        <v>273</v>
      </c>
      <c r="F148" s="178" t="s">
        <v>274</v>
      </c>
      <c r="G148" s="179" t="s">
        <v>132</v>
      </c>
      <c r="H148" s="180">
        <v>36.587000000000003</v>
      </c>
      <c r="I148" s="181"/>
      <c r="J148" s="182">
        <f>ROUND(I148*H148,2)</f>
        <v>0</v>
      </c>
      <c r="K148" s="178" t="s">
        <v>196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275</v>
      </c>
    </row>
    <row r="149" s="2" customFormat="1">
      <c r="A149" s="39"/>
      <c r="B149" s="40"/>
      <c r="C149" s="39"/>
      <c r="D149" s="189" t="s">
        <v>199</v>
      </c>
      <c r="E149" s="39"/>
      <c r="F149" s="190" t="s">
        <v>276</v>
      </c>
      <c r="G149" s="39"/>
      <c r="H149" s="39"/>
      <c r="I149" s="191"/>
      <c r="J149" s="39"/>
      <c r="K149" s="39"/>
      <c r="L149" s="40"/>
      <c r="M149" s="192"/>
      <c r="N149" s="193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199</v>
      </c>
      <c r="AU149" s="20" t="s">
        <v>81</v>
      </c>
    </row>
    <row r="150" s="13" customFormat="1">
      <c r="A150" s="13"/>
      <c r="B150" s="194"/>
      <c r="C150" s="13"/>
      <c r="D150" s="195" t="s">
        <v>145</v>
      </c>
      <c r="E150" s="196" t="s">
        <v>3</v>
      </c>
      <c r="F150" s="197" t="s">
        <v>277</v>
      </c>
      <c r="G150" s="13"/>
      <c r="H150" s="198">
        <v>36.587000000000003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145</v>
      </c>
      <c r="AU150" s="196" t="s">
        <v>81</v>
      </c>
      <c r="AV150" s="13" t="s">
        <v>81</v>
      </c>
      <c r="AW150" s="13" t="s">
        <v>33</v>
      </c>
      <c r="AX150" s="13" t="s">
        <v>79</v>
      </c>
      <c r="AY150" s="196" t="s">
        <v>191</v>
      </c>
    </row>
    <row r="151" s="12" customFormat="1" ht="22.8" customHeight="1">
      <c r="A151" s="12"/>
      <c r="B151" s="162"/>
      <c r="C151" s="12"/>
      <c r="D151" s="163" t="s">
        <v>71</v>
      </c>
      <c r="E151" s="173" t="s">
        <v>90</v>
      </c>
      <c r="F151" s="173" t="s">
        <v>278</v>
      </c>
      <c r="G151" s="12"/>
      <c r="H151" s="12"/>
      <c r="I151" s="165"/>
      <c r="J151" s="174">
        <f>BK151</f>
        <v>0</v>
      </c>
      <c r="K151" s="12"/>
      <c r="L151" s="162"/>
      <c r="M151" s="167"/>
      <c r="N151" s="168"/>
      <c r="O151" s="168"/>
      <c r="P151" s="169">
        <f>SUM(P152:P153)</f>
        <v>0</v>
      </c>
      <c r="Q151" s="168"/>
      <c r="R151" s="169">
        <f>SUM(R152:R153)</f>
        <v>0.19947000000000001</v>
      </c>
      <c r="S151" s="168"/>
      <c r="T151" s="17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3" t="s">
        <v>79</v>
      </c>
      <c r="AT151" s="171" t="s">
        <v>71</v>
      </c>
      <c r="AU151" s="171" t="s">
        <v>79</v>
      </c>
      <c r="AY151" s="163" t="s">
        <v>191</v>
      </c>
      <c r="BK151" s="172">
        <f>SUM(BK152:BK153)</f>
        <v>0</v>
      </c>
    </row>
    <row r="152" s="2" customFormat="1" ht="16.5" customHeight="1">
      <c r="A152" s="39"/>
      <c r="B152" s="175"/>
      <c r="C152" s="176" t="s">
        <v>279</v>
      </c>
      <c r="D152" s="176" t="s">
        <v>193</v>
      </c>
      <c r="E152" s="177" t="s">
        <v>280</v>
      </c>
      <c r="F152" s="178" t="s">
        <v>281</v>
      </c>
      <c r="G152" s="179" t="s">
        <v>258</v>
      </c>
      <c r="H152" s="180">
        <v>0.183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1.0900000000000001</v>
      </c>
      <c r="R152" s="185">
        <f>Q152*H152</f>
        <v>0.19947000000000001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282</v>
      </c>
    </row>
    <row r="153" s="13" customFormat="1">
      <c r="A153" s="13"/>
      <c r="B153" s="194"/>
      <c r="C153" s="13"/>
      <c r="D153" s="195" t="s">
        <v>145</v>
      </c>
      <c r="E153" s="196" t="s">
        <v>3</v>
      </c>
      <c r="F153" s="197" t="s">
        <v>283</v>
      </c>
      <c r="G153" s="13"/>
      <c r="H153" s="198">
        <v>0.183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81</v>
      </c>
      <c r="AV153" s="13" t="s">
        <v>81</v>
      </c>
      <c r="AW153" s="13" t="s">
        <v>33</v>
      </c>
      <c r="AX153" s="13" t="s">
        <v>79</v>
      </c>
      <c r="AY153" s="196" t="s">
        <v>191</v>
      </c>
    </row>
    <row r="154" s="12" customFormat="1" ht="22.8" customHeight="1">
      <c r="A154" s="12"/>
      <c r="B154" s="162"/>
      <c r="C154" s="12"/>
      <c r="D154" s="163" t="s">
        <v>71</v>
      </c>
      <c r="E154" s="173" t="s">
        <v>243</v>
      </c>
      <c r="F154" s="173" t="s">
        <v>284</v>
      </c>
      <c r="G154" s="12"/>
      <c r="H154" s="12"/>
      <c r="I154" s="165"/>
      <c r="J154" s="174">
        <f>BK154</f>
        <v>0</v>
      </c>
      <c r="K154" s="12"/>
      <c r="L154" s="162"/>
      <c r="M154" s="167"/>
      <c r="N154" s="168"/>
      <c r="O154" s="168"/>
      <c r="P154" s="169">
        <f>SUM(P155:P245)</f>
        <v>0</v>
      </c>
      <c r="Q154" s="168"/>
      <c r="R154" s="169">
        <f>SUM(R155:R245)</f>
        <v>0.011315000000000002</v>
      </c>
      <c r="S154" s="168"/>
      <c r="T154" s="170">
        <f>SUM(T155:T245)</f>
        <v>235.154888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3" t="s">
        <v>79</v>
      </c>
      <c r="AT154" s="171" t="s">
        <v>71</v>
      </c>
      <c r="AU154" s="171" t="s">
        <v>79</v>
      </c>
      <c r="AY154" s="163" t="s">
        <v>191</v>
      </c>
      <c r="BK154" s="172">
        <f>SUM(BK155:BK245)</f>
        <v>0</v>
      </c>
    </row>
    <row r="155" s="2" customFormat="1" ht="16.5" customHeight="1">
      <c r="A155" s="39"/>
      <c r="B155" s="175"/>
      <c r="C155" s="176" t="s">
        <v>285</v>
      </c>
      <c r="D155" s="176" t="s">
        <v>193</v>
      </c>
      <c r="E155" s="177" t="s">
        <v>286</v>
      </c>
      <c r="F155" s="178" t="s">
        <v>287</v>
      </c>
      <c r="G155" s="179" t="s">
        <v>288</v>
      </c>
      <c r="H155" s="180">
        <v>88.900000000000006</v>
      </c>
      <c r="I155" s="181"/>
      <c r="J155" s="182">
        <f>ROUND(I155*H155,2)</f>
        <v>0</v>
      </c>
      <c r="K155" s="178" t="s">
        <v>196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0.00011</v>
      </c>
      <c r="R155" s="185">
        <f>Q155*H155</f>
        <v>0.0097790000000000012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289</v>
      </c>
    </row>
    <row r="156" s="2" customFormat="1">
      <c r="A156" s="39"/>
      <c r="B156" s="40"/>
      <c r="C156" s="39"/>
      <c r="D156" s="189" t="s">
        <v>199</v>
      </c>
      <c r="E156" s="39"/>
      <c r="F156" s="190" t="s">
        <v>290</v>
      </c>
      <c r="G156" s="39"/>
      <c r="H156" s="39"/>
      <c r="I156" s="191"/>
      <c r="J156" s="39"/>
      <c r="K156" s="39"/>
      <c r="L156" s="40"/>
      <c r="M156" s="192"/>
      <c r="N156" s="19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199</v>
      </c>
      <c r="AU156" s="20" t="s">
        <v>81</v>
      </c>
    </row>
    <row r="157" s="13" customFormat="1">
      <c r="A157" s="13"/>
      <c r="B157" s="194"/>
      <c r="C157" s="13"/>
      <c r="D157" s="195" t="s">
        <v>145</v>
      </c>
      <c r="E157" s="196" t="s">
        <v>3</v>
      </c>
      <c r="F157" s="197" t="s">
        <v>291</v>
      </c>
      <c r="G157" s="13"/>
      <c r="H157" s="198">
        <v>14.800000000000001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145</v>
      </c>
      <c r="AU157" s="196" t="s">
        <v>81</v>
      </c>
      <c r="AV157" s="13" t="s">
        <v>81</v>
      </c>
      <c r="AW157" s="13" t="s">
        <v>33</v>
      </c>
      <c r="AX157" s="13" t="s">
        <v>72</v>
      </c>
      <c r="AY157" s="196" t="s">
        <v>191</v>
      </c>
    </row>
    <row r="158" s="13" customFormat="1">
      <c r="A158" s="13"/>
      <c r="B158" s="194"/>
      <c r="C158" s="13"/>
      <c r="D158" s="195" t="s">
        <v>145</v>
      </c>
      <c r="E158" s="196" t="s">
        <v>3</v>
      </c>
      <c r="F158" s="197" t="s">
        <v>292</v>
      </c>
      <c r="G158" s="13"/>
      <c r="H158" s="198">
        <v>74.099999999999994</v>
      </c>
      <c r="I158" s="199"/>
      <c r="J158" s="13"/>
      <c r="K158" s="13"/>
      <c r="L158" s="194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145</v>
      </c>
      <c r="AU158" s="196" t="s">
        <v>81</v>
      </c>
      <c r="AV158" s="13" t="s">
        <v>81</v>
      </c>
      <c r="AW158" s="13" t="s">
        <v>33</v>
      </c>
      <c r="AX158" s="13" t="s">
        <v>72</v>
      </c>
      <c r="AY158" s="196" t="s">
        <v>191</v>
      </c>
    </row>
    <row r="159" s="14" customFormat="1">
      <c r="A159" s="14"/>
      <c r="B159" s="204"/>
      <c r="C159" s="14"/>
      <c r="D159" s="195" t="s">
        <v>145</v>
      </c>
      <c r="E159" s="205" t="s">
        <v>3</v>
      </c>
      <c r="F159" s="206" t="s">
        <v>270</v>
      </c>
      <c r="G159" s="14"/>
      <c r="H159" s="207">
        <v>88.900000000000006</v>
      </c>
      <c r="I159" s="208"/>
      <c r="J159" s="14"/>
      <c r="K159" s="14"/>
      <c r="L159" s="204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5" t="s">
        <v>145</v>
      </c>
      <c r="AU159" s="205" t="s">
        <v>81</v>
      </c>
      <c r="AV159" s="14" t="s">
        <v>197</v>
      </c>
      <c r="AW159" s="14" t="s">
        <v>33</v>
      </c>
      <c r="AX159" s="14" t="s">
        <v>79</v>
      </c>
      <c r="AY159" s="205" t="s">
        <v>191</v>
      </c>
    </row>
    <row r="160" s="2" customFormat="1" ht="16.5" customHeight="1">
      <c r="A160" s="39"/>
      <c r="B160" s="175"/>
      <c r="C160" s="176" t="s">
        <v>293</v>
      </c>
      <c r="D160" s="176" t="s">
        <v>193</v>
      </c>
      <c r="E160" s="177" t="s">
        <v>294</v>
      </c>
      <c r="F160" s="178" t="s">
        <v>295</v>
      </c>
      <c r="G160" s="179" t="s">
        <v>132</v>
      </c>
      <c r="H160" s="180">
        <v>10.903000000000001</v>
      </c>
      <c r="I160" s="181"/>
      <c r="J160" s="182">
        <f>ROUND(I160*H160,2)</f>
        <v>0</v>
      </c>
      <c r="K160" s="178" t="s">
        <v>196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2.3999999999999999</v>
      </c>
      <c r="T160" s="186">
        <f>S160*H160</f>
        <v>26.167200000000001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296</v>
      </c>
    </row>
    <row r="161" s="2" customFormat="1">
      <c r="A161" s="39"/>
      <c r="B161" s="40"/>
      <c r="C161" s="39"/>
      <c r="D161" s="189" t="s">
        <v>199</v>
      </c>
      <c r="E161" s="39"/>
      <c r="F161" s="190" t="s">
        <v>297</v>
      </c>
      <c r="G161" s="39"/>
      <c r="H161" s="39"/>
      <c r="I161" s="191"/>
      <c r="J161" s="39"/>
      <c r="K161" s="39"/>
      <c r="L161" s="40"/>
      <c r="M161" s="192"/>
      <c r="N161" s="19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199</v>
      </c>
      <c r="AU161" s="20" t="s">
        <v>81</v>
      </c>
    </row>
    <row r="162" s="13" customFormat="1">
      <c r="A162" s="13"/>
      <c r="B162" s="194"/>
      <c r="C162" s="13"/>
      <c r="D162" s="195" t="s">
        <v>145</v>
      </c>
      <c r="E162" s="196" t="s">
        <v>134</v>
      </c>
      <c r="F162" s="197" t="s">
        <v>298</v>
      </c>
      <c r="G162" s="13"/>
      <c r="H162" s="198">
        <v>43.609999999999999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145</v>
      </c>
      <c r="AU162" s="196" t="s">
        <v>81</v>
      </c>
      <c r="AV162" s="13" t="s">
        <v>81</v>
      </c>
      <c r="AW162" s="13" t="s">
        <v>33</v>
      </c>
      <c r="AX162" s="13" t="s">
        <v>72</v>
      </c>
      <c r="AY162" s="196" t="s">
        <v>191</v>
      </c>
    </row>
    <row r="163" s="13" customFormat="1">
      <c r="A163" s="13"/>
      <c r="B163" s="194"/>
      <c r="C163" s="13"/>
      <c r="D163" s="195" t="s">
        <v>145</v>
      </c>
      <c r="E163" s="196" t="s">
        <v>3</v>
      </c>
      <c r="F163" s="197" t="s">
        <v>299</v>
      </c>
      <c r="G163" s="13"/>
      <c r="H163" s="198">
        <v>10.903000000000001</v>
      </c>
      <c r="I163" s="199"/>
      <c r="J163" s="13"/>
      <c r="K163" s="13"/>
      <c r="L163" s="194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145</v>
      </c>
      <c r="AU163" s="196" t="s">
        <v>81</v>
      </c>
      <c r="AV163" s="13" t="s">
        <v>81</v>
      </c>
      <c r="AW163" s="13" t="s">
        <v>33</v>
      </c>
      <c r="AX163" s="13" t="s">
        <v>79</v>
      </c>
      <c r="AY163" s="196" t="s">
        <v>191</v>
      </c>
    </row>
    <row r="164" s="2" customFormat="1" ht="16.5" customHeight="1">
      <c r="A164" s="39"/>
      <c r="B164" s="175"/>
      <c r="C164" s="176" t="s">
        <v>300</v>
      </c>
      <c r="D164" s="176" t="s">
        <v>193</v>
      </c>
      <c r="E164" s="177" t="s">
        <v>301</v>
      </c>
      <c r="F164" s="178" t="s">
        <v>302</v>
      </c>
      <c r="G164" s="179" t="s">
        <v>136</v>
      </c>
      <c r="H164" s="180">
        <v>207.928</v>
      </c>
      <c r="I164" s="181"/>
      <c r="J164" s="182">
        <f>ROUND(I164*H164,2)</f>
        <v>0</v>
      </c>
      <c r="K164" s="178" t="s">
        <v>196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0.080000000000000002</v>
      </c>
      <c r="T164" s="186">
        <f>S164*H164</f>
        <v>16.634239999999998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303</v>
      </c>
    </row>
    <row r="165" s="2" customFormat="1">
      <c r="A165" s="39"/>
      <c r="B165" s="40"/>
      <c r="C165" s="39"/>
      <c r="D165" s="189" t="s">
        <v>199</v>
      </c>
      <c r="E165" s="39"/>
      <c r="F165" s="190" t="s">
        <v>304</v>
      </c>
      <c r="G165" s="39"/>
      <c r="H165" s="39"/>
      <c r="I165" s="191"/>
      <c r="J165" s="39"/>
      <c r="K165" s="39"/>
      <c r="L165" s="40"/>
      <c r="M165" s="192"/>
      <c r="N165" s="193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199</v>
      </c>
      <c r="AU165" s="20" t="s">
        <v>81</v>
      </c>
    </row>
    <row r="166" s="13" customFormat="1">
      <c r="A166" s="13"/>
      <c r="B166" s="194"/>
      <c r="C166" s="13"/>
      <c r="D166" s="195" t="s">
        <v>145</v>
      </c>
      <c r="E166" s="196" t="s">
        <v>3</v>
      </c>
      <c r="F166" s="197" t="s">
        <v>305</v>
      </c>
      <c r="G166" s="13"/>
      <c r="H166" s="198">
        <v>89.388000000000005</v>
      </c>
      <c r="I166" s="199"/>
      <c r="J166" s="13"/>
      <c r="K166" s="13"/>
      <c r="L166" s="194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145</v>
      </c>
      <c r="AU166" s="196" t="s">
        <v>81</v>
      </c>
      <c r="AV166" s="13" t="s">
        <v>81</v>
      </c>
      <c r="AW166" s="13" t="s">
        <v>33</v>
      </c>
      <c r="AX166" s="13" t="s">
        <v>72</v>
      </c>
      <c r="AY166" s="196" t="s">
        <v>191</v>
      </c>
    </row>
    <row r="167" s="13" customFormat="1">
      <c r="A167" s="13"/>
      <c r="B167" s="194"/>
      <c r="C167" s="13"/>
      <c r="D167" s="195" t="s">
        <v>145</v>
      </c>
      <c r="E167" s="196" t="s">
        <v>3</v>
      </c>
      <c r="F167" s="197" t="s">
        <v>306</v>
      </c>
      <c r="G167" s="13"/>
      <c r="H167" s="198">
        <v>-12.4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145</v>
      </c>
      <c r="AU167" s="196" t="s">
        <v>81</v>
      </c>
      <c r="AV167" s="13" t="s">
        <v>81</v>
      </c>
      <c r="AW167" s="13" t="s">
        <v>33</v>
      </c>
      <c r="AX167" s="13" t="s">
        <v>72</v>
      </c>
      <c r="AY167" s="196" t="s">
        <v>191</v>
      </c>
    </row>
    <row r="168" s="13" customFormat="1">
      <c r="A168" s="13"/>
      <c r="B168" s="194"/>
      <c r="C168" s="13"/>
      <c r="D168" s="195" t="s">
        <v>145</v>
      </c>
      <c r="E168" s="196" t="s">
        <v>3</v>
      </c>
      <c r="F168" s="197" t="s">
        <v>307</v>
      </c>
      <c r="G168" s="13"/>
      <c r="H168" s="198">
        <v>146.34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145</v>
      </c>
      <c r="AU168" s="196" t="s">
        <v>81</v>
      </c>
      <c r="AV168" s="13" t="s">
        <v>81</v>
      </c>
      <c r="AW168" s="13" t="s">
        <v>33</v>
      </c>
      <c r="AX168" s="13" t="s">
        <v>72</v>
      </c>
      <c r="AY168" s="196" t="s">
        <v>191</v>
      </c>
    </row>
    <row r="169" s="13" customFormat="1">
      <c r="A169" s="13"/>
      <c r="B169" s="194"/>
      <c r="C169" s="13"/>
      <c r="D169" s="195" t="s">
        <v>145</v>
      </c>
      <c r="E169" s="196" t="s">
        <v>3</v>
      </c>
      <c r="F169" s="197" t="s">
        <v>308</v>
      </c>
      <c r="G169" s="13"/>
      <c r="H169" s="198">
        <v>-15.4</v>
      </c>
      <c r="I169" s="199"/>
      <c r="J169" s="13"/>
      <c r="K169" s="13"/>
      <c r="L169" s="194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145</v>
      </c>
      <c r="AU169" s="196" t="s">
        <v>81</v>
      </c>
      <c r="AV169" s="13" t="s">
        <v>81</v>
      </c>
      <c r="AW169" s="13" t="s">
        <v>33</v>
      </c>
      <c r="AX169" s="13" t="s">
        <v>72</v>
      </c>
      <c r="AY169" s="196" t="s">
        <v>191</v>
      </c>
    </row>
    <row r="170" s="14" customFormat="1">
      <c r="A170" s="14"/>
      <c r="B170" s="204"/>
      <c r="C170" s="14"/>
      <c r="D170" s="195" t="s">
        <v>145</v>
      </c>
      <c r="E170" s="205" t="s">
        <v>3</v>
      </c>
      <c r="F170" s="206" t="s">
        <v>270</v>
      </c>
      <c r="G170" s="14"/>
      <c r="H170" s="207">
        <v>207.928</v>
      </c>
      <c r="I170" s="208"/>
      <c r="J170" s="14"/>
      <c r="K170" s="14"/>
      <c r="L170" s="204"/>
      <c r="M170" s="209"/>
      <c r="N170" s="210"/>
      <c r="O170" s="210"/>
      <c r="P170" s="210"/>
      <c r="Q170" s="210"/>
      <c r="R170" s="210"/>
      <c r="S170" s="210"/>
      <c r="T170" s="21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5" t="s">
        <v>145</v>
      </c>
      <c r="AU170" s="205" t="s">
        <v>81</v>
      </c>
      <c r="AV170" s="14" t="s">
        <v>197</v>
      </c>
      <c r="AW170" s="14" t="s">
        <v>33</v>
      </c>
      <c r="AX170" s="14" t="s">
        <v>79</v>
      </c>
      <c r="AY170" s="205" t="s">
        <v>191</v>
      </c>
    </row>
    <row r="171" s="2" customFormat="1" ht="16.5" customHeight="1">
      <c r="A171" s="39"/>
      <c r="B171" s="175"/>
      <c r="C171" s="176" t="s">
        <v>309</v>
      </c>
      <c r="D171" s="176" t="s">
        <v>193</v>
      </c>
      <c r="E171" s="177" t="s">
        <v>310</v>
      </c>
      <c r="F171" s="178" t="s">
        <v>311</v>
      </c>
      <c r="G171" s="179" t="s">
        <v>136</v>
      </c>
      <c r="H171" s="180">
        <v>213.499</v>
      </c>
      <c r="I171" s="181"/>
      <c r="J171" s="182">
        <f>ROUND(I171*H171,2)</f>
        <v>0</v>
      </c>
      <c r="K171" s="178" t="s">
        <v>196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0.14000000000000001</v>
      </c>
      <c r="T171" s="186">
        <f>S171*H171</f>
        <v>29.889860000000002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312</v>
      </c>
    </row>
    <row r="172" s="2" customFormat="1">
      <c r="A172" s="39"/>
      <c r="B172" s="40"/>
      <c r="C172" s="39"/>
      <c r="D172" s="189" t="s">
        <v>199</v>
      </c>
      <c r="E172" s="39"/>
      <c r="F172" s="190" t="s">
        <v>313</v>
      </c>
      <c r="G172" s="39"/>
      <c r="H172" s="39"/>
      <c r="I172" s="191"/>
      <c r="J172" s="39"/>
      <c r="K172" s="39"/>
      <c r="L172" s="40"/>
      <c r="M172" s="192"/>
      <c r="N172" s="19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199</v>
      </c>
      <c r="AU172" s="20" t="s">
        <v>81</v>
      </c>
    </row>
    <row r="173" s="13" customFormat="1">
      <c r="A173" s="13"/>
      <c r="B173" s="194"/>
      <c r="C173" s="13"/>
      <c r="D173" s="195" t="s">
        <v>145</v>
      </c>
      <c r="E173" s="196" t="s">
        <v>3</v>
      </c>
      <c r="F173" s="197" t="s">
        <v>314</v>
      </c>
      <c r="G173" s="13"/>
      <c r="H173" s="198">
        <v>125.319</v>
      </c>
      <c r="I173" s="199"/>
      <c r="J173" s="13"/>
      <c r="K173" s="13"/>
      <c r="L173" s="194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145</v>
      </c>
      <c r="AU173" s="196" t="s">
        <v>81</v>
      </c>
      <c r="AV173" s="13" t="s">
        <v>81</v>
      </c>
      <c r="AW173" s="13" t="s">
        <v>33</v>
      </c>
      <c r="AX173" s="13" t="s">
        <v>72</v>
      </c>
      <c r="AY173" s="196" t="s">
        <v>191</v>
      </c>
    </row>
    <row r="174" s="13" customFormat="1">
      <c r="A174" s="13"/>
      <c r="B174" s="194"/>
      <c r="C174" s="13"/>
      <c r="D174" s="195" t="s">
        <v>145</v>
      </c>
      <c r="E174" s="196" t="s">
        <v>3</v>
      </c>
      <c r="F174" s="197" t="s">
        <v>315</v>
      </c>
      <c r="G174" s="13"/>
      <c r="H174" s="198">
        <v>-9.3000000000000007</v>
      </c>
      <c r="I174" s="199"/>
      <c r="J174" s="13"/>
      <c r="K174" s="13"/>
      <c r="L174" s="194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6" t="s">
        <v>145</v>
      </c>
      <c r="AU174" s="196" t="s">
        <v>81</v>
      </c>
      <c r="AV174" s="13" t="s">
        <v>81</v>
      </c>
      <c r="AW174" s="13" t="s">
        <v>33</v>
      </c>
      <c r="AX174" s="13" t="s">
        <v>72</v>
      </c>
      <c r="AY174" s="196" t="s">
        <v>191</v>
      </c>
    </row>
    <row r="175" s="13" customFormat="1">
      <c r="A175" s="13"/>
      <c r="B175" s="194"/>
      <c r="C175" s="13"/>
      <c r="D175" s="195" t="s">
        <v>145</v>
      </c>
      <c r="E175" s="196" t="s">
        <v>3</v>
      </c>
      <c r="F175" s="197" t="s">
        <v>316</v>
      </c>
      <c r="G175" s="13"/>
      <c r="H175" s="198">
        <v>109.08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145</v>
      </c>
      <c r="AU175" s="196" t="s">
        <v>81</v>
      </c>
      <c r="AV175" s="13" t="s">
        <v>81</v>
      </c>
      <c r="AW175" s="13" t="s">
        <v>33</v>
      </c>
      <c r="AX175" s="13" t="s">
        <v>72</v>
      </c>
      <c r="AY175" s="196" t="s">
        <v>191</v>
      </c>
    </row>
    <row r="176" s="13" customFormat="1">
      <c r="A176" s="13"/>
      <c r="B176" s="194"/>
      <c r="C176" s="13"/>
      <c r="D176" s="195" t="s">
        <v>145</v>
      </c>
      <c r="E176" s="196" t="s">
        <v>3</v>
      </c>
      <c r="F176" s="197" t="s">
        <v>317</v>
      </c>
      <c r="G176" s="13"/>
      <c r="H176" s="198">
        <v>-11.6</v>
      </c>
      <c r="I176" s="199"/>
      <c r="J176" s="13"/>
      <c r="K176" s="13"/>
      <c r="L176" s="194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145</v>
      </c>
      <c r="AU176" s="196" t="s">
        <v>81</v>
      </c>
      <c r="AV176" s="13" t="s">
        <v>81</v>
      </c>
      <c r="AW176" s="13" t="s">
        <v>33</v>
      </c>
      <c r="AX176" s="13" t="s">
        <v>72</v>
      </c>
      <c r="AY176" s="196" t="s">
        <v>191</v>
      </c>
    </row>
    <row r="177" s="14" customFormat="1">
      <c r="A177" s="14"/>
      <c r="B177" s="204"/>
      <c r="C177" s="14"/>
      <c r="D177" s="195" t="s">
        <v>145</v>
      </c>
      <c r="E177" s="205" t="s">
        <v>3</v>
      </c>
      <c r="F177" s="206" t="s">
        <v>270</v>
      </c>
      <c r="G177" s="14"/>
      <c r="H177" s="207">
        <v>213.499</v>
      </c>
      <c r="I177" s="208"/>
      <c r="J177" s="14"/>
      <c r="K177" s="14"/>
      <c r="L177" s="204"/>
      <c r="M177" s="209"/>
      <c r="N177" s="210"/>
      <c r="O177" s="210"/>
      <c r="P177" s="210"/>
      <c r="Q177" s="210"/>
      <c r="R177" s="210"/>
      <c r="S177" s="210"/>
      <c r="T177" s="2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5" t="s">
        <v>145</v>
      </c>
      <c r="AU177" s="205" t="s">
        <v>81</v>
      </c>
      <c r="AV177" s="14" t="s">
        <v>197</v>
      </c>
      <c r="AW177" s="14" t="s">
        <v>33</v>
      </c>
      <c r="AX177" s="14" t="s">
        <v>79</v>
      </c>
      <c r="AY177" s="205" t="s">
        <v>191</v>
      </c>
    </row>
    <row r="178" s="2" customFormat="1" ht="24.15" customHeight="1">
      <c r="A178" s="39"/>
      <c r="B178" s="175"/>
      <c r="C178" s="176" t="s">
        <v>318</v>
      </c>
      <c r="D178" s="176" t="s">
        <v>193</v>
      </c>
      <c r="E178" s="177" t="s">
        <v>319</v>
      </c>
      <c r="F178" s="178" t="s">
        <v>320</v>
      </c>
      <c r="G178" s="179" t="s">
        <v>132</v>
      </c>
      <c r="H178" s="180">
        <v>1.917</v>
      </c>
      <c r="I178" s="181"/>
      <c r="J178" s="182">
        <f>ROUND(I178*H178,2)</f>
        <v>0</v>
      </c>
      <c r="K178" s="178" t="s">
        <v>3</v>
      </c>
      <c r="L178" s="40"/>
      <c r="M178" s="183" t="s">
        <v>3</v>
      </c>
      <c r="N178" s="184" t="s">
        <v>43</v>
      </c>
      <c r="O178" s="73"/>
      <c r="P178" s="185">
        <f>O178*H178</f>
        <v>0</v>
      </c>
      <c r="Q178" s="185">
        <v>0</v>
      </c>
      <c r="R178" s="185">
        <f>Q178*H178</f>
        <v>0</v>
      </c>
      <c r="S178" s="185">
        <v>1.5940000000000001</v>
      </c>
      <c r="T178" s="186">
        <f>S178*H178</f>
        <v>3.055698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7" t="s">
        <v>197</v>
      </c>
      <c r="AT178" s="187" t="s">
        <v>193</v>
      </c>
      <c r="AU178" s="187" t="s">
        <v>81</v>
      </c>
      <c r="AY178" s="20" t="s">
        <v>191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197</v>
      </c>
      <c r="BM178" s="187" t="s">
        <v>321</v>
      </c>
    </row>
    <row r="179" s="13" customFormat="1">
      <c r="A179" s="13"/>
      <c r="B179" s="194"/>
      <c r="C179" s="13"/>
      <c r="D179" s="195" t="s">
        <v>145</v>
      </c>
      <c r="E179" s="196" t="s">
        <v>3</v>
      </c>
      <c r="F179" s="197" t="s">
        <v>322</v>
      </c>
      <c r="G179" s="13"/>
      <c r="H179" s="198">
        <v>1.917</v>
      </c>
      <c r="I179" s="199"/>
      <c r="J179" s="13"/>
      <c r="K179" s="13"/>
      <c r="L179" s="194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6" t="s">
        <v>145</v>
      </c>
      <c r="AU179" s="196" t="s">
        <v>81</v>
      </c>
      <c r="AV179" s="13" t="s">
        <v>81</v>
      </c>
      <c r="AW179" s="13" t="s">
        <v>33</v>
      </c>
      <c r="AX179" s="13" t="s">
        <v>79</v>
      </c>
      <c r="AY179" s="196" t="s">
        <v>191</v>
      </c>
    </row>
    <row r="180" s="2" customFormat="1" ht="16.5" customHeight="1">
      <c r="A180" s="39"/>
      <c r="B180" s="175"/>
      <c r="C180" s="176" t="s">
        <v>323</v>
      </c>
      <c r="D180" s="176" t="s">
        <v>193</v>
      </c>
      <c r="E180" s="177" t="s">
        <v>324</v>
      </c>
      <c r="F180" s="178" t="s">
        <v>325</v>
      </c>
      <c r="G180" s="179" t="s">
        <v>132</v>
      </c>
      <c r="H180" s="180">
        <v>0.92000000000000004</v>
      </c>
      <c r="I180" s="181"/>
      <c r="J180" s="182">
        <f>ROUND(I180*H180,2)</f>
        <v>0</v>
      </c>
      <c r="K180" s="178" t="s">
        <v>196</v>
      </c>
      <c r="L180" s="40"/>
      <c r="M180" s="183" t="s">
        <v>3</v>
      </c>
      <c r="N180" s="184" t="s">
        <v>43</v>
      </c>
      <c r="O180" s="73"/>
      <c r="P180" s="185">
        <f>O180*H180</f>
        <v>0</v>
      </c>
      <c r="Q180" s="185">
        <v>0</v>
      </c>
      <c r="R180" s="185">
        <f>Q180*H180</f>
        <v>0</v>
      </c>
      <c r="S180" s="185">
        <v>2.3999999999999999</v>
      </c>
      <c r="T180" s="186">
        <f>S180*H180</f>
        <v>2.2080000000000002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7" t="s">
        <v>197</v>
      </c>
      <c r="AT180" s="187" t="s">
        <v>193</v>
      </c>
      <c r="AU180" s="187" t="s">
        <v>81</v>
      </c>
      <c r="AY180" s="20" t="s">
        <v>191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79</v>
      </c>
      <c r="BK180" s="188">
        <f>ROUND(I180*H180,2)</f>
        <v>0</v>
      </c>
      <c r="BL180" s="20" t="s">
        <v>197</v>
      </c>
      <c r="BM180" s="187" t="s">
        <v>326</v>
      </c>
    </row>
    <row r="181" s="2" customFormat="1">
      <c r="A181" s="39"/>
      <c r="B181" s="40"/>
      <c r="C181" s="39"/>
      <c r="D181" s="189" t="s">
        <v>199</v>
      </c>
      <c r="E181" s="39"/>
      <c r="F181" s="190" t="s">
        <v>327</v>
      </c>
      <c r="G181" s="39"/>
      <c r="H181" s="39"/>
      <c r="I181" s="191"/>
      <c r="J181" s="39"/>
      <c r="K181" s="39"/>
      <c r="L181" s="40"/>
      <c r="M181" s="192"/>
      <c r="N181" s="193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199</v>
      </c>
      <c r="AU181" s="20" t="s">
        <v>81</v>
      </c>
    </row>
    <row r="182" s="13" customFormat="1">
      <c r="A182" s="13"/>
      <c r="B182" s="194"/>
      <c r="C182" s="13"/>
      <c r="D182" s="195" t="s">
        <v>145</v>
      </c>
      <c r="E182" s="196" t="s">
        <v>3</v>
      </c>
      <c r="F182" s="197" t="s">
        <v>328</v>
      </c>
      <c r="G182" s="13"/>
      <c r="H182" s="198">
        <v>0.92000000000000004</v>
      </c>
      <c r="I182" s="199"/>
      <c r="J182" s="13"/>
      <c r="K182" s="13"/>
      <c r="L182" s="194"/>
      <c r="M182" s="200"/>
      <c r="N182" s="201"/>
      <c r="O182" s="201"/>
      <c r="P182" s="201"/>
      <c r="Q182" s="201"/>
      <c r="R182" s="201"/>
      <c r="S182" s="201"/>
      <c r="T182" s="20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6" t="s">
        <v>145</v>
      </c>
      <c r="AU182" s="196" t="s">
        <v>81</v>
      </c>
      <c r="AV182" s="13" t="s">
        <v>81</v>
      </c>
      <c r="AW182" s="13" t="s">
        <v>33</v>
      </c>
      <c r="AX182" s="13" t="s">
        <v>79</v>
      </c>
      <c r="AY182" s="196" t="s">
        <v>191</v>
      </c>
    </row>
    <row r="183" s="2" customFormat="1" ht="24.15" customHeight="1">
      <c r="A183" s="39"/>
      <c r="B183" s="175"/>
      <c r="C183" s="176" t="s">
        <v>8</v>
      </c>
      <c r="D183" s="176" t="s">
        <v>193</v>
      </c>
      <c r="E183" s="177" t="s">
        <v>329</v>
      </c>
      <c r="F183" s="178" t="s">
        <v>330</v>
      </c>
      <c r="G183" s="179" t="s">
        <v>132</v>
      </c>
      <c r="H183" s="180">
        <v>0.83999999999999997</v>
      </c>
      <c r="I183" s="181"/>
      <c r="J183" s="182">
        <f>ROUND(I183*H183,2)</f>
        <v>0</v>
      </c>
      <c r="K183" s="178" t="s">
        <v>196</v>
      </c>
      <c r="L183" s="40"/>
      <c r="M183" s="183" t="s">
        <v>3</v>
      </c>
      <c r="N183" s="184" t="s">
        <v>43</v>
      </c>
      <c r="O183" s="73"/>
      <c r="P183" s="185">
        <f>O183*H183</f>
        <v>0</v>
      </c>
      <c r="Q183" s="185">
        <v>0</v>
      </c>
      <c r="R183" s="185">
        <f>Q183*H183</f>
        <v>0</v>
      </c>
      <c r="S183" s="185">
        <v>1.6000000000000001</v>
      </c>
      <c r="T183" s="186">
        <f>S183*H183</f>
        <v>1.3440000000000001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7" t="s">
        <v>197</v>
      </c>
      <c r="AT183" s="187" t="s">
        <v>193</v>
      </c>
      <c r="AU183" s="187" t="s">
        <v>81</v>
      </c>
      <c r="AY183" s="20" t="s">
        <v>191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79</v>
      </c>
      <c r="BK183" s="188">
        <f>ROUND(I183*H183,2)</f>
        <v>0</v>
      </c>
      <c r="BL183" s="20" t="s">
        <v>197</v>
      </c>
      <c r="BM183" s="187" t="s">
        <v>331</v>
      </c>
    </row>
    <row r="184" s="2" customFormat="1">
      <c r="A184" s="39"/>
      <c r="B184" s="40"/>
      <c r="C184" s="39"/>
      <c r="D184" s="189" t="s">
        <v>199</v>
      </c>
      <c r="E184" s="39"/>
      <c r="F184" s="190" t="s">
        <v>332</v>
      </c>
      <c r="G184" s="39"/>
      <c r="H184" s="39"/>
      <c r="I184" s="191"/>
      <c r="J184" s="39"/>
      <c r="K184" s="39"/>
      <c r="L184" s="40"/>
      <c r="M184" s="192"/>
      <c r="N184" s="19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199</v>
      </c>
      <c r="AU184" s="20" t="s">
        <v>81</v>
      </c>
    </row>
    <row r="185" s="13" customFormat="1">
      <c r="A185" s="13"/>
      <c r="B185" s="194"/>
      <c r="C185" s="13"/>
      <c r="D185" s="195" t="s">
        <v>145</v>
      </c>
      <c r="E185" s="196" t="s">
        <v>3</v>
      </c>
      <c r="F185" s="197" t="s">
        <v>333</v>
      </c>
      <c r="G185" s="13"/>
      <c r="H185" s="198">
        <v>0.83999999999999997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145</v>
      </c>
      <c r="AU185" s="196" t="s">
        <v>81</v>
      </c>
      <c r="AV185" s="13" t="s">
        <v>81</v>
      </c>
      <c r="AW185" s="13" t="s">
        <v>33</v>
      </c>
      <c r="AX185" s="13" t="s">
        <v>79</v>
      </c>
      <c r="AY185" s="196" t="s">
        <v>191</v>
      </c>
    </row>
    <row r="186" s="2" customFormat="1" ht="16.5" customHeight="1">
      <c r="A186" s="39"/>
      <c r="B186" s="175"/>
      <c r="C186" s="176" t="s">
        <v>334</v>
      </c>
      <c r="D186" s="176" t="s">
        <v>193</v>
      </c>
      <c r="E186" s="177" t="s">
        <v>335</v>
      </c>
      <c r="F186" s="178" t="s">
        <v>336</v>
      </c>
      <c r="G186" s="179" t="s">
        <v>136</v>
      </c>
      <c r="H186" s="180">
        <v>387.5</v>
      </c>
      <c r="I186" s="181"/>
      <c r="J186" s="182">
        <f>ROUND(I186*H186,2)</f>
        <v>0</v>
      </c>
      <c r="K186" s="178" t="s">
        <v>196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0.089999999999999997</v>
      </c>
      <c r="T186" s="186">
        <f>S186*H186</f>
        <v>34.875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197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197</v>
      </c>
      <c r="BM186" s="187" t="s">
        <v>337</v>
      </c>
    </row>
    <row r="187" s="2" customFormat="1">
      <c r="A187" s="39"/>
      <c r="B187" s="40"/>
      <c r="C187" s="39"/>
      <c r="D187" s="189" t="s">
        <v>199</v>
      </c>
      <c r="E187" s="39"/>
      <c r="F187" s="190" t="s">
        <v>338</v>
      </c>
      <c r="G187" s="39"/>
      <c r="H187" s="39"/>
      <c r="I187" s="191"/>
      <c r="J187" s="39"/>
      <c r="K187" s="39"/>
      <c r="L187" s="40"/>
      <c r="M187" s="192"/>
      <c r="N187" s="19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199</v>
      </c>
      <c r="AU187" s="20" t="s">
        <v>81</v>
      </c>
    </row>
    <row r="188" s="13" customFormat="1">
      <c r="A188" s="13"/>
      <c r="B188" s="194"/>
      <c r="C188" s="13"/>
      <c r="D188" s="195" t="s">
        <v>145</v>
      </c>
      <c r="E188" s="196" t="s">
        <v>3</v>
      </c>
      <c r="F188" s="197" t="s">
        <v>339</v>
      </c>
      <c r="G188" s="13"/>
      <c r="H188" s="198">
        <v>387.5</v>
      </c>
      <c r="I188" s="199"/>
      <c r="J188" s="13"/>
      <c r="K188" s="13"/>
      <c r="L188" s="194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145</v>
      </c>
      <c r="AU188" s="196" t="s">
        <v>81</v>
      </c>
      <c r="AV188" s="13" t="s">
        <v>81</v>
      </c>
      <c r="AW188" s="13" t="s">
        <v>33</v>
      </c>
      <c r="AX188" s="13" t="s">
        <v>79</v>
      </c>
      <c r="AY188" s="196" t="s">
        <v>191</v>
      </c>
    </row>
    <row r="189" s="2" customFormat="1" ht="16.5" customHeight="1">
      <c r="A189" s="39"/>
      <c r="B189" s="175"/>
      <c r="C189" s="176" t="s">
        <v>340</v>
      </c>
      <c r="D189" s="176" t="s">
        <v>193</v>
      </c>
      <c r="E189" s="177" t="s">
        <v>341</v>
      </c>
      <c r="F189" s="178" t="s">
        <v>342</v>
      </c>
      <c r="G189" s="179" t="s">
        <v>136</v>
      </c>
      <c r="H189" s="180">
        <v>206.40000000000001</v>
      </c>
      <c r="I189" s="181"/>
      <c r="J189" s="182">
        <f>ROUND(I189*H189,2)</f>
        <v>0</v>
      </c>
      <c r="K189" s="178" t="s">
        <v>196</v>
      </c>
      <c r="L189" s="40"/>
      <c r="M189" s="183" t="s">
        <v>3</v>
      </c>
      <c r="N189" s="184" t="s">
        <v>43</v>
      </c>
      <c r="O189" s="73"/>
      <c r="P189" s="185">
        <f>O189*H189</f>
        <v>0</v>
      </c>
      <c r="Q189" s="185">
        <v>0</v>
      </c>
      <c r="R189" s="185">
        <f>Q189*H189</f>
        <v>0</v>
      </c>
      <c r="S189" s="185">
        <v>0.10000000000000001</v>
      </c>
      <c r="T189" s="186">
        <f>S189*H189</f>
        <v>20.640000000000001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7" t="s">
        <v>197</v>
      </c>
      <c r="AT189" s="187" t="s">
        <v>193</v>
      </c>
      <c r="AU189" s="187" t="s">
        <v>81</v>
      </c>
      <c r="AY189" s="20" t="s">
        <v>191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197</v>
      </c>
      <c r="BM189" s="187" t="s">
        <v>343</v>
      </c>
    </row>
    <row r="190" s="2" customFormat="1">
      <c r="A190" s="39"/>
      <c r="B190" s="40"/>
      <c r="C190" s="39"/>
      <c r="D190" s="189" t="s">
        <v>199</v>
      </c>
      <c r="E190" s="39"/>
      <c r="F190" s="190" t="s">
        <v>344</v>
      </c>
      <c r="G190" s="39"/>
      <c r="H190" s="39"/>
      <c r="I190" s="191"/>
      <c r="J190" s="39"/>
      <c r="K190" s="39"/>
      <c r="L190" s="40"/>
      <c r="M190" s="192"/>
      <c r="N190" s="193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199</v>
      </c>
      <c r="AU190" s="20" t="s">
        <v>81</v>
      </c>
    </row>
    <row r="191" s="13" customFormat="1">
      <c r="A191" s="13"/>
      <c r="B191" s="194"/>
      <c r="C191" s="13"/>
      <c r="D191" s="195" t="s">
        <v>145</v>
      </c>
      <c r="E191" s="196" t="s">
        <v>139</v>
      </c>
      <c r="F191" s="197" t="s">
        <v>345</v>
      </c>
      <c r="G191" s="13"/>
      <c r="H191" s="198">
        <v>206.40000000000001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145</v>
      </c>
      <c r="AU191" s="196" t="s">
        <v>81</v>
      </c>
      <c r="AV191" s="13" t="s">
        <v>81</v>
      </c>
      <c r="AW191" s="13" t="s">
        <v>33</v>
      </c>
      <c r="AX191" s="13" t="s">
        <v>79</v>
      </c>
      <c r="AY191" s="196" t="s">
        <v>191</v>
      </c>
    </row>
    <row r="192" s="2" customFormat="1" ht="16.5" customHeight="1">
      <c r="A192" s="39"/>
      <c r="B192" s="175"/>
      <c r="C192" s="176" t="s">
        <v>346</v>
      </c>
      <c r="D192" s="176" t="s">
        <v>193</v>
      </c>
      <c r="E192" s="177" t="s">
        <v>347</v>
      </c>
      <c r="F192" s="178" t="s">
        <v>348</v>
      </c>
      <c r="G192" s="179" t="s">
        <v>136</v>
      </c>
      <c r="H192" s="180">
        <v>171.94499999999999</v>
      </c>
      <c r="I192" s="181"/>
      <c r="J192" s="182">
        <f>ROUND(I192*H192,2)</f>
        <v>0</v>
      </c>
      <c r="K192" s="178" t="s">
        <v>196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197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197</v>
      </c>
      <c r="BM192" s="187" t="s">
        <v>349</v>
      </c>
    </row>
    <row r="193" s="2" customFormat="1">
      <c r="A193" s="39"/>
      <c r="B193" s="40"/>
      <c r="C193" s="39"/>
      <c r="D193" s="189" t="s">
        <v>199</v>
      </c>
      <c r="E193" s="39"/>
      <c r="F193" s="190" t="s">
        <v>350</v>
      </c>
      <c r="G193" s="39"/>
      <c r="H193" s="39"/>
      <c r="I193" s="191"/>
      <c r="J193" s="39"/>
      <c r="K193" s="39"/>
      <c r="L193" s="40"/>
      <c r="M193" s="192"/>
      <c r="N193" s="19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199</v>
      </c>
      <c r="AU193" s="20" t="s">
        <v>81</v>
      </c>
    </row>
    <row r="194" s="13" customFormat="1">
      <c r="A194" s="13"/>
      <c r="B194" s="194"/>
      <c r="C194" s="13"/>
      <c r="D194" s="195" t="s">
        <v>145</v>
      </c>
      <c r="E194" s="196" t="s">
        <v>3</v>
      </c>
      <c r="F194" s="197" t="s">
        <v>351</v>
      </c>
      <c r="G194" s="13"/>
      <c r="H194" s="198">
        <v>171.94499999999999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145</v>
      </c>
      <c r="AU194" s="196" t="s">
        <v>81</v>
      </c>
      <c r="AV194" s="13" t="s">
        <v>81</v>
      </c>
      <c r="AW194" s="13" t="s">
        <v>33</v>
      </c>
      <c r="AX194" s="13" t="s">
        <v>79</v>
      </c>
      <c r="AY194" s="196" t="s">
        <v>191</v>
      </c>
    </row>
    <row r="195" s="2" customFormat="1" ht="21.75" customHeight="1">
      <c r="A195" s="39"/>
      <c r="B195" s="175"/>
      <c r="C195" s="176" t="s">
        <v>352</v>
      </c>
      <c r="D195" s="176" t="s">
        <v>193</v>
      </c>
      <c r="E195" s="177" t="s">
        <v>353</v>
      </c>
      <c r="F195" s="178" t="s">
        <v>354</v>
      </c>
      <c r="G195" s="179" t="s">
        <v>132</v>
      </c>
      <c r="H195" s="180">
        <v>6.5419999999999998</v>
      </c>
      <c r="I195" s="181"/>
      <c r="J195" s="182">
        <f>ROUND(I195*H195,2)</f>
        <v>0</v>
      </c>
      <c r="K195" s="178" t="s">
        <v>196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1.3999999999999999</v>
      </c>
      <c r="T195" s="186">
        <f>S195*H195</f>
        <v>9.1587999999999994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197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197</v>
      </c>
      <c r="BM195" s="187" t="s">
        <v>355</v>
      </c>
    </row>
    <row r="196" s="2" customFormat="1">
      <c r="A196" s="39"/>
      <c r="B196" s="40"/>
      <c r="C196" s="39"/>
      <c r="D196" s="189" t="s">
        <v>199</v>
      </c>
      <c r="E196" s="39"/>
      <c r="F196" s="190" t="s">
        <v>356</v>
      </c>
      <c r="G196" s="39"/>
      <c r="H196" s="39"/>
      <c r="I196" s="191"/>
      <c r="J196" s="39"/>
      <c r="K196" s="39"/>
      <c r="L196" s="40"/>
      <c r="M196" s="192"/>
      <c r="N196" s="19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199</v>
      </c>
      <c r="AU196" s="20" t="s">
        <v>81</v>
      </c>
    </row>
    <row r="197" s="13" customFormat="1">
      <c r="A197" s="13"/>
      <c r="B197" s="194"/>
      <c r="C197" s="13"/>
      <c r="D197" s="195" t="s">
        <v>145</v>
      </c>
      <c r="E197" s="196" t="s">
        <v>3</v>
      </c>
      <c r="F197" s="197" t="s">
        <v>357</v>
      </c>
      <c r="G197" s="13"/>
      <c r="H197" s="198">
        <v>6.5419999999999998</v>
      </c>
      <c r="I197" s="199"/>
      <c r="J197" s="13"/>
      <c r="K197" s="13"/>
      <c r="L197" s="194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145</v>
      </c>
      <c r="AU197" s="196" t="s">
        <v>81</v>
      </c>
      <c r="AV197" s="13" t="s">
        <v>81</v>
      </c>
      <c r="AW197" s="13" t="s">
        <v>33</v>
      </c>
      <c r="AX197" s="13" t="s">
        <v>79</v>
      </c>
      <c r="AY197" s="196" t="s">
        <v>191</v>
      </c>
    </row>
    <row r="198" s="2" customFormat="1" ht="16.5" customHeight="1">
      <c r="A198" s="39"/>
      <c r="B198" s="175"/>
      <c r="C198" s="176" t="s">
        <v>358</v>
      </c>
      <c r="D198" s="176" t="s">
        <v>193</v>
      </c>
      <c r="E198" s="177" t="s">
        <v>359</v>
      </c>
      <c r="F198" s="178" t="s">
        <v>360</v>
      </c>
      <c r="G198" s="179" t="s">
        <v>132</v>
      </c>
      <c r="H198" s="180">
        <v>49.536000000000001</v>
      </c>
      <c r="I198" s="181"/>
      <c r="J198" s="182">
        <f>ROUND(I198*H198,2)</f>
        <v>0</v>
      </c>
      <c r="K198" s="178" t="s">
        <v>3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1.3999999999999999</v>
      </c>
      <c r="T198" s="186">
        <f>S198*H198</f>
        <v>69.350399999999993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197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197</v>
      </c>
      <c r="BM198" s="187" t="s">
        <v>361</v>
      </c>
    </row>
    <row r="199" s="13" customFormat="1">
      <c r="A199" s="13"/>
      <c r="B199" s="194"/>
      <c r="C199" s="13"/>
      <c r="D199" s="195" t="s">
        <v>145</v>
      </c>
      <c r="E199" s="196" t="s">
        <v>3</v>
      </c>
      <c r="F199" s="197" t="s">
        <v>362</v>
      </c>
      <c r="G199" s="13"/>
      <c r="H199" s="198">
        <v>49.536000000000001</v>
      </c>
      <c r="I199" s="199"/>
      <c r="J199" s="13"/>
      <c r="K199" s="13"/>
      <c r="L199" s="194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6" t="s">
        <v>145</v>
      </c>
      <c r="AU199" s="196" t="s">
        <v>81</v>
      </c>
      <c r="AV199" s="13" t="s">
        <v>81</v>
      </c>
      <c r="AW199" s="13" t="s">
        <v>33</v>
      </c>
      <c r="AX199" s="13" t="s">
        <v>79</v>
      </c>
      <c r="AY199" s="196" t="s">
        <v>191</v>
      </c>
    </row>
    <row r="200" s="2" customFormat="1" ht="24.15" customHeight="1">
      <c r="A200" s="39"/>
      <c r="B200" s="175"/>
      <c r="C200" s="176" t="s">
        <v>363</v>
      </c>
      <c r="D200" s="176" t="s">
        <v>193</v>
      </c>
      <c r="E200" s="177" t="s">
        <v>364</v>
      </c>
      <c r="F200" s="178" t="s">
        <v>365</v>
      </c>
      <c r="G200" s="179" t="s">
        <v>136</v>
      </c>
      <c r="H200" s="180">
        <v>2.7000000000000002</v>
      </c>
      <c r="I200" s="181"/>
      <c r="J200" s="182">
        <f>ROUND(I200*H200,2)</f>
        <v>0</v>
      </c>
      <c r="K200" s="178" t="s">
        <v>196</v>
      </c>
      <c r="L200" s="40"/>
      <c r="M200" s="183" t="s">
        <v>3</v>
      </c>
      <c r="N200" s="184" t="s">
        <v>43</v>
      </c>
      <c r="O200" s="73"/>
      <c r="P200" s="185">
        <f>O200*H200</f>
        <v>0</v>
      </c>
      <c r="Q200" s="185">
        <v>0</v>
      </c>
      <c r="R200" s="185">
        <f>Q200*H200</f>
        <v>0</v>
      </c>
      <c r="S200" s="185">
        <v>0.055</v>
      </c>
      <c r="T200" s="186">
        <f>S200*H200</f>
        <v>0.14850000000000002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7" t="s">
        <v>197</v>
      </c>
      <c r="AT200" s="187" t="s">
        <v>193</v>
      </c>
      <c r="AU200" s="187" t="s">
        <v>81</v>
      </c>
      <c r="AY200" s="20" t="s">
        <v>191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197</v>
      </c>
      <c r="BM200" s="187" t="s">
        <v>366</v>
      </c>
    </row>
    <row r="201" s="2" customFormat="1">
      <c r="A201" s="39"/>
      <c r="B201" s="40"/>
      <c r="C201" s="39"/>
      <c r="D201" s="189" t="s">
        <v>199</v>
      </c>
      <c r="E201" s="39"/>
      <c r="F201" s="190" t="s">
        <v>367</v>
      </c>
      <c r="G201" s="39"/>
      <c r="H201" s="39"/>
      <c r="I201" s="191"/>
      <c r="J201" s="39"/>
      <c r="K201" s="39"/>
      <c r="L201" s="40"/>
      <c r="M201" s="192"/>
      <c r="N201" s="193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199</v>
      </c>
      <c r="AU201" s="20" t="s">
        <v>81</v>
      </c>
    </row>
    <row r="202" s="13" customFormat="1">
      <c r="A202" s="13"/>
      <c r="B202" s="194"/>
      <c r="C202" s="13"/>
      <c r="D202" s="195" t="s">
        <v>145</v>
      </c>
      <c r="E202" s="196" t="s">
        <v>3</v>
      </c>
      <c r="F202" s="197" t="s">
        <v>368</v>
      </c>
      <c r="G202" s="13"/>
      <c r="H202" s="198">
        <v>2.7000000000000002</v>
      </c>
      <c r="I202" s="199"/>
      <c r="J202" s="13"/>
      <c r="K202" s="13"/>
      <c r="L202" s="194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145</v>
      </c>
      <c r="AU202" s="196" t="s">
        <v>81</v>
      </c>
      <c r="AV202" s="13" t="s">
        <v>81</v>
      </c>
      <c r="AW202" s="13" t="s">
        <v>33</v>
      </c>
      <c r="AX202" s="13" t="s">
        <v>79</v>
      </c>
      <c r="AY202" s="196" t="s">
        <v>191</v>
      </c>
    </row>
    <row r="203" s="2" customFormat="1" ht="24.15" customHeight="1">
      <c r="A203" s="39"/>
      <c r="B203" s="175"/>
      <c r="C203" s="176" t="s">
        <v>369</v>
      </c>
      <c r="D203" s="176" t="s">
        <v>193</v>
      </c>
      <c r="E203" s="177" t="s">
        <v>370</v>
      </c>
      <c r="F203" s="178" t="s">
        <v>371</v>
      </c>
      <c r="G203" s="179" t="s">
        <v>136</v>
      </c>
      <c r="H203" s="180">
        <v>91.579999999999998</v>
      </c>
      <c r="I203" s="181"/>
      <c r="J203" s="182">
        <f>ROUND(I203*H203,2)</f>
        <v>0</v>
      </c>
      <c r="K203" s="178" t="s">
        <v>196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</v>
      </c>
      <c r="R203" s="185">
        <f>Q203*H203</f>
        <v>0</v>
      </c>
      <c r="S203" s="185">
        <v>0.053999999999999999</v>
      </c>
      <c r="T203" s="186">
        <f>S203*H203</f>
        <v>4.9453199999999997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197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197</v>
      </c>
      <c r="BM203" s="187" t="s">
        <v>372</v>
      </c>
    </row>
    <row r="204" s="2" customFormat="1">
      <c r="A204" s="39"/>
      <c r="B204" s="40"/>
      <c r="C204" s="39"/>
      <c r="D204" s="189" t="s">
        <v>199</v>
      </c>
      <c r="E204" s="39"/>
      <c r="F204" s="190" t="s">
        <v>373</v>
      </c>
      <c r="G204" s="39"/>
      <c r="H204" s="39"/>
      <c r="I204" s="191"/>
      <c r="J204" s="39"/>
      <c r="K204" s="39"/>
      <c r="L204" s="40"/>
      <c r="M204" s="192"/>
      <c r="N204" s="193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199</v>
      </c>
      <c r="AU204" s="20" t="s">
        <v>81</v>
      </c>
    </row>
    <row r="205" s="13" customFormat="1">
      <c r="A205" s="13"/>
      <c r="B205" s="194"/>
      <c r="C205" s="13"/>
      <c r="D205" s="195" t="s">
        <v>145</v>
      </c>
      <c r="E205" s="196" t="s">
        <v>3</v>
      </c>
      <c r="F205" s="197" t="s">
        <v>374</v>
      </c>
      <c r="G205" s="13"/>
      <c r="H205" s="198">
        <v>42.329999999999998</v>
      </c>
      <c r="I205" s="199"/>
      <c r="J205" s="13"/>
      <c r="K205" s="13"/>
      <c r="L205" s="194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145</v>
      </c>
      <c r="AU205" s="196" t="s">
        <v>81</v>
      </c>
      <c r="AV205" s="13" t="s">
        <v>81</v>
      </c>
      <c r="AW205" s="13" t="s">
        <v>33</v>
      </c>
      <c r="AX205" s="13" t="s">
        <v>72</v>
      </c>
      <c r="AY205" s="196" t="s">
        <v>191</v>
      </c>
    </row>
    <row r="206" s="13" customFormat="1">
      <c r="A206" s="13"/>
      <c r="B206" s="194"/>
      <c r="C206" s="13"/>
      <c r="D206" s="195" t="s">
        <v>145</v>
      </c>
      <c r="E206" s="196" t="s">
        <v>3</v>
      </c>
      <c r="F206" s="197" t="s">
        <v>375</v>
      </c>
      <c r="G206" s="13"/>
      <c r="H206" s="198">
        <v>49.25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145</v>
      </c>
      <c r="AU206" s="196" t="s">
        <v>81</v>
      </c>
      <c r="AV206" s="13" t="s">
        <v>81</v>
      </c>
      <c r="AW206" s="13" t="s">
        <v>33</v>
      </c>
      <c r="AX206" s="13" t="s">
        <v>72</v>
      </c>
      <c r="AY206" s="196" t="s">
        <v>191</v>
      </c>
    </row>
    <row r="207" s="14" customFormat="1">
      <c r="A207" s="14"/>
      <c r="B207" s="204"/>
      <c r="C207" s="14"/>
      <c r="D207" s="195" t="s">
        <v>145</v>
      </c>
      <c r="E207" s="205" t="s">
        <v>3</v>
      </c>
      <c r="F207" s="206" t="s">
        <v>270</v>
      </c>
      <c r="G207" s="14"/>
      <c r="H207" s="207">
        <v>91.579999999999998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145</v>
      </c>
      <c r="AU207" s="205" t="s">
        <v>81</v>
      </c>
      <c r="AV207" s="14" t="s">
        <v>197</v>
      </c>
      <c r="AW207" s="14" t="s">
        <v>33</v>
      </c>
      <c r="AX207" s="14" t="s">
        <v>79</v>
      </c>
      <c r="AY207" s="205" t="s">
        <v>191</v>
      </c>
    </row>
    <row r="208" s="2" customFormat="1" ht="24.15" customHeight="1">
      <c r="A208" s="39"/>
      <c r="B208" s="175"/>
      <c r="C208" s="176" t="s">
        <v>376</v>
      </c>
      <c r="D208" s="176" t="s">
        <v>193</v>
      </c>
      <c r="E208" s="177" t="s">
        <v>377</v>
      </c>
      <c r="F208" s="178" t="s">
        <v>378</v>
      </c>
      <c r="G208" s="179" t="s">
        <v>136</v>
      </c>
      <c r="H208" s="180">
        <v>37.200000000000003</v>
      </c>
      <c r="I208" s="181"/>
      <c r="J208" s="182">
        <f>ROUND(I208*H208,2)</f>
        <v>0</v>
      </c>
      <c r="K208" s="178" t="s">
        <v>196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</v>
      </c>
      <c r="R208" s="185">
        <f>Q208*H208</f>
        <v>0</v>
      </c>
      <c r="S208" s="185">
        <v>0.075999999999999998</v>
      </c>
      <c r="T208" s="186">
        <f>S208*H208</f>
        <v>2.8271999999999999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197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197</v>
      </c>
      <c r="BM208" s="187" t="s">
        <v>379</v>
      </c>
    </row>
    <row r="209" s="2" customFormat="1">
      <c r="A209" s="39"/>
      <c r="B209" s="40"/>
      <c r="C209" s="39"/>
      <c r="D209" s="189" t="s">
        <v>199</v>
      </c>
      <c r="E209" s="39"/>
      <c r="F209" s="190" t="s">
        <v>380</v>
      </c>
      <c r="G209" s="39"/>
      <c r="H209" s="39"/>
      <c r="I209" s="191"/>
      <c r="J209" s="39"/>
      <c r="K209" s="39"/>
      <c r="L209" s="40"/>
      <c r="M209" s="192"/>
      <c r="N209" s="19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199</v>
      </c>
      <c r="AU209" s="20" t="s">
        <v>81</v>
      </c>
    </row>
    <row r="210" s="13" customFormat="1">
      <c r="A210" s="13"/>
      <c r="B210" s="194"/>
      <c r="C210" s="13"/>
      <c r="D210" s="195" t="s">
        <v>145</v>
      </c>
      <c r="E210" s="196" t="s">
        <v>3</v>
      </c>
      <c r="F210" s="197" t="s">
        <v>381</v>
      </c>
      <c r="G210" s="13"/>
      <c r="H210" s="198">
        <v>14.4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145</v>
      </c>
      <c r="AU210" s="196" t="s">
        <v>81</v>
      </c>
      <c r="AV210" s="13" t="s">
        <v>81</v>
      </c>
      <c r="AW210" s="13" t="s">
        <v>33</v>
      </c>
      <c r="AX210" s="13" t="s">
        <v>72</v>
      </c>
      <c r="AY210" s="196" t="s">
        <v>191</v>
      </c>
    </row>
    <row r="211" s="13" customFormat="1">
      <c r="A211" s="13"/>
      <c r="B211" s="194"/>
      <c r="C211" s="13"/>
      <c r="D211" s="195" t="s">
        <v>145</v>
      </c>
      <c r="E211" s="196" t="s">
        <v>3</v>
      </c>
      <c r="F211" s="197" t="s">
        <v>382</v>
      </c>
      <c r="G211" s="13"/>
      <c r="H211" s="198">
        <v>22.800000000000001</v>
      </c>
      <c r="I211" s="199"/>
      <c r="J211" s="13"/>
      <c r="K211" s="13"/>
      <c r="L211" s="194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145</v>
      </c>
      <c r="AU211" s="196" t="s">
        <v>81</v>
      </c>
      <c r="AV211" s="13" t="s">
        <v>81</v>
      </c>
      <c r="AW211" s="13" t="s">
        <v>33</v>
      </c>
      <c r="AX211" s="13" t="s">
        <v>72</v>
      </c>
      <c r="AY211" s="196" t="s">
        <v>191</v>
      </c>
    </row>
    <row r="212" s="14" customFormat="1">
      <c r="A212" s="14"/>
      <c r="B212" s="204"/>
      <c r="C212" s="14"/>
      <c r="D212" s="195" t="s">
        <v>145</v>
      </c>
      <c r="E212" s="205" t="s">
        <v>3</v>
      </c>
      <c r="F212" s="206" t="s">
        <v>270</v>
      </c>
      <c r="G212" s="14"/>
      <c r="H212" s="207">
        <v>37.200000000000003</v>
      </c>
      <c r="I212" s="208"/>
      <c r="J212" s="14"/>
      <c r="K212" s="14"/>
      <c r="L212" s="204"/>
      <c r="M212" s="209"/>
      <c r="N212" s="210"/>
      <c r="O212" s="210"/>
      <c r="P212" s="210"/>
      <c r="Q212" s="210"/>
      <c r="R212" s="210"/>
      <c r="S212" s="210"/>
      <c r="T212" s="21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5" t="s">
        <v>145</v>
      </c>
      <c r="AU212" s="205" t="s">
        <v>81</v>
      </c>
      <c r="AV212" s="14" t="s">
        <v>197</v>
      </c>
      <c r="AW212" s="14" t="s">
        <v>33</v>
      </c>
      <c r="AX212" s="14" t="s">
        <v>79</v>
      </c>
      <c r="AY212" s="205" t="s">
        <v>191</v>
      </c>
    </row>
    <row r="213" s="2" customFormat="1" ht="24.15" customHeight="1">
      <c r="A213" s="39"/>
      <c r="B213" s="175"/>
      <c r="C213" s="176" t="s">
        <v>383</v>
      </c>
      <c r="D213" s="176" t="s">
        <v>193</v>
      </c>
      <c r="E213" s="177" t="s">
        <v>384</v>
      </c>
      <c r="F213" s="178" t="s">
        <v>385</v>
      </c>
      <c r="G213" s="179" t="s">
        <v>136</v>
      </c>
      <c r="H213" s="180">
        <v>17.289999999999999</v>
      </c>
      <c r="I213" s="181"/>
      <c r="J213" s="182">
        <f>ROUND(I213*H213,2)</f>
        <v>0</v>
      </c>
      <c r="K213" s="178" t="s">
        <v>196</v>
      </c>
      <c r="L213" s="40"/>
      <c r="M213" s="183" t="s">
        <v>3</v>
      </c>
      <c r="N213" s="184" t="s">
        <v>43</v>
      </c>
      <c r="O213" s="73"/>
      <c r="P213" s="185">
        <f>O213*H213</f>
        <v>0</v>
      </c>
      <c r="Q213" s="185">
        <v>0</v>
      </c>
      <c r="R213" s="185">
        <f>Q213*H213</f>
        <v>0</v>
      </c>
      <c r="S213" s="185">
        <v>0.063</v>
      </c>
      <c r="T213" s="186">
        <f>S213*H213</f>
        <v>1.08927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7" t="s">
        <v>197</v>
      </c>
      <c r="AT213" s="187" t="s">
        <v>193</v>
      </c>
      <c r="AU213" s="187" t="s">
        <v>81</v>
      </c>
      <c r="AY213" s="20" t="s">
        <v>191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79</v>
      </c>
      <c r="BK213" s="188">
        <f>ROUND(I213*H213,2)</f>
        <v>0</v>
      </c>
      <c r="BL213" s="20" t="s">
        <v>197</v>
      </c>
      <c r="BM213" s="187" t="s">
        <v>386</v>
      </c>
    </row>
    <row r="214" s="2" customFormat="1">
      <c r="A214" s="39"/>
      <c r="B214" s="40"/>
      <c r="C214" s="39"/>
      <c r="D214" s="189" t="s">
        <v>199</v>
      </c>
      <c r="E214" s="39"/>
      <c r="F214" s="190" t="s">
        <v>387</v>
      </c>
      <c r="G214" s="39"/>
      <c r="H214" s="39"/>
      <c r="I214" s="191"/>
      <c r="J214" s="39"/>
      <c r="K214" s="39"/>
      <c r="L214" s="40"/>
      <c r="M214" s="192"/>
      <c r="N214" s="19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199</v>
      </c>
      <c r="AU214" s="20" t="s">
        <v>81</v>
      </c>
    </row>
    <row r="215" s="13" customFormat="1">
      <c r="A215" s="13"/>
      <c r="B215" s="194"/>
      <c r="C215" s="13"/>
      <c r="D215" s="195" t="s">
        <v>145</v>
      </c>
      <c r="E215" s="196" t="s">
        <v>3</v>
      </c>
      <c r="F215" s="197" t="s">
        <v>388</v>
      </c>
      <c r="G215" s="13"/>
      <c r="H215" s="198">
        <v>9.6999999999999993</v>
      </c>
      <c r="I215" s="199"/>
      <c r="J215" s="13"/>
      <c r="K215" s="13"/>
      <c r="L215" s="194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6" t="s">
        <v>145</v>
      </c>
      <c r="AU215" s="196" t="s">
        <v>81</v>
      </c>
      <c r="AV215" s="13" t="s">
        <v>81</v>
      </c>
      <c r="AW215" s="13" t="s">
        <v>33</v>
      </c>
      <c r="AX215" s="13" t="s">
        <v>72</v>
      </c>
      <c r="AY215" s="196" t="s">
        <v>191</v>
      </c>
    </row>
    <row r="216" s="13" customFormat="1">
      <c r="A216" s="13"/>
      <c r="B216" s="194"/>
      <c r="C216" s="13"/>
      <c r="D216" s="195" t="s">
        <v>145</v>
      </c>
      <c r="E216" s="196" t="s">
        <v>3</v>
      </c>
      <c r="F216" s="197" t="s">
        <v>389</v>
      </c>
      <c r="G216" s="13"/>
      <c r="H216" s="198">
        <v>7.5899999999999999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145</v>
      </c>
      <c r="AU216" s="196" t="s">
        <v>81</v>
      </c>
      <c r="AV216" s="13" t="s">
        <v>81</v>
      </c>
      <c r="AW216" s="13" t="s">
        <v>33</v>
      </c>
      <c r="AX216" s="13" t="s">
        <v>72</v>
      </c>
      <c r="AY216" s="196" t="s">
        <v>191</v>
      </c>
    </row>
    <row r="217" s="14" customFormat="1">
      <c r="A217" s="14"/>
      <c r="B217" s="204"/>
      <c r="C217" s="14"/>
      <c r="D217" s="195" t="s">
        <v>145</v>
      </c>
      <c r="E217" s="205" t="s">
        <v>3</v>
      </c>
      <c r="F217" s="206" t="s">
        <v>270</v>
      </c>
      <c r="G217" s="14"/>
      <c r="H217" s="207">
        <v>17.289999999999999</v>
      </c>
      <c r="I217" s="208"/>
      <c r="J217" s="14"/>
      <c r="K217" s="14"/>
      <c r="L217" s="204"/>
      <c r="M217" s="209"/>
      <c r="N217" s="210"/>
      <c r="O217" s="210"/>
      <c r="P217" s="210"/>
      <c r="Q217" s="210"/>
      <c r="R217" s="210"/>
      <c r="S217" s="210"/>
      <c r="T217" s="2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5" t="s">
        <v>145</v>
      </c>
      <c r="AU217" s="205" t="s">
        <v>81</v>
      </c>
      <c r="AV217" s="14" t="s">
        <v>197</v>
      </c>
      <c r="AW217" s="14" t="s">
        <v>33</v>
      </c>
      <c r="AX217" s="14" t="s">
        <v>79</v>
      </c>
      <c r="AY217" s="205" t="s">
        <v>191</v>
      </c>
    </row>
    <row r="218" s="2" customFormat="1" ht="24.15" customHeight="1">
      <c r="A218" s="39"/>
      <c r="B218" s="175"/>
      <c r="C218" s="176" t="s">
        <v>390</v>
      </c>
      <c r="D218" s="176" t="s">
        <v>193</v>
      </c>
      <c r="E218" s="177" t="s">
        <v>391</v>
      </c>
      <c r="F218" s="178" t="s">
        <v>392</v>
      </c>
      <c r="G218" s="179" t="s">
        <v>136</v>
      </c>
      <c r="H218" s="180">
        <v>6.2999999999999998</v>
      </c>
      <c r="I218" s="181"/>
      <c r="J218" s="182">
        <f>ROUND(I218*H218,2)</f>
        <v>0</v>
      </c>
      <c r="K218" s="178" t="s">
        <v>196</v>
      </c>
      <c r="L218" s="40"/>
      <c r="M218" s="183" t="s">
        <v>3</v>
      </c>
      <c r="N218" s="184" t="s">
        <v>43</v>
      </c>
      <c r="O218" s="73"/>
      <c r="P218" s="185">
        <f>O218*H218</f>
        <v>0</v>
      </c>
      <c r="Q218" s="185">
        <v>0</v>
      </c>
      <c r="R218" s="185">
        <f>Q218*H218</f>
        <v>0</v>
      </c>
      <c r="S218" s="185">
        <v>0.11700000000000001</v>
      </c>
      <c r="T218" s="186">
        <f>S218*H218</f>
        <v>0.73709999999999998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7" t="s">
        <v>197</v>
      </c>
      <c r="AT218" s="187" t="s">
        <v>193</v>
      </c>
      <c r="AU218" s="187" t="s">
        <v>81</v>
      </c>
      <c r="AY218" s="20" t="s">
        <v>191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197</v>
      </c>
      <c r="BM218" s="187" t="s">
        <v>393</v>
      </c>
    </row>
    <row r="219" s="2" customFormat="1">
      <c r="A219" s="39"/>
      <c r="B219" s="40"/>
      <c r="C219" s="39"/>
      <c r="D219" s="189" t="s">
        <v>199</v>
      </c>
      <c r="E219" s="39"/>
      <c r="F219" s="190" t="s">
        <v>394</v>
      </c>
      <c r="G219" s="39"/>
      <c r="H219" s="39"/>
      <c r="I219" s="191"/>
      <c r="J219" s="39"/>
      <c r="K219" s="39"/>
      <c r="L219" s="40"/>
      <c r="M219" s="192"/>
      <c r="N219" s="19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199</v>
      </c>
      <c r="AU219" s="20" t="s">
        <v>81</v>
      </c>
    </row>
    <row r="220" s="13" customFormat="1">
      <c r="A220" s="13"/>
      <c r="B220" s="194"/>
      <c r="C220" s="13"/>
      <c r="D220" s="195" t="s">
        <v>145</v>
      </c>
      <c r="E220" s="196" t="s">
        <v>3</v>
      </c>
      <c r="F220" s="197" t="s">
        <v>395</v>
      </c>
      <c r="G220" s="13"/>
      <c r="H220" s="198">
        <v>6.2999999999999998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145</v>
      </c>
      <c r="AU220" s="196" t="s">
        <v>81</v>
      </c>
      <c r="AV220" s="13" t="s">
        <v>81</v>
      </c>
      <c r="AW220" s="13" t="s">
        <v>33</v>
      </c>
      <c r="AX220" s="13" t="s">
        <v>79</v>
      </c>
      <c r="AY220" s="196" t="s">
        <v>191</v>
      </c>
    </row>
    <row r="221" s="2" customFormat="1" ht="24.15" customHeight="1">
      <c r="A221" s="39"/>
      <c r="B221" s="175"/>
      <c r="C221" s="176" t="s">
        <v>396</v>
      </c>
      <c r="D221" s="176" t="s">
        <v>193</v>
      </c>
      <c r="E221" s="177" t="s">
        <v>397</v>
      </c>
      <c r="F221" s="178" t="s">
        <v>398</v>
      </c>
      <c r="G221" s="179" t="s">
        <v>136</v>
      </c>
      <c r="H221" s="180">
        <v>6.2999999999999998</v>
      </c>
      <c r="I221" s="181"/>
      <c r="J221" s="182">
        <f>ROUND(I221*H221,2)</f>
        <v>0</v>
      </c>
      <c r="K221" s="178" t="s">
        <v>196</v>
      </c>
      <c r="L221" s="40"/>
      <c r="M221" s="183" t="s">
        <v>3</v>
      </c>
      <c r="N221" s="184" t="s">
        <v>43</v>
      </c>
      <c r="O221" s="73"/>
      <c r="P221" s="185">
        <f>O221*H221</f>
        <v>0</v>
      </c>
      <c r="Q221" s="185">
        <v>0</v>
      </c>
      <c r="R221" s="185">
        <f>Q221*H221</f>
        <v>0</v>
      </c>
      <c r="S221" s="185">
        <v>0.16500000000000001</v>
      </c>
      <c r="T221" s="186">
        <f>S221*H221</f>
        <v>1.0395000000000001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87" t="s">
        <v>197</v>
      </c>
      <c r="AT221" s="187" t="s">
        <v>193</v>
      </c>
      <c r="AU221" s="187" t="s">
        <v>81</v>
      </c>
      <c r="AY221" s="20" t="s">
        <v>191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79</v>
      </c>
      <c r="BK221" s="188">
        <f>ROUND(I221*H221,2)</f>
        <v>0</v>
      </c>
      <c r="BL221" s="20" t="s">
        <v>197</v>
      </c>
      <c r="BM221" s="187" t="s">
        <v>399</v>
      </c>
    </row>
    <row r="222" s="2" customFormat="1">
      <c r="A222" s="39"/>
      <c r="B222" s="40"/>
      <c r="C222" s="39"/>
      <c r="D222" s="189" t="s">
        <v>199</v>
      </c>
      <c r="E222" s="39"/>
      <c r="F222" s="190" t="s">
        <v>400</v>
      </c>
      <c r="G222" s="39"/>
      <c r="H222" s="39"/>
      <c r="I222" s="191"/>
      <c r="J222" s="39"/>
      <c r="K222" s="39"/>
      <c r="L222" s="40"/>
      <c r="M222" s="192"/>
      <c r="N222" s="19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199</v>
      </c>
      <c r="AU222" s="20" t="s">
        <v>81</v>
      </c>
    </row>
    <row r="223" s="13" customFormat="1">
      <c r="A223" s="13"/>
      <c r="B223" s="194"/>
      <c r="C223" s="13"/>
      <c r="D223" s="195" t="s">
        <v>145</v>
      </c>
      <c r="E223" s="196" t="s">
        <v>3</v>
      </c>
      <c r="F223" s="197" t="s">
        <v>395</v>
      </c>
      <c r="G223" s="13"/>
      <c r="H223" s="198">
        <v>6.2999999999999998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145</v>
      </c>
      <c r="AU223" s="196" t="s">
        <v>81</v>
      </c>
      <c r="AV223" s="13" t="s">
        <v>81</v>
      </c>
      <c r="AW223" s="13" t="s">
        <v>33</v>
      </c>
      <c r="AX223" s="13" t="s">
        <v>79</v>
      </c>
      <c r="AY223" s="196" t="s">
        <v>191</v>
      </c>
    </row>
    <row r="224" s="2" customFormat="1" ht="24.15" customHeight="1">
      <c r="A224" s="39"/>
      <c r="B224" s="175"/>
      <c r="C224" s="176" t="s">
        <v>401</v>
      </c>
      <c r="D224" s="176" t="s">
        <v>193</v>
      </c>
      <c r="E224" s="177" t="s">
        <v>402</v>
      </c>
      <c r="F224" s="178" t="s">
        <v>403</v>
      </c>
      <c r="G224" s="179" t="s">
        <v>132</v>
      </c>
      <c r="H224" s="180">
        <v>3.2999999999999998</v>
      </c>
      <c r="I224" s="181"/>
      <c r="J224" s="182">
        <f>ROUND(I224*H224,2)</f>
        <v>0</v>
      </c>
      <c r="K224" s="178" t="s">
        <v>196</v>
      </c>
      <c r="L224" s="40"/>
      <c r="M224" s="183" t="s">
        <v>3</v>
      </c>
      <c r="N224" s="184" t="s">
        <v>43</v>
      </c>
      <c r="O224" s="73"/>
      <c r="P224" s="185">
        <f>O224*H224</f>
        <v>0</v>
      </c>
      <c r="Q224" s="185">
        <v>0</v>
      </c>
      <c r="R224" s="185">
        <f>Q224*H224</f>
        <v>0</v>
      </c>
      <c r="S224" s="185">
        <v>2.3999999999999999</v>
      </c>
      <c r="T224" s="186">
        <f>S224*H224</f>
        <v>7.919999999999999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7" t="s">
        <v>197</v>
      </c>
      <c r="AT224" s="187" t="s">
        <v>193</v>
      </c>
      <c r="AU224" s="187" t="s">
        <v>81</v>
      </c>
      <c r="AY224" s="20" t="s">
        <v>191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79</v>
      </c>
      <c r="BK224" s="188">
        <f>ROUND(I224*H224,2)</f>
        <v>0</v>
      </c>
      <c r="BL224" s="20" t="s">
        <v>197</v>
      </c>
      <c r="BM224" s="187" t="s">
        <v>404</v>
      </c>
    </row>
    <row r="225" s="2" customFormat="1">
      <c r="A225" s="39"/>
      <c r="B225" s="40"/>
      <c r="C225" s="39"/>
      <c r="D225" s="189" t="s">
        <v>199</v>
      </c>
      <c r="E225" s="39"/>
      <c r="F225" s="190" t="s">
        <v>405</v>
      </c>
      <c r="G225" s="39"/>
      <c r="H225" s="39"/>
      <c r="I225" s="191"/>
      <c r="J225" s="39"/>
      <c r="K225" s="39"/>
      <c r="L225" s="40"/>
      <c r="M225" s="192"/>
      <c r="N225" s="193"/>
      <c r="O225" s="73"/>
      <c r="P225" s="73"/>
      <c r="Q225" s="73"/>
      <c r="R225" s="73"/>
      <c r="S225" s="73"/>
      <c r="T225" s="74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20" t="s">
        <v>199</v>
      </c>
      <c r="AU225" s="20" t="s">
        <v>81</v>
      </c>
    </row>
    <row r="226" s="13" customFormat="1">
      <c r="A226" s="13"/>
      <c r="B226" s="194"/>
      <c r="C226" s="13"/>
      <c r="D226" s="195" t="s">
        <v>145</v>
      </c>
      <c r="E226" s="196" t="s">
        <v>3</v>
      </c>
      <c r="F226" s="197" t="s">
        <v>406</v>
      </c>
      <c r="G226" s="13"/>
      <c r="H226" s="198">
        <v>3.2999999999999998</v>
      </c>
      <c r="I226" s="199"/>
      <c r="J226" s="13"/>
      <c r="K226" s="13"/>
      <c r="L226" s="194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6" t="s">
        <v>145</v>
      </c>
      <c r="AU226" s="196" t="s">
        <v>81</v>
      </c>
      <c r="AV226" s="13" t="s">
        <v>81</v>
      </c>
      <c r="AW226" s="13" t="s">
        <v>33</v>
      </c>
      <c r="AX226" s="13" t="s">
        <v>79</v>
      </c>
      <c r="AY226" s="196" t="s">
        <v>191</v>
      </c>
    </row>
    <row r="227" s="2" customFormat="1" ht="24.15" customHeight="1">
      <c r="A227" s="39"/>
      <c r="B227" s="175"/>
      <c r="C227" s="176" t="s">
        <v>407</v>
      </c>
      <c r="D227" s="176" t="s">
        <v>193</v>
      </c>
      <c r="E227" s="177" t="s">
        <v>408</v>
      </c>
      <c r="F227" s="178" t="s">
        <v>409</v>
      </c>
      <c r="G227" s="179" t="s">
        <v>288</v>
      </c>
      <c r="H227" s="180">
        <v>38.200000000000003</v>
      </c>
      <c r="I227" s="181"/>
      <c r="J227" s="182">
        <f>ROUND(I227*H227,2)</f>
        <v>0</v>
      </c>
      <c r="K227" s="178" t="s">
        <v>196</v>
      </c>
      <c r="L227" s="40"/>
      <c r="M227" s="183" t="s">
        <v>3</v>
      </c>
      <c r="N227" s="184" t="s">
        <v>43</v>
      </c>
      <c r="O227" s="73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7" t="s">
        <v>197</v>
      </c>
      <c r="AT227" s="187" t="s">
        <v>193</v>
      </c>
      <c r="AU227" s="187" t="s">
        <v>81</v>
      </c>
      <c r="AY227" s="20" t="s">
        <v>191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79</v>
      </c>
      <c r="BK227" s="188">
        <f>ROUND(I227*H227,2)</f>
        <v>0</v>
      </c>
      <c r="BL227" s="20" t="s">
        <v>197</v>
      </c>
      <c r="BM227" s="187" t="s">
        <v>410</v>
      </c>
    </row>
    <row r="228" s="2" customFormat="1">
      <c r="A228" s="39"/>
      <c r="B228" s="40"/>
      <c r="C228" s="39"/>
      <c r="D228" s="189" t="s">
        <v>199</v>
      </c>
      <c r="E228" s="39"/>
      <c r="F228" s="190" t="s">
        <v>411</v>
      </c>
      <c r="G228" s="39"/>
      <c r="H228" s="39"/>
      <c r="I228" s="191"/>
      <c r="J228" s="39"/>
      <c r="K228" s="39"/>
      <c r="L228" s="40"/>
      <c r="M228" s="192"/>
      <c r="N228" s="193"/>
      <c r="O228" s="73"/>
      <c r="P228" s="73"/>
      <c r="Q228" s="73"/>
      <c r="R228" s="73"/>
      <c r="S228" s="73"/>
      <c r="T228" s="74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20" t="s">
        <v>199</v>
      </c>
      <c r="AU228" s="20" t="s">
        <v>81</v>
      </c>
    </row>
    <row r="229" s="13" customFormat="1">
      <c r="A229" s="13"/>
      <c r="B229" s="194"/>
      <c r="C229" s="13"/>
      <c r="D229" s="195" t="s">
        <v>145</v>
      </c>
      <c r="E229" s="196" t="s">
        <v>3</v>
      </c>
      <c r="F229" s="197" t="s">
        <v>412</v>
      </c>
      <c r="G229" s="13"/>
      <c r="H229" s="198">
        <v>27</v>
      </c>
      <c r="I229" s="199"/>
      <c r="J229" s="13"/>
      <c r="K229" s="13"/>
      <c r="L229" s="194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145</v>
      </c>
      <c r="AU229" s="196" t="s">
        <v>81</v>
      </c>
      <c r="AV229" s="13" t="s">
        <v>81</v>
      </c>
      <c r="AW229" s="13" t="s">
        <v>33</v>
      </c>
      <c r="AX229" s="13" t="s">
        <v>72</v>
      </c>
      <c r="AY229" s="196" t="s">
        <v>191</v>
      </c>
    </row>
    <row r="230" s="13" customFormat="1">
      <c r="A230" s="13"/>
      <c r="B230" s="194"/>
      <c r="C230" s="13"/>
      <c r="D230" s="195" t="s">
        <v>145</v>
      </c>
      <c r="E230" s="196" t="s">
        <v>3</v>
      </c>
      <c r="F230" s="197" t="s">
        <v>413</v>
      </c>
      <c r="G230" s="13"/>
      <c r="H230" s="198">
        <v>11.199999999999999</v>
      </c>
      <c r="I230" s="199"/>
      <c r="J230" s="13"/>
      <c r="K230" s="13"/>
      <c r="L230" s="194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6" t="s">
        <v>145</v>
      </c>
      <c r="AU230" s="196" t="s">
        <v>81</v>
      </c>
      <c r="AV230" s="13" t="s">
        <v>81</v>
      </c>
      <c r="AW230" s="13" t="s">
        <v>33</v>
      </c>
      <c r="AX230" s="13" t="s">
        <v>72</v>
      </c>
      <c r="AY230" s="196" t="s">
        <v>191</v>
      </c>
    </row>
    <row r="231" s="14" customFormat="1">
      <c r="A231" s="14"/>
      <c r="B231" s="204"/>
      <c r="C231" s="14"/>
      <c r="D231" s="195" t="s">
        <v>145</v>
      </c>
      <c r="E231" s="205" t="s">
        <v>3</v>
      </c>
      <c r="F231" s="206" t="s">
        <v>270</v>
      </c>
      <c r="G231" s="14"/>
      <c r="H231" s="207">
        <v>38.200000000000003</v>
      </c>
      <c r="I231" s="208"/>
      <c r="J231" s="14"/>
      <c r="K231" s="14"/>
      <c r="L231" s="204"/>
      <c r="M231" s="209"/>
      <c r="N231" s="210"/>
      <c r="O231" s="210"/>
      <c r="P231" s="210"/>
      <c r="Q231" s="210"/>
      <c r="R231" s="210"/>
      <c r="S231" s="210"/>
      <c r="T231" s="2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5" t="s">
        <v>145</v>
      </c>
      <c r="AU231" s="205" t="s">
        <v>81</v>
      </c>
      <c r="AV231" s="14" t="s">
        <v>197</v>
      </c>
      <c r="AW231" s="14" t="s">
        <v>33</v>
      </c>
      <c r="AX231" s="14" t="s">
        <v>79</v>
      </c>
      <c r="AY231" s="205" t="s">
        <v>191</v>
      </c>
    </row>
    <row r="232" s="2" customFormat="1" ht="24.15" customHeight="1">
      <c r="A232" s="39"/>
      <c r="B232" s="175"/>
      <c r="C232" s="176" t="s">
        <v>414</v>
      </c>
      <c r="D232" s="176" t="s">
        <v>193</v>
      </c>
      <c r="E232" s="177" t="s">
        <v>415</v>
      </c>
      <c r="F232" s="178" t="s">
        <v>416</v>
      </c>
      <c r="G232" s="179" t="s">
        <v>288</v>
      </c>
      <c r="H232" s="180">
        <v>1528</v>
      </c>
      <c r="I232" s="181"/>
      <c r="J232" s="182">
        <f>ROUND(I232*H232,2)</f>
        <v>0</v>
      </c>
      <c r="K232" s="178" t="s">
        <v>196</v>
      </c>
      <c r="L232" s="40"/>
      <c r="M232" s="183" t="s">
        <v>3</v>
      </c>
      <c r="N232" s="184" t="s">
        <v>43</v>
      </c>
      <c r="O232" s="73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7" t="s">
        <v>197</v>
      </c>
      <c r="AT232" s="187" t="s">
        <v>193</v>
      </c>
      <c r="AU232" s="187" t="s">
        <v>81</v>
      </c>
      <c r="AY232" s="20" t="s">
        <v>191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79</v>
      </c>
      <c r="BK232" s="188">
        <f>ROUND(I232*H232,2)</f>
        <v>0</v>
      </c>
      <c r="BL232" s="20" t="s">
        <v>197</v>
      </c>
      <c r="BM232" s="187" t="s">
        <v>417</v>
      </c>
    </row>
    <row r="233" s="2" customFormat="1">
      <c r="A233" s="39"/>
      <c r="B233" s="40"/>
      <c r="C233" s="39"/>
      <c r="D233" s="189" t="s">
        <v>199</v>
      </c>
      <c r="E233" s="39"/>
      <c r="F233" s="190" t="s">
        <v>418</v>
      </c>
      <c r="G233" s="39"/>
      <c r="H233" s="39"/>
      <c r="I233" s="191"/>
      <c r="J233" s="39"/>
      <c r="K233" s="39"/>
      <c r="L233" s="40"/>
      <c r="M233" s="192"/>
      <c r="N233" s="193"/>
      <c r="O233" s="73"/>
      <c r="P233" s="73"/>
      <c r="Q233" s="73"/>
      <c r="R233" s="73"/>
      <c r="S233" s="73"/>
      <c r="T233" s="7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0" t="s">
        <v>199</v>
      </c>
      <c r="AU233" s="20" t="s">
        <v>81</v>
      </c>
    </row>
    <row r="234" s="2" customFormat="1">
      <c r="A234" s="39"/>
      <c r="B234" s="40"/>
      <c r="C234" s="39"/>
      <c r="D234" s="195" t="s">
        <v>134</v>
      </c>
      <c r="E234" s="39"/>
      <c r="F234" s="203" t="s">
        <v>419</v>
      </c>
      <c r="G234" s="39"/>
      <c r="H234" s="39"/>
      <c r="I234" s="191"/>
      <c r="J234" s="39"/>
      <c r="K234" s="39"/>
      <c r="L234" s="40"/>
      <c r="M234" s="192"/>
      <c r="N234" s="193"/>
      <c r="O234" s="73"/>
      <c r="P234" s="73"/>
      <c r="Q234" s="73"/>
      <c r="R234" s="73"/>
      <c r="S234" s="73"/>
      <c r="T234" s="7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0" t="s">
        <v>134</v>
      </c>
      <c r="AU234" s="20" t="s">
        <v>81</v>
      </c>
    </row>
    <row r="235" s="13" customFormat="1">
      <c r="A235" s="13"/>
      <c r="B235" s="194"/>
      <c r="C235" s="13"/>
      <c r="D235" s="195" t="s">
        <v>145</v>
      </c>
      <c r="E235" s="13"/>
      <c r="F235" s="197" t="s">
        <v>420</v>
      </c>
      <c r="G235" s="13"/>
      <c r="H235" s="198">
        <v>1528</v>
      </c>
      <c r="I235" s="199"/>
      <c r="J235" s="13"/>
      <c r="K235" s="13"/>
      <c r="L235" s="194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6" t="s">
        <v>145</v>
      </c>
      <c r="AU235" s="196" t="s">
        <v>81</v>
      </c>
      <c r="AV235" s="13" t="s">
        <v>81</v>
      </c>
      <c r="AW235" s="13" t="s">
        <v>4</v>
      </c>
      <c r="AX235" s="13" t="s">
        <v>79</v>
      </c>
      <c r="AY235" s="196" t="s">
        <v>191</v>
      </c>
    </row>
    <row r="236" s="2" customFormat="1" ht="24.15" customHeight="1">
      <c r="A236" s="39"/>
      <c r="B236" s="175"/>
      <c r="C236" s="176" t="s">
        <v>421</v>
      </c>
      <c r="D236" s="176" t="s">
        <v>193</v>
      </c>
      <c r="E236" s="177" t="s">
        <v>422</v>
      </c>
      <c r="F236" s="178" t="s">
        <v>423</v>
      </c>
      <c r="G236" s="179" t="s">
        <v>288</v>
      </c>
      <c r="H236" s="180">
        <v>38.200000000000003</v>
      </c>
      <c r="I236" s="181"/>
      <c r="J236" s="182">
        <f>ROUND(I236*H236,2)</f>
        <v>0</v>
      </c>
      <c r="K236" s="178" t="s">
        <v>196</v>
      </c>
      <c r="L236" s="40"/>
      <c r="M236" s="183" t="s">
        <v>3</v>
      </c>
      <c r="N236" s="184" t="s">
        <v>43</v>
      </c>
      <c r="O236" s="73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7" t="s">
        <v>197</v>
      </c>
      <c r="AT236" s="187" t="s">
        <v>193</v>
      </c>
      <c r="AU236" s="187" t="s">
        <v>81</v>
      </c>
      <c r="AY236" s="20" t="s">
        <v>191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197</v>
      </c>
      <c r="BM236" s="187" t="s">
        <v>424</v>
      </c>
    </row>
    <row r="237" s="2" customFormat="1">
      <c r="A237" s="39"/>
      <c r="B237" s="40"/>
      <c r="C237" s="39"/>
      <c r="D237" s="189" t="s">
        <v>199</v>
      </c>
      <c r="E237" s="39"/>
      <c r="F237" s="190" t="s">
        <v>425</v>
      </c>
      <c r="G237" s="39"/>
      <c r="H237" s="39"/>
      <c r="I237" s="191"/>
      <c r="J237" s="39"/>
      <c r="K237" s="39"/>
      <c r="L237" s="40"/>
      <c r="M237" s="192"/>
      <c r="N237" s="193"/>
      <c r="O237" s="73"/>
      <c r="P237" s="73"/>
      <c r="Q237" s="73"/>
      <c r="R237" s="73"/>
      <c r="S237" s="73"/>
      <c r="T237" s="7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0" t="s">
        <v>199</v>
      </c>
      <c r="AU237" s="20" t="s">
        <v>81</v>
      </c>
    </row>
    <row r="238" s="2" customFormat="1" ht="24.15" customHeight="1">
      <c r="A238" s="39"/>
      <c r="B238" s="175"/>
      <c r="C238" s="176" t="s">
        <v>426</v>
      </c>
      <c r="D238" s="176" t="s">
        <v>193</v>
      </c>
      <c r="E238" s="177" t="s">
        <v>427</v>
      </c>
      <c r="F238" s="178" t="s">
        <v>428</v>
      </c>
      <c r="G238" s="179" t="s">
        <v>288</v>
      </c>
      <c r="H238" s="180">
        <v>7.6799999999999997</v>
      </c>
      <c r="I238" s="181"/>
      <c r="J238" s="182">
        <f>ROUND(I238*H238,2)</f>
        <v>0</v>
      </c>
      <c r="K238" s="178" t="s">
        <v>196</v>
      </c>
      <c r="L238" s="40"/>
      <c r="M238" s="183" t="s">
        <v>3</v>
      </c>
      <c r="N238" s="184" t="s">
        <v>43</v>
      </c>
      <c r="O238" s="73"/>
      <c r="P238" s="185">
        <f>O238*H238</f>
        <v>0</v>
      </c>
      <c r="Q238" s="185">
        <v>0.00020000000000000001</v>
      </c>
      <c r="R238" s="185">
        <f>Q238*H238</f>
        <v>0.001536</v>
      </c>
      <c r="S238" s="185">
        <v>0</v>
      </c>
      <c r="T238" s="18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7" t="s">
        <v>197</v>
      </c>
      <c r="AT238" s="187" t="s">
        <v>193</v>
      </c>
      <c r="AU238" s="187" t="s">
        <v>81</v>
      </c>
      <c r="AY238" s="20" t="s">
        <v>191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79</v>
      </c>
      <c r="BK238" s="188">
        <f>ROUND(I238*H238,2)</f>
        <v>0</v>
      </c>
      <c r="BL238" s="20" t="s">
        <v>197</v>
      </c>
      <c r="BM238" s="187" t="s">
        <v>429</v>
      </c>
    </row>
    <row r="239" s="2" customFormat="1">
      <c r="A239" s="39"/>
      <c r="B239" s="40"/>
      <c r="C239" s="39"/>
      <c r="D239" s="189" t="s">
        <v>199</v>
      </c>
      <c r="E239" s="39"/>
      <c r="F239" s="190" t="s">
        <v>430</v>
      </c>
      <c r="G239" s="39"/>
      <c r="H239" s="39"/>
      <c r="I239" s="191"/>
      <c r="J239" s="39"/>
      <c r="K239" s="39"/>
      <c r="L239" s="40"/>
      <c r="M239" s="192"/>
      <c r="N239" s="193"/>
      <c r="O239" s="73"/>
      <c r="P239" s="73"/>
      <c r="Q239" s="73"/>
      <c r="R239" s="73"/>
      <c r="S239" s="73"/>
      <c r="T239" s="7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20" t="s">
        <v>199</v>
      </c>
      <c r="AU239" s="20" t="s">
        <v>81</v>
      </c>
    </row>
    <row r="240" s="13" customFormat="1">
      <c r="A240" s="13"/>
      <c r="B240" s="194"/>
      <c r="C240" s="13"/>
      <c r="D240" s="195" t="s">
        <v>145</v>
      </c>
      <c r="E240" s="196" t="s">
        <v>3</v>
      </c>
      <c r="F240" s="197" t="s">
        <v>431</v>
      </c>
      <c r="G240" s="13"/>
      <c r="H240" s="198">
        <v>7.6799999999999997</v>
      </c>
      <c r="I240" s="199"/>
      <c r="J240" s="13"/>
      <c r="K240" s="13"/>
      <c r="L240" s="194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6" t="s">
        <v>145</v>
      </c>
      <c r="AU240" s="196" t="s">
        <v>81</v>
      </c>
      <c r="AV240" s="13" t="s">
        <v>81</v>
      </c>
      <c r="AW240" s="13" t="s">
        <v>33</v>
      </c>
      <c r="AX240" s="13" t="s">
        <v>79</v>
      </c>
      <c r="AY240" s="196" t="s">
        <v>191</v>
      </c>
    </row>
    <row r="241" s="2" customFormat="1" ht="24.15" customHeight="1">
      <c r="A241" s="39"/>
      <c r="B241" s="175"/>
      <c r="C241" s="176" t="s">
        <v>432</v>
      </c>
      <c r="D241" s="176" t="s">
        <v>193</v>
      </c>
      <c r="E241" s="177" t="s">
        <v>433</v>
      </c>
      <c r="F241" s="178" t="s">
        <v>434</v>
      </c>
      <c r="G241" s="179" t="s">
        <v>136</v>
      </c>
      <c r="H241" s="180">
        <v>156.24000000000001</v>
      </c>
      <c r="I241" s="181"/>
      <c r="J241" s="182">
        <f>ROUND(I241*H241,2)</f>
        <v>0</v>
      </c>
      <c r="K241" s="178" t="s">
        <v>196</v>
      </c>
      <c r="L241" s="40"/>
      <c r="M241" s="183" t="s">
        <v>3</v>
      </c>
      <c r="N241" s="184" t="s">
        <v>43</v>
      </c>
      <c r="O241" s="73"/>
      <c r="P241" s="185">
        <f>O241*H241</f>
        <v>0</v>
      </c>
      <c r="Q241" s="185">
        <v>0</v>
      </c>
      <c r="R241" s="185">
        <f>Q241*H241</f>
        <v>0</v>
      </c>
      <c r="S241" s="185">
        <v>0.02</v>
      </c>
      <c r="T241" s="186">
        <f>S241*H241</f>
        <v>3.1248000000000005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87" t="s">
        <v>197</v>
      </c>
      <c r="AT241" s="187" t="s">
        <v>193</v>
      </c>
      <c r="AU241" s="187" t="s">
        <v>81</v>
      </c>
      <c r="AY241" s="20" t="s">
        <v>191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79</v>
      </c>
      <c r="BK241" s="188">
        <f>ROUND(I241*H241,2)</f>
        <v>0</v>
      </c>
      <c r="BL241" s="20" t="s">
        <v>197</v>
      </c>
      <c r="BM241" s="187" t="s">
        <v>435</v>
      </c>
    </row>
    <row r="242" s="2" customFormat="1">
      <c r="A242" s="39"/>
      <c r="B242" s="40"/>
      <c r="C242" s="39"/>
      <c r="D242" s="189" t="s">
        <v>199</v>
      </c>
      <c r="E242" s="39"/>
      <c r="F242" s="190" t="s">
        <v>436</v>
      </c>
      <c r="G242" s="39"/>
      <c r="H242" s="39"/>
      <c r="I242" s="191"/>
      <c r="J242" s="39"/>
      <c r="K242" s="39"/>
      <c r="L242" s="40"/>
      <c r="M242" s="192"/>
      <c r="N242" s="193"/>
      <c r="O242" s="73"/>
      <c r="P242" s="73"/>
      <c r="Q242" s="73"/>
      <c r="R242" s="73"/>
      <c r="S242" s="73"/>
      <c r="T242" s="7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0" t="s">
        <v>199</v>
      </c>
      <c r="AU242" s="20" t="s">
        <v>81</v>
      </c>
    </row>
    <row r="243" s="13" customFormat="1">
      <c r="A243" s="13"/>
      <c r="B243" s="194"/>
      <c r="C243" s="13"/>
      <c r="D243" s="195" t="s">
        <v>145</v>
      </c>
      <c r="E243" s="196" t="s">
        <v>3</v>
      </c>
      <c r="F243" s="197" t="s">
        <v>437</v>
      </c>
      <c r="G243" s="13"/>
      <c r="H243" s="198">
        <v>70.920000000000002</v>
      </c>
      <c r="I243" s="199"/>
      <c r="J243" s="13"/>
      <c r="K243" s="13"/>
      <c r="L243" s="194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6" t="s">
        <v>145</v>
      </c>
      <c r="AU243" s="196" t="s">
        <v>81</v>
      </c>
      <c r="AV243" s="13" t="s">
        <v>81</v>
      </c>
      <c r="AW243" s="13" t="s">
        <v>33</v>
      </c>
      <c r="AX243" s="13" t="s">
        <v>72</v>
      </c>
      <c r="AY243" s="196" t="s">
        <v>191</v>
      </c>
    </row>
    <row r="244" s="13" customFormat="1">
      <c r="A244" s="13"/>
      <c r="B244" s="194"/>
      <c r="C244" s="13"/>
      <c r="D244" s="195" t="s">
        <v>145</v>
      </c>
      <c r="E244" s="196" t="s">
        <v>3</v>
      </c>
      <c r="F244" s="197" t="s">
        <v>438</v>
      </c>
      <c r="G244" s="13"/>
      <c r="H244" s="198">
        <v>85.319999999999993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145</v>
      </c>
      <c r="AU244" s="196" t="s">
        <v>81</v>
      </c>
      <c r="AV244" s="13" t="s">
        <v>81</v>
      </c>
      <c r="AW244" s="13" t="s">
        <v>33</v>
      </c>
      <c r="AX244" s="13" t="s">
        <v>72</v>
      </c>
      <c r="AY244" s="196" t="s">
        <v>191</v>
      </c>
    </row>
    <row r="245" s="14" customFormat="1">
      <c r="A245" s="14"/>
      <c r="B245" s="204"/>
      <c r="C245" s="14"/>
      <c r="D245" s="195" t="s">
        <v>145</v>
      </c>
      <c r="E245" s="205" t="s">
        <v>3</v>
      </c>
      <c r="F245" s="206" t="s">
        <v>270</v>
      </c>
      <c r="G245" s="14"/>
      <c r="H245" s="207">
        <v>156.24000000000001</v>
      </c>
      <c r="I245" s="208"/>
      <c r="J245" s="14"/>
      <c r="K245" s="14"/>
      <c r="L245" s="204"/>
      <c r="M245" s="209"/>
      <c r="N245" s="210"/>
      <c r="O245" s="210"/>
      <c r="P245" s="210"/>
      <c r="Q245" s="210"/>
      <c r="R245" s="210"/>
      <c r="S245" s="210"/>
      <c r="T245" s="2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5" t="s">
        <v>145</v>
      </c>
      <c r="AU245" s="205" t="s">
        <v>81</v>
      </c>
      <c r="AV245" s="14" t="s">
        <v>197</v>
      </c>
      <c r="AW245" s="14" t="s">
        <v>33</v>
      </c>
      <c r="AX245" s="14" t="s">
        <v>79</v>
      </c>
      <c r="AY245" s="205" t="s">
        <v>191</v>
      </c>
    </row>
    <row r="246" s="12" customFormat="1" ht="22.8" customHeight="1">
      <c r="A246" s="12"/>
      <c r="B246" s="162"/>
      <c r="C246" s="12"/>
      <c r="D246" s="163" t="s">
        <v>71</v>
      </c>
      <c r="E246" s="173" t="s">
        <v>439</v>
      </c>
      <c r="F246" s="173" t="s">
        <v>440</v>
      </c>
      <c r="G246" s="12"/>
      <c r="H246" s="12"/>
      <c r="I246" s="165"/>
      <c r="J246" s="174">
        <f>BK246</f>
        <v>0</v>
      </c>
      <c r="K246" s="12"/>
      <c r="L246" s="162"/>
      <c r="M246" s="167"/>
      <c r="N246" s="168"/>
      <c r="O246" s="168"/>
      <c r="P246" s="169">
        <f>SUM(P247:P280)</f>
        <v>0</v>
      </c>
      <c r="Q246" s="168"/>
      <c r="R246" s="169">
        <f>SUM(R247:R280)</f>
        <v>0</v>
      </c>
      <c r="S246" s="168"/>
      <c r="T246" s="170">
        <f>SUM(T247:T280)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3" t="s">
        <v>79</v>
      </c>
      <c r="AT246" s="171" t="s">
        <v>71</v>
      </c>
      <c r="AU246" s="171" t="s">
        <v>79</v>
      </c>
      <c r="AY246" s="163" t="s">
        <v>191</v>
      </c>
      <c r="BK246" s="172">
        <f>SUM(BK247:BK280)</f>
        <v>0</v>
      </c>
    </row>
    <row r="247" s="2" customFormat="1" ht="24.15" customHeight="1">
      <c r="A247" s="39"/>
      <c r="B247" s="175"/>
      <c r="C247" s="176" t="s">
        <v>441</v>
      </c>
      <c r="D247" s="176" t="s">
        <v>193</v>
      </c>
      <c r="E247" s="177" t="s">
        <v>442</v>
      </c>
      <c r="F247" s="178" t="s">
        <v>443</v>
      </c>
      <c r="G247" s="179" t="s">
        <v>258</v>
      </c>
      <c r="H247" s="180">
        <v>276.93000000000001</v>
      </c>
      <c r="I247" s="181"/>
      <c r="J247" s="182">
        <f>ROUND(I247*H247,2)</f>
        <v>0</v>
      </c>
      <c r="K247" s="178" t="s">
        <v>196</v>
      </c>
      <c r="L247" s="40"/>
      <c r="M247" s="183" t="s">
        <v>3</v>
      </c>
      <c r="N247" s="184" t="s">
        <v>43</v>
      </c>
      <c r="O247" s="73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7" t="s">
        <v>197</v>
      </c>
      <c r="AT247" s="187" t="s">
        <v>193</v>
      </c>
      <c r="AU247" s="187" t="s">
        <v>81</v>
      </c>
      <c r="AY247" s="20" t="s">
        <v>191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79</v>
      </c>
      <c r="BK247" s="188">
        <f>ROUND(I247*H247,2)</f>
        <v>0</v>
      </c>
      <c r="BL247" s="20" t="s">
        <v>197</v>
      </c>
      <c r="BM247" s="187" t="s">
        <v>444</v>
      </c>
    </row>
    <row r="248" s="2" customFormat="1">
      <c r="A248" s="39"/>
      <c r="B248" s="40"/>
      <c r="C248" s="39"/>
      <c r="D248" s="189" t="s">
        <v>199</v>
      </c>
      <c r="E248" s="39"/>
      <c r="F248" s="190" t="s">
        <v>445</v>
      </c>
      <c r="G248" s="39"/>
      <c r="H248" s="39"/>
      <c r="I248" s="191"/>
      <c r="J248" s="39"/>
      <c r="K248" s="39"/>
      <c r="L248" s="40"/>
      <c r="M248" s="192"/>
      <c r="N248" s="19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199</v>
      </c>
      <c r="AU248" s="20" t="s">
        <v>81</v>
      </c>
    </row>
    <row r="249" s="2" customFormat="1" ht="16.5" customHeight="1">
      <c r="A249" s="39"/>
      <c r="B249" s="175"/>
      <c r="C249" s="176" t="s">
        <v>446</v>
      </c>
      <c r="D249" s="176" t="s">
        <v>193</v>
      </c>
      <c r="E249" s="177" t="s">
        <v>447</v>
      </c>
      <c r="F249" s="178" t="s">
        <v>448</v>
      </c>
      <c r="G249" s="179" t="s">
        <v>288</v>
      </c>
      <c r="H249" s="180">
        <v>9</v>
      </c>
      <c r="I249" s="181"/>
      <c r="J249" s="182">
        <f>ROUND(I249*H249,2)</f>
        <v>0</v>
      </c>
      <c r="K249" s="178" t="s">
        <v>196</v>
      </c>
      <c r="L249" s="40"/>
      <c r="M249" s="183" t="s">
        <v>3</v>
      </c>
      <c r="N249" s="184" t="s">
        <v>43</v>
      </c>
      <c r="O249" s="73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87" t="s">
        <v>197</v>
      </c>
      <c r="AT249" s="187" t="s">
        <v>193</v>
      </c>
      <c r="AU249" s="187" t="s">
        <v>81</v>
      </c>
      <c r="AY249" s="20" t="s">
        <v>191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79</v>
      </c>
      <c r="BK249" s="188">
        <f>ROUND(I249*H249,2)</f>
        <v>0</v>
      </c>
      <c r="BL249" s="20" t="s">
        <v>197</v>
      </c>
      <c r="BM249" s="187" t="s">
        <v>449</v>
      </c>
    </row>
    <row r="250" s="2" customFormat="1">
      <c r="A250" s="39"/>
      <c r="B250" s="40"/>
      <c r="C250" s="39"/>
      <c r="D250" s="189" t="s">
        <v>199</v>
      </c>
      <c r="E250" s="39"/>
      <c r="F250" s="190" t="s">
        <v>450</v>
      </c>
      <c r="G250" s="39"/>
      <c r="H250" s="39"/>
      <c r="I250" s="191"/>
      <c r="J250" s="39"/>
      <c r="K250" s="39"/>
      <c r="L250" s="40"/>
      <c r="M250" s="192"/>
      <c r="N250" s="193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199</v>
      </c>
      <c r="AU250" s="20" t="s">
        <v>81</v>
      </c>
    </row>
    <row r="251" s="2" customFormat="1" ht="24.15" customHeight="1">
      <c r="A251" s="39"/>
      <c r="B251" s="175"/>
      <c r="C251" s="176" t="s">
        <v>451</v>
      </c>
      <c r="D251" s="176" t="s">
        <v>193</v>
      </c>
      <c r="E251" s="177" t="s">
        <v>452</v>
      </c>
      <c r="F251" s="178" t="s">
        <v>453</v>
      </c>
      <c r="G251" s="179" t="s">
        <v>288</v>
      </c>
      <c r="H251" s="180">
        <v>90</v>
      </c>
      <c r="I251" s="181"/>
      <c r="J251" s="182">
        <f>ROUND(I251*H251,2)</f>
        <v>0</v>
      </c>
      <c r="K251" s="178" t="s">
        <v>196</v>
      </c>
      <c r="L251" s="40"/>
      <c r="M251" s="183" t="s">
        <v>3</v>
      </c>
      <c r="N251" s="184" t="s">
        <v>43</v>
      </c>
      <c r="O251" s="73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87" t="s">
        <v>197</v>
      </c>
      <c r="AT251" s="187" t="s">
        <v>193</v>
      </c>
      <c r="AU251" s="187" t="s">
        <v>81</v>
      </c>
      <c r="AY251" s="20" t="s">
        <v>191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79</v>
      </c>
      <c r="BK251" s="188">
        <f>ROUND(I251*H251,2)</f>
        <v>0</v>
      </c>
      <c r="BL251" s="20" t="s">
        <v>197</v>
      </c>
      <c r="BM251" s="187" t="s">
        <v>454</v>
      </c>
    </row>
    <row r="252" s="2" customFormat="1">
      <c r="A252" s="39"/>
      <c r="B252" s="40"/>
      <c r="C252" s="39"/>
      <c r="D252" s="189" t="s">
        <v>199</v>
      </c>
      <c r="E252" s="39"/>
      <c r="F252" s="190" t="s">
        <v>455</v>
      </c>
      <c r="G252" s="39"/>
      <c r="H252" s="39"/>
      <c r="I252" s="191"/>
      <c r="J252" s="39"/>
      <c r="K252" s="39"/>
      <c r="L252" s="40"/>
      <c r="M252" s="192"/>
      <c r="N252" s="193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199</v>
      </c>
      <c r="AU252" s="20" t="s">
        <v>81</v>
      </c>
    </row>
    <row r="253" s="13" customFormat="1">
      <c r="A253" s="13"/>
      <c r="B253" s="194"/>
      <c r="C253" s="13"/>
      <c r="D253" s="195" t="s">
        <v>145</v>
      </c>
      <c r="E253" s="13"/>
      <c r="F253" s="197" t="s">
        <v>456</v>
      </c>
      <c r="G253" s="13"/>
      <c r="H253" s="198">
        <v>90</v>
      </c>
      <c r="I253" s="199"/>
      <c r="J253" s="13"/>
      <c r="K253" s="13"/>
      <c r="L253" s="194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6" t="s">
        <v>145</v>
      </c>
      <c r="AU253" s="196" t="s">
        <v>81</v>
      </c>
      <c r="AV253" s="13" t="s">
        <v>81</v>
      </c>
      <c r="AW253" s="13" t="s">
        <v>4</v>
      </c>
      <c r="AX253" s="13" t="s">
        <v>79</v>
      </c>
      <c r="AY253" s="196" t="s">
        <v>191</v>
      </c>
    </row>
    <row r="254" s="2" customFormat="1" ht="21.75" customHeight="1">
      <c r="A254" s="39"/>
      <c r="B254" s="175"/>
      <c r="C254" s="176" t="s">
        <v>457</v>
      </c>
      <c r="D254" s="176" t="s">
        <v>193</v>
      </c>
      <c r="E254" s="177" t="s">
        <v>458</v>
      </c>
      <c r="F254" s="178" t="s">
        <v>459</v>
      </c>
      <c r="G254" s="179" t="s">
        <v>258</v>
      </c>
      <c r="H254" s="180">
        <v>276.93000000000001</v>
      </c>
      <c r="I254" s="181"/>
      <c r="J254" s="182">
        <f>ROUND(I254*H254,2)</f>
        <v>0</v>
      </c>
      <c r="K254" s="178" t="s">
        <v>196</v>
      </c>
      <c r="L254" s="40"/>
      <c r="M254" s="183" t="s">
        <v>3</v>
      </c>
      <c r="N254" s="184" t="s">
        <v>43</v>
      </c>
      <c r="O254" s="73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87" t="s">
        <v>197</v>
      </c>
      <c r="AT254" s="187" t="s">
        <v>193</v>
      </c>
      <c r="AU254" s="187" t="s">
        <v>81</v>
      </c>
      <c r="AY254" s="20" t="s">
        <v>191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79</v>
      </c>
      <c r="BK254" s="188">
        <f>ROUND(I254*H254,2)</f>
        <v>0</v>
      </c>
      <c r="BL254" s="20" t="s">
        <v>197</v>
      </c>
      <c r="BM254" s="187" t="s">
        <v>460</v>
      </c>
    </row>
    <row r="255" s="2" customFormat="1">
      <c r="A255" s="39"/>
      <c r="B255" s="40"/>
      <c r="C255" s="39"/>
      <c r="D255" s="189" t="s">
        <v>199</v>
      </c>
      <c r="E255" s="39"/>
      <c r="F255" s="190" t="s">
        <v>461</v>
      </c>
      <c r="G255" s="39"/>
      <c r="H255" s="39"/>
      <c r="I255" s="191"/>
      <c r="J255" s="39"/>
      <c r="K255" s="39"/>
      <c r="L255" s="40"/>
      <c r="M255" s="192"/>
      <c r="N255" s="193"/>
      <c r="O255" s="73"/>
      <c r="P255" s="73"/>
      <c r="Q255" s="73"/>
      <c r="R255" s="73"/>
      <c r="S255" s="73"/>
      <c r="T255" s="74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20" t="s">
        <v>199</v>
      </c>
      <c r="AU255" s="20" t="s">
        <v>81</v>
      </c>
    </row>
    <row r="256" s="2" customFormat="1" ht="24.15" customHeight="1">
      <c r="A256" s="39"/>
      <c r="B256" s="175"/>
      <c r="C256" s="176" t="s">
        <v>462</v>
      </c>
      <c r="D256" s="176" t="s">
        <v>193</v>
      </c>
      <c r="E256" s="177" t="s">
        <v>463</v>
      </c>
      <c r="F256" s="178" t="s">
        <v>464</v>
      </c>
      <c r="G256" s="179" t="s">
        <v>258</v>
      </c>
      <c r="H256" s="180">
        <v>2492.3699999999999</v>
      </c>
      <c r="I256" s="181"/>
      <c r="J256" s="182">
        <f>ROUND(I256*H256,2)</f>
        <v>0</v>
      </c>
      <c r="K256" s="178" t="s">
        <v>196</v>
      </c>
      <c r="L256" s="40"/>
      <c r="M256" s="183" t="s">
        <v>3</v>
      </c>
      <c r="N256" s="184" t="s">
        <v>43</v>
      </c>
      <c r="O256" s="7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7" t="s">
        <v>197</v>
      </c>
      <c r="AT256" s="187" t="s">
        <v>193</v>
      </c>
      <c r="AU256" s="187" t="s">
        <v>81</v>
      </c>
      <c r="AY256" s="20" t="s">
        <v>191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79</v>
      </c>
      <c r="BK256" s="188">
        <f>ROUND(I256*H256,2)</f>
        <v>0</v>
      </c>
      <c r="BL256" s="20" t="s">
        <v>197</v>
      </c>
      <c r="BM256" s="187" t="s">
        <v>465</v>
      </c>
    </row>
    <row r="257" s="2" customFormat="1">
      <c r="A257" s="39"/>
      <c r="B257" s="40"/>
      <c r="C257" s="39"/>
      <c r="D257" s="189" t="s">
        <v>199</v>
      </c>
      <c r="E257" s="39"/>
      <c r="F257" s="190" t="s">
        <v>466</v>
      </c>
      <c r="G257" s="39"/>
      <c r="H257" s="39"/>
      <c r="I257" s="191"/>
      <c r="J257" s="39"/>
      <c r="K257" s="39"/>
      <c r="L257" s="40"/>
      <c r="M257" s="192"/>
      <c r="N257" s="19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199</v>
      </c>
      <c r="AU257" s="20" t="s">
        <v>81</v>
      </c>
    </row>
    <row r="258" s="2" customFormat="1">
      <c r="A258" s="39"/>
      <c r="B258" s="40"/>
      <c r="C258" s="39"/>
      <c r="D258" s="195" t="s">
        <v>134</v>
      </c>
      <c r="E258" s="39"/>
      <c r="F258" s="203" t="s">
        <v>467</v>
      </c>
      <c r="G258" s="39"/>
      <c r="H258" s="39"/>
      <c r="I258" s="191"/>
      <c r="J258" s="39"/>
      <c r="K258" s="39"/>
      <c r="L258" s="40"/>
      <c r="M258" s="192"/>
      <c r="N258" s="193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134</v>
      </c>
      <c r="AU258" s="20" t="s">
        <v>81</v>
      </c>
    </row>
    <row r="259" s="13" customFormat="1">
      <c r="A259" s="13"/>
      <c r="B259" s="194"/>
      <c r="C259" s="13"/>
      <c r="D259" s="195" t="s">
        <v>145</v>
      </c>
      <c r="E259" s="13"/>
      <c r="F259" s="197" t="s">
        <v>468</v>
      </c>
      <c r="G259" s="13"/>
      <c r="H259" s="198">
        <v>2492.3699999999999</v>
      </c>
      <c r="I259" s="199"/>
      <c r="J259" s="13"/>
      <c r="K259" s="13"/>
      <c r="L259" s="194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6" t="s">
        <v>145</v>
      </c>
      <c r="AU259" s="196" t="s">
        <v>81</v>
      </c>
      <c r="AV259" s="13" t="s">
        <v>81</v>
      </c>
      <c r="AW259" s="13" t="s">
        <v>4</v>
      </c>
      <c r="AX259" s="13" t="s">
        <v>79</v>
      </c>
      <c r="AY259" s="196" t="s">
        <v>191</v>
      </c>
    </row>
    <row r="260" s="2" customFormat="1" ht="24.15" customHeight="1">
      <c r="A260" s="39"/>
      <c r="B260" s="175"/>
      <c r="C260" s="176" t="s">
        <v>469</v>
      </c>
      <c r="D260" s="176" t="s">
        <v>193</v>
      </c>
      <c r="E260" s="177" t="s">
        <v>470</v>
      </c>
      <c r="F260" s="178" t="s">
        <v>471</v>
      </c>
      <c r="G260" s="179" t="s">
        <v>258</v>
      </c>
      <c r="H260" s="180">
        <v>4.923</v>
      </c>
      <c r="I260" s="181"/>
      <c r="J260" s="182">
        <f>ROUND(I260*H260,2)</f>
        <v>0</v>
      </c>
      <c r="K260" s="178" t="s">
        <v>196</v>
      </c>
      <c r="L260" s="40"/>
      <c r="M260" s="183" t="s">
        <v>3</v>
      </c>
      <c r="N260" s="184" t="s">
        <v>43</v>
      </c>
      <c r="O260" s="73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87" t="s">
        <v>197</v>
      </c>
      <c r="AT260" s="187" t="s">
        <v>193</v>
      </c>
      <c r="AU260" s="187" t="s">
        <v>81</v>
      </c>
      <c r="AY260" s="20" t="s">
        <v>191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79</v>
      </c>
      <c r="BK260" s="188">
        <f>ROUND(I260*H260,2)</f>
        <v>0</v>
      </c>
      <c r="BL260" s="20" t="s">
        <v>197</v>
      </c>
      <c r="BM260" s="187" t="s">
        <v>472</v>
      </c>
    </row>
    <row r="261" s="2" customFormat="1">
      <c r="A261" s="39"/>
      <c r="B261" s="40"/>
      <c r="C261" s="39"/>
      <c r="D261" s="189" t="s">
        <v>199</v>
      </c>
      <c r="E261" s="39"/>
      <c r="F261" s="190" t="s">
        <v>473</v>
      </c>
      <c r="G261" s="39"/>
      <c r="H261" s="39"/>
      <c r="I261" s="191"/>
      <c r="J261" s="39"/>
      <c r="K261" s="39"/>
      <c r="L261" s="40"/>
      <c r="M261" s="192"/>
      <c r="N261" s="193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199</v>
      </c>
      <c r="AU261" s="20" t="s">
        <v>81</v>
      </c>
    </row>
    <row r="262" s="13" customFormat="1">
      <c r="A262" s="13"/>
      <c r="B262" s="194"/>
      <c r="C262" s="13"/>
      <c r="D262" s="195" t="s">
        <v>145</v>
      </c>
      <c r="E262" s="196" t="s">
        <v>3</v>
      </c>
      <c r="F262" s="197" t="s">
        <v>474</v>
      </c>
      <c r="G262" s="13"/>
      <c r="H262" s="198">
        <v>4.923</v>
      </c>
      <c r="I262" s="199"/>
      <c r="J262" s="13"/>
      <c r="K262" s="13"/>
      <c r="L262" s="194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6" t="s">
        <v>145</v>
      </c>
      <c r="AU262" s="196" t="s">
        <v>81</v>
      </c>
      <c r="AV262" s="13" t="s">
        <v>81</v>
      </c>
      <c r="AW262" s="13" t="s">
        <v>33</v>
      </c>
      <c r="AX262" s="13" t="s">
        <v>79</v>
      </c>
      <c r="AY262" s="196" t="s">
        <v>191</v>
      </c>
    </row>
    <row r="263" s="2" customFormat="1" ht="24.15" customHeight="1">
      <c r="A263" s="39"/>
      <c r="B263" s="175"/>
      <c r="C263" s="176" t="s">
        <v>475</v>
      </c>
      <c r="D263" s="176" t="s">
        <v>193</v>
      </c>
      <c r="E263" s="177" t="s">
        <v>476</v>
      </c>
      <c r="F263" s="178" t="s">
        <v>477</v>
      </c>
      <c r="G263" s="179" t="s">
        <v>258</v>
      </c>
      <c r="H263" s="180">
        <v>55.515000000000001</v>
      </c>
      <c r="I263" s="181"/>
      <c r="J263" s="182">
        <f>ROUND(I263*H263,2)</f>
        <v>0</v>
      </c>
      <c r="K263" s="178" t="s">
        <v>196</v>
      </c>
      <c r="L263" s="40"/>
      <c r="M263" s="183" t="s">
        <v>3</v>
      </c>
      <c r="N263" s="184" t="s">
        <v>43</v>
      </c>
      <c r="O263" s="73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87" t="s">
        <v>197</v>
      </c>
      <c r="AT263" s="187" t="s">
        <v>193</v>
      </c>
      <c r="AU263" s="187" t="s">
        <v>81</v>
      </c>
      <c r="AY263" s="20" t="s">
        <v>191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79</v>
      </c>
      <c r="BK263" s="188">
        <f>ROUND(I263*H263,2)</f>
        <v>0</v>
      </c>
      <c r="BL263" s="20" t="s">
        <v>197</v>
      </c>
      <c r="BM263" s="187" t="s">
        <v>478</v>
      </c>
    </row>
    <row r="264" s="2" customFormat="1">
      <c r="A264" s="39"/>
      <c r="B264" s="40"/>
      <c r="C264" s="39"/>
      <c r="D264" s="189" t="s">
        <v>199</v>
      </c>
      <c r="E264" s="39"/>
      <c r="F264" s="190" t="s">
        <v>479</v>
      </c>
      <c r="G264" s="39"/>
      <c r="H264" s="39"/>
      <c r="I264" s="191"/>
      <c r="J264" s="39"/>
      <c r="K264" s="39"/>
      <c r="L264" s="40"/>
      <c r="M264" s="192"/>
      <c r="N264" s="193"/>
      <c r="O264" s="73"/>
      <c r="P264" s="73"/>
      <c r="Q264" s="73"/>
      <c r="R264" s="73"/>
      <c r="S264" s="73"/>
      <c r="T264" s="74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20" t="s">
        <v>199</v>
      </c>
      <c r="AU264" s="20" t="s">
        <v>81</v>
      </c>
    </row>
    <row r="265" s="13" customFormat="1">
      <c r="A265" s="13"/>
      <c r="B265" s="194"/>
      <c r="C265" s="13"/>
      <c r="D265" s="195" t="s">
        <v>145</v>
      </c>
      <c r="E265" s="196" t="s">
        <v>3</v>
      </c>
      <c r="F265" s="197" t="s">
        <v>480</v>
      </c>
      <c r="G265" s="13"/>
      <c r="H265" s="198">
        <v>55.515000000000001</v>
      </c>
      <c r="I265" s="199"/>
      <c r="J265" s="13"/>
      <c r="K265" s="13"/>
      <c r="L265" s="194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6" t="s">
        <v>145</v>
      </c>
      <c r="AU265" s="196" t="s">
        <v>81</v>
      </c>
      <c r="AV265" s="13" t="s">
        <v>81</v>
      </c>
      <c r="AW265" s="13" t="s">
        <v>33</v>
      </c>
      <c r="AX265" s="13" t="s">
        <v>79</v>
      </c>
      <c r="AY265" s="196" t="s">
        <v>191</v>
      </c>
    </row>
    <row r="266" s="2" customFormat="1" ht="24.15" customHeight="1">
      <c r="A266" s="39"/>
      <c r="B266" s="175"/>
      <c r="C266" s="176" t="s">
        <v>481</v>
      </c>
      <c r="D266" s="176" t="s">
        <v>193</v>
      </c>
      <c r="E266" s="177" t="s">
        <v>482</v>
      </c>
      <c r="F266" s="178" t="s">
        <v>483</v>
      </c>
      <c r="G266" s="179" t="s">
        <v>258</v>
      </c>
      <c r="H266" s="180">
        <v>42.363999999999997</v>
      </c>
      <c r="I266" s="181"/>
      <c r="J266" s="182">
        <f>ROUND(I266*H266,2)</f>
        <v>0</v>
      </c>
      <c r="K266" s="178" t="s">
        <v>196</v>
      </c>
      <c r="L266" s="40"/>
      <c r="M266" s="183" t="s">
        <v>3</v>
      </c>
      <c r="N266" s="184" t="s">
        <v>43</v>
      </c>
      <c r="O266" s="73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7" t="s">
        <v>197</v>
      </c>
      <c r="AT266" s="187" t="s">
        <v>193</v>
      </c>
      <c r="AU266" s="187" t="s">
        <v>81</v>
      </c>
      <c r="AY266" s="20" t="s">
        <v>191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79</v>
      </c>
      <c r="BK266" s="188">
        <f>ROUND(I266*H266,2)</f>
        <v>0</v>
      </c>
      <c r="BL266" s="20" t="s">
        <v>197</v>
      </c>
      <c r="BM266" s="187" t="s">
        <v>484</v>
      </c>
    </row>
    <row r="267" s="2" customFormat="1">
      <c r="A267" s="39"/>
      <c r="B267" s="40"/>
      <c r="C267" s="39"/>
      <c r="D267" s="189" t="s">
        <v>199</v>
      </c>
      <c r="E267" s="39"/>
      <c r="F267" s="190" t="s">
        <v>485</v>
      </c>
      <c r="G267" s="39"/>
      <c r="H267" s="39"/>
      <c r="I267" s="191"/>
      <c r="J267" s="39"/>
      <c r="K267" s="39"/>
      <c r="L267" s="40"/>
      <c r="M267" s="192"/>
      <c r="N267" s="193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199</v>
      </c>
      <c r="AU267" s="20" t="s">
        <v>81</v>
      </c>
    </row>
    <row r="268" s="13" customFormat="1">
      <c r="A268" s="13"/>
      <c r="B268" s="194"/>
      <c r="C268" s="13"/>
      <c r="D268" s="195" t="s">
        <v>145</v>
      </c>
      <c r="E268" s="196" t="s">
        <v>3</v>
      </c>
      <c r="F268" s="197" t="s">
        <v>486</v>
      </c>
      <c r="G268" s="13"/>
      <c r="H268" s="198">
        <v>42.363999999999997</v>
      </c>
      <c r="I268" s="199"/>
      <c r="J268" s="13"/>
      <c r="K268" s="13"/>
      <c r="L268" s="194"/>
      <c r="M268" s="200"/>
      <c r="N268" s="201"/>
      <c r="O268" s="201"/>
      <c r="P268" s="201"/>
      <c r="Q268" s="201"/>
      <c r="R268" s="201"/>
      <c r="S268" s="201"/>
      <c r="T268" s="20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6" t="s">
        <v>145</v>
      </c>
      <c r="AU268" s="196" t="s">
        <v>81</v>
      </c>
      <c r="AV268" s="13" t="s">
        <v>81</v>
      </c>
      <c r="AW268" s="13" t="s">
        <v>33</v>
      </c>
      <c r="AX268" s="13" t="s">
        <v>79</v>
      </c>
      <c r="AY268" s="196" t="s">
        <v>191</v>
      </c>
    </row>
    <row r="269" s="2" customFormat="1" ht="24.15" customHeight="1">
      <c r="A269" s="39"/>
      <c r="B269" s="175"/>
      <c r="C269" s="176" t="s">
        <v>487</v>
      </c>
      <c r="D269" s="176" t="s">
        <v>193</v>
      </c>
      <c r="E269" s="177" t="s">
        <v>488</v>
      </c>
      <c r="F269" s="178" t="s">
        <v>489</v>
      </c>
      <c r="G269" s="179" t="s">
        <v>258</v>
      </c>
      <c r="H269" s="180">
        <v>51.506</v>
      </c>
      <c r="I269" s="181"/>
      <c r="J269" s="182">
        <f>ROUND(I269*H269,2)</f>
        <v>0</v>
      </c>
      <c r="K269" s="178" t="s">
        <v>196</v>
      </c>
      <c r="L269" s="40"/>
      <c r="M269" s="183" t="s">
        <v>3</v>
      </c>
      <c r="N269" s="184" t="s">
        <v>43</v>
      </c>
      <c r="O269" s="73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7" t="s">
        <v>197</v>
      </c>
      <c r="AT269" s="187" t="s">
        <v>193</v>
      </c>
      <c r="AU269" s="187" t="s">
        <v>81</v>
      </c>
      <c r="AY269" s="20" t="s">
        <v>191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79</v>
      </c>
      <c r="BK269" s="188">
        <f>ROUND(I269*H269,2)</f>
        <v>0</v>
      </c>
      <c r="BL269" s="20" t="s">
        <v>197</v>
      </c>
      <c r="BM269" s="187" t="s">
        <v>490</v>
      </c>
    </row>
    <row r="270" s="2" customFormat="1">
      <c r="A270" s="39"/>
      <c r="B270" s="40"/>
      <c r="C270" s="39"/>
      <c r="D270" s="189" t="s">
        <v>199</v>
      </c>
      <c r="E270" s="39"/>
      <c r="F270" s="190" t="s">
        <v>491</v>
      </c>
      <c r="G270" s="39"/>
      <c r="H270" s="39"/>
      <c r="I270" s="191"/>
      <c r="J270" s="39"/>
      <c r="K270" s="39"/>
      <c r="L270" s="40"/>
      <c r="M270" s="192"/>
      <c r="N270" s="19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199</v>
      </c>
      <c r="AU270" s="20" t="s">
        <v>81</v>
      </c>
    </row>
    <row r="271" s="13" customFormat="1">
      <c r="A271" s="13"/>
      <c r="B271" s="194"/>
      <c r="C271" s="13"/>
      <c r="D271" s="195" t="s">
        <v>145</v>
      </c>
      <c r="E271" s="196" t="s">
        <v>3</v>
      </c>
      <c r="F271" s="197" t="s">
        <v>492</v>
      </c>
      <c r="G271" s="13"/>
      <c r="H271" s="198">
        <v>51.506</v>
      </c>
      <c r="I271" s="199"/>
      <c r="J271" s="13"/>
      <c r="K271" s="13"/>
      <c r="L271" s="194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6" t="s">
        <v>145</v>
      </c>
      <c r="AU271" s="196" t="s">
        <v>81</v>
      </c>
      <c r="AV271" s="13" t="s">
        <v>81</v>
      </c>
      <c r="AW271" s="13" t="s">
        <v>33</v>
      </c>
      <c r="AX271" s="13" t="s">
        <v>79</v>
      </c>
      <c r="AY271" s="196" t="s">
        <v>191</v>
      </c>
    </row>
    <row r="272" s="2" customFormat="1" ht="24.15" customHeight="1">
      <c r="A272" s="39"/>
      <c r="B272" s="175"/>
      <c r="C272" s="176" t="s">
        <v>493</v>
      </c>
      <c r="D272" s="176" t="s">
        <v>193</v>
      </c>
      <c r="E272" s="177" t="s">
        <v>494</v>
      </c>
      <c r="F272" s="178" t="s">
        <v>495</v>
      </c>
      <c r="G272" s="179" t="s">
        <v>258</v>
      </c>
      <c r="H272" s="180">
        <v>113.685</v>
      </c>
      <c r="I272" s="181"/>
      <c r="J272" s="182">
        <f>ROUND(I272*H272,2)</f>
        <v>0</v>
      </c>
      <c r="K272" s="178" t="s">
        <v>196</v>
      </c>
      <c r="L272" s="40"/>
      <c r="M272" s="183" t="s">
        <v>3</v>
      </c>
      <c r="N272" s="184" t="s">
        <v>43</v>
      </c>
      <c r="O272" s="73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7" t="s">
        <v>197</v>
      </c>
      <c r="AT272" s="187" t="s">
        <v>193</v>
      </c>
      <c r="AU272" s="187" t="s">
        <v>81</v>
      </c>
      <c r="AY272" s="20" t="s">
        <v>191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197</v>
      </c>
      <c r="BM272" s="187" t="s">
        <v>496</v>
      </c>
    </row>
    <row r="273" s="2" customFormat="1">
      <c r="A273" s="39"/>
      <c r="B273" s="40"/>
      <c r="C273" s="39"/>
      <c r="D273" s="189" t="s">
        <v>199</v>
      </c>
      <c r="E273" s="39"/>
      <c r="F273" s="190" t="s">
        <v>497</v>
      </c>
      <c r="G273" s="39"/>
      <c r="H273" s="39"/>
      <c r="I273" s="191"/>
      <c r="J273" s="39"/>
      <c r="K273" s="39"/>
      <c r="L273" s="40"/>
      <c r="M273" s="192"/>
      <c r="N273" s="193"/>
      <c r="O273" s="73"/>
      <c r="P273" s="73"/>
      <c r="Q273" s="73"/>
      <c r="R273" s="73"/>
      <c r="S273" s="73"/>
      <c r="T273" s="74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20" t="s">
        <v>199</v>
      </c>
      <c r="AU273" s="20" t="s">
        <v>81</v>
      </c>
    </row>
    <row r="274" s="13" customFormat="1">
      <c r="A274" s="13"/>
      <c r="B274" s="194"/>
      <c r="C274" s="13"/>
      <c r="D274" s="195" t="s">
        <v>145</v>
      </c>
      <c r="E274" s="196" t="s">
        <v>3</v>
      </c>
      <c r="F274" s="197" t="s">
        <v>498</v>
      </c>
      <c r="G274" s="13"/>
      <c r="H274" s="198">
        <v>113.685</v>
      </c>
      <c r="I274" s="199"/>
      <c r="J274" s="13"/>
      <c r="K274" s="13"/>
      <c r="L274" s="194"/>
      <c r="M274" s="200"/>
      <c r="N274" s="201"/>
      <c r="O274" s="201"/>
      <c r="P274" s="201"/>
      <c r="Q274" s="201"/>
      <c r="R274" s="201"/>
      <c r="S274" s="201"/>
      <c r="T274" s="20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6" t="s">
        <v>145</v>
      </c>
      <c r="AU274" s="196" t="s">
        <v>81</v>
      </c>
      <c r="AV274" s="13" t="s">
        <v>81</v>
      </c>
      <c r="AW274" s="13" t="s">
        <v>33</v>
      </c>
      <c r="AX274" s="13" t="s">
        <v>79</v>
      </c>
      <c r="AY274" s="196" t="s">
        <v>191</v>
      </c>
    </row>
    <row r="275" s="2" customFormat="1" ht="24.15" customHeight="1">
      <c r="A275" s="39"/>
      <c r="B275" s="175"/>
      <c r="C275" s="176" t="s">
        <v>499</v>
      </c>
      <c r="D275" s="176" t="s">
        <v>193</v>
      </c>
      <c r="E275" s="177" t="s">
        <v>500</v>
      </c>
      <c r="F275" s="178" t="s">
        <v>257</v>
      </c>
      <c r="G275" s="179" t="s">
        <v>258</v>
      </c>
      <c r="H275" s="180">
        <v>9.1590000000000007</v>
      </c>
      <c r="I275" s="181"/>
      <c r="J275" s="182">
        <f>ROUND(I275*H275,2)</f>
        <v>0</v>
      </c>
      <c r="K275" s="178" t="s">
        <v>196</v>
      </c>
      <c r="L275" s="40"/>
      <c r="M275" s="183" t="s">
        <v>3</v>
      </c>
      <c r="N275" s="184" t="s">
        <v>43</v>
      </c>
      <c r="O275" s="73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7" t="s">
        <v>197</v>
      </c>
      <c r="AT275" s="187" t="s">
        <v>193</v>
      </c>
      <c r="AU275" s="187" t="s">
        <v>81</v>
      </c>
      <c r="AY275" s="20" t="s">
        <v>191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79</v>
      </c>
      <c r="BK275" s="188">
        <f>ROUND(I275*H275,2)</f>
        <v>0</v>
      </c>
      <c r="BL275" s="20" t="s">
        <v>197</v>
      </c>
      <c r="BM275" s="187" t="s">
        <v>501</v>
      </c>
    </row>
    <row r="276" s="2" customFormat="1">
      <c r="A276" s="39"/>
      <c r="B276" s="40"/>
      <c r="C276" s="39"/>
      <c r="D276" s="189" t="s">
        <v>199</v>
      </c>
      <c r="E276" s="39"/>
      <c r="F276" s="190" t="s">
        <v>502</v>
      </c>
      <c r="G276" s="39"/>
      <c r="H276" s="39"/>
      <c r="I276" s="191"/>
      <c r="J276" s="39"/>
      <c r="K276" s="39"/>
      <c r="L276" s="40"/>
      <c r="M276" s="192"/>
      <c r="N276" s="193"/>
      <c r="O276" s="73"/>
      <c r="P276" s="73"/>
      <c r="Q276" s="73"/>
      <c r="R276" s="73"/>
      <c r="S276" s="73"/>
      <c r="T276" s="74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20" t="s">
        <v>199</v>
      </c>
      <c r="AU276" s="20" t="s">
        <v>81</v>
      </c>
    </row>
    <row r="277" s="13" customFormat="1">
      <c r="A277" s="13"/>
      <c r="B277" s="194"/>
      <c r="C277" s="13"/>
      <c r="D277" s="195" t="s">
        <v>145</v>
      </c>
      <c r="E277" s="196" t="s">
        <v>3</v>
      </c>
      <c r="F277" s="197" t="s">
        <v>503</v>
      </c>
      <c r="G277" s="13"/>
      <c r="H277" s="198">
        <v>9.1590000000000007</v>
      </c>
      <c r="I277" s="199"/>
      <c r="J277" s="13"/>
      <c r="K277" s="13"/>
      <c r="L277" s="194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6" t="s">
        <v>145</v>
      </c>
      <c r="AU277" s="196" t="s">
        <v>81</v>
      </c>
      <c r="AV277" s="13" t="s">
        <v>81</v>
      </c>
      <c r="AW277" s="13" t="s">
        <v>33</v>
      </c>
      <c r="AX277" s="13" t="s">
        <v>79</v>
      </c>
      <c r="AY277" s="196" t="s">
        <v>191</v>
      </c>
    </row>
    <row r="278" s="2" customFormat="1" ht="24.15" customHeight="1">
      <c r="A278" s="39"/>
      <c r="B278" s="175"/>
      <c r="C278" s="176" t="s">
        <v>504</v>
      </c>
      <c r="D278" s="176" t="s">
        <v>193</v>
      </c>
      <c r="E278" s="177" t="s">
        <v>505</v>
      </c>
      <c r="F278" s="178" t="s">
        <v>506</v>
      </c>
      <c r="G278" s="179" t="s">
        <v>258</v>
      </c>
      <c r="H278" s="180">
        <v>0.17399999999999999</v>
      </c>
      <c r="I278" s="181"/>
      <c r="J278" s="182">
        <f>ROUND(I278*H278,2)</f>
        <v>0</v>
      </c>
      <c r="K278" s="178" t="s">
        <v>196</v>
      </c>
      <c r="L278" s="40"/>
      <c r="M278" s="183" t="s">
        <v>3</v>
      </c>
      <c r="N278" s="184" t="s">
        <v>43</v>
      </c>
      <c r="O278" s="73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87" t="s">
        <v>197</v>
      </c>
      <c r="AT278" s="187" t="s">
        <v>193</v>
      </c>
      <c r="AU278" s="187" t="s">
        <v>81</v>
      </c>
      <c r="AY278" s="20" t="s">
        <v>191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79</v>
      </c>
      <c r="BK278" s="188">
        <f>ROUND(I278*H278,2)</f>
        <v>0</v>
      </c>
      <c r="BL278" s="20" t="s">
        <v>197</v>
      </c>
      <c r="BM278" s="187" t="s">
        <v>507</v>
      </c>
    </row>
    <row r="279" s="2" customFormat="1">
      <c r="A279" s="39"/>
      <c r="B279" s="40"/>
      <c r="C279" s="39"/>
      <c r="D279" s="189" t="s">
        <v>199</v>
      </c>
      <c r="E279" s="39"/>
      <c r="F279" s="190" t="s">
        <v>508</v>
      </c>
      <c r="G279" s="39"/>
      <c r="H279" s="39"/>
      <c r="I279" s="191"/>
      <c r="J279" s="39"/>
      <c r="K279" s="39"/>
      <c r="L279" s="40"/>
      <c r="M279" s="192"/>
      <c r="N279" s="193"/>
      <c r="O279" s="73"/>
      <c r="P279" s="73"/>
      <c r="Q279" s="73"/>
      <c r="R279" s="73"/>
      <c r="S279" s="73"/>
      <c r="T279" s="74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20" t="s">
        <v>199</v>
      </c>
      <c r="AU279" s="20" t="s">
        <v>81</v>
      </c>
    </row>
    <row r="280" s="13" customFormat="1">
      <c r="A280" s="13"/>
      <c r="B280" s="194"/>
      <c r="C280" s="13"/>
      <c r="D280" s="195" t="s">
        <v>145</v>
      </c>
      <c r="E280" s="196" t="s">
        <v>3</v>
      </c>
      <c r="F280" s="197" t="s">
        <v>509</v>
      </c>
      <c r="G280" s="13"/>
      <c r="H280" s="198">
        <v>0.17399999999999999</v>
      </c>
      <c r="I280" s="199"/>
      <c r="J280" s="13"/>
      <c r="K280" s="13"/>
      <c r="L280" s="194"/>
      <c r="M280" s="200"/>
      <c r="N280" s="201"/>
      <c r="O280" s="201"/>
      <c r="P280" s="201"/>
      <c r="Q280" s="201"/>
      <c r="R280" s="201"/>
      <c r="S280" s="201"/>
      <c r="T280" s="20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6" t="s">
        <v>145</v>
      </c>
      <c r="AU280" s="196" t="s">
        <v>81</v>
      </c>
      <c r="AV280" s="13" t="s">
        <v>81</v>
      </c>
      <c r="AW280" s="13" t="s">
        <v>33</v>
      </c>
      <c r="AX280" s="13" t="s">
        <v>79</v>
      </c>
      <c r="AY280" s="196" t="s">
        <v>191</v>
      </c>
    </row>
    <row r="281" s="12" customFormat="1" ht="25.92" customHeight="1">
      <c r="A281" s="12"/>
      <c r="B281" s="162"/>
      <c r="C281" s="12"/>
      <c r="D281" s="163" t="s">
        <v>71</v>
      </c>
      <c r="E281" s="164" t="s">
        <v>510</v>
      </c>
      <c r="F281" s="164" t="s">
        <v>511</v>
      </c>
      <c r="G281" s="12"/>
      <c r="H281" s="12"/>
      <c r="I281" s="165"/>
      <c r="J281" s="166">
        <f>BK281</f>
        <v>0</v>
      </c>
      <c r="K281" s="12"/>
      <c r="L281" s="162"/>
      <c r="M281" s="167"/>
      <c r="N281" s="168"/>
      <c r="O281" s="168"/>
      <c r="P281" s="169">
        <f>P282+P286+P290+P297+P305+P309+P313+P320+P324</f>
        <v>0</v>
      </c>
      <c r="Q281" s="168"/>
      <c r="R281" s="169">
        <f>R282+R286+R290+R297+R305+R309+R313+R320+R324</f>
        <v>0</v>
      </c>
      <c r="S281" s="168"/>
      <c r="T281" s="170">
        <f>T282+T286+T290+T297+T305+T309+T313+T320+T324</f>
        <v>37.050315500000004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3" t="s">
        <v>81</v>
      </c>
      <c r="AT281" s="171" t="s">
        <v>71</v>
      </c>
      <c r="AU281" s="171" t="s">
        <v>72</v>
      </c>
      <c r="AY281" s="163" t="s">
        <v>191</v>
      </c>
      <c r="BK281" s="172">
        <f>BK282+BK286+BK290+BK297+BK305+BK309+BK313+BK320+BK324</f>
        <v>0</v>
      </c>
    </row>
    <row r="282" s="12" customFormat="1" ht="22.8" customHeight="1">
      <c r="A282" s="12"/>
      <c r="B282" s="162"/>
      <c r="C282" s="12"/>
      <c r="D282" s="163" t="s">
        <v>71</v>
      </c>
      <c r="E282" s="173" t="s">
        <v>512</v>
      </c>
      <c r="F282" s="173" t="s">
        <v>513</v>
      </c>
      <c r="G282" s="12"/>
      <c r="H282" s="12"/>
      <c r="I282" s="165"/>
      <c r="J282" s="174">
        <f>BK282</f>
        <v>0</v>
      </c>
      <c r="K282" s="12"/>
      <c r="L282" s="162"/>
      <c r="M282" s="167"/>
      <c r="N282" s="168"/>
      <c r="O282" s="168"/>
      <c r="P282" s="169">
        <f>SUM(P283:P285)</f>
        <v>0</v>
      </c>
      <c r="Q282" s="168"/>
      <c r="R282" s="169">
        <f>SUM(R283:R285)</f>
        <v>0</v>
      </c>
      <c r="S282" s="168"/>
      <c r="T282" s="170">
        <f>SUM(T283:T285)</f>
        <v>0.17444000000000001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3" t="s">
        <v>81</v>
      </c>
      <c r="AT282" s="171" t="s">
        <v>71</v>
      </c>
      <c r="AU282" s="171" t="s">
        <v>79</v>
      </c>
      <c r="AY282" s="163" t="s">
        <v>191</v>
      </c>
      <c r="BK282" s="172">
        <f>SUM(BK283:BK285)</f>
        <v>0</v>
      </c>
    </row>
    <row r="283" s="2" customFormat="1" ht="16.5" customHeight="1">
      <c r="A283" s="39"/>
      <c r="B283" s="175"/>
      <c r="C283" s="176" t="s">
        <v>514</v>
      </c>
      <c r="D283" s="176" t="s">
        <v>193</v>
      </c>
      <c r="E283" s="177" t="s">
        <v>515</v>
      </c>
      <c r="F283" s="178" t="s">
        <v>516</v>
      </c>
      <c r="G283" s="179" t="s">
        <v>136</v>
      </c>
      <c r="H283" s="180">
        <v>43.609999999999999</v>
      </c>
      <c r="I283" s="181"/>
      <c r="J283" s="182">
        <f>ROUND(I283*H283,2)</f>
        <v>0</v>
      </c>
      <c r="K283" s="178" t="s">
        <v>196</v>
      </c>
      <c r="L283" s="40"/>
      <c r="M283" s="183" t="s">
        <v>3</v>
      </c>
      <c r="N283" s="184" t="s">
        <v>43</v>
      </c>
      <c r="O283" s="73"/>
      <c r="P283" s="185">
        <f>O283*H283</f>
        <v>0</v>
      </c>
      <c r="Q283" s="185">
        <v>0</v>
      </c>
      <c r="R283" s="185">
        <f>Q283*H283</f>
        <v>0</v>
      </c>
      <c r="S283" s="185">
        <v>0.0040000000000000001</v>
      </c>
      <c r="T283" s="186">
        <f>S283*H283</f>
        <v>0.17444000000000001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87" t="s">
        <v>293</v>
      </c>
      <c r="AT283" s="187" t="s">
        <v>193</v>
      </c>
      <c r="AU283" s="187" t="s">
        <v>81</v>
      </c>
      <c r="AY283" s="20" t="s">
        <v>191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79</v>
      </c>
      <c r="BK283" s="188">
        <f>ROUND(I283*H283,2)</f>
        <v>0</v>
      </c>
      <c r="BL283" s="20" t="s">
        <v>293</v>
      </c>
      <c r="BM283" s="187" t="s">
        <v>517</v>
      </c>
    </row>
    <row r="284" s="2" customFormat="1">
      <c r="A284" s="39"/>
      <c r="B284" s="40"/>
      <c r="C284" s="39"/>
      <c r="D284" s="189" t="s">
        <v>199</v>
      </c>
      <c r="E284" s="39"/>
      <c r="F284" s="190" t="s">
        <v>518</v>
      </c>
      <c r="G284" s="39"/>
      <c r="H284" s="39"/>
      <c r="I284" s="191"/>
      <c r="J284" s="39"/>
      <c r="K284" s="39"/>
      <c r="L284" s="40"/>
      <c r="M284" s="192"/>
      <c r="N284" s="193"/>
      <c r="O284" s="73"/>
      <c r="P284" s="73"/>
      <c r="Q284" s="73"/>
      <c r="R284" s="73"/>
      <c r="S284" s="73"/>
      <c r="T284" s="74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20" t="s">
        <v>199</v>
      </c>
      <c r="AU284" s="20" t="s">
        <v>81</v>
      </c>
    </row>
    <row r="285" s="13" customFormat="1">
      <c r="A285" s="13"/>
      <c r="B285" s="194"/>
      <c r="C285" s="13"/>
      <c r="D285" s="195" t="s">
        <v>145</v>
      </c>
      <c r="E285" s="196" t="s">
        <v>3</v>
      </c>
      <c r="F285" s="197" t="s">
        <v>519</v>
      </c>
      <c r="G285" s="13"/>
      <c r="H285" s="198">
        <v>43.609999999999999</v>
      </c>
      <c r="I285" s="199"/>
      <c r="J285" s="13"/>
      <c r="K285" s="13"/>
      <c r="L285" s="194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6" t="s">
        <v>145</v>
      </c>
      <c r="AU285" s="196" t="s">
        <v>81</v>
      </c>
      <c r="AV285" s="13" t="s">
        <v>81</v>
      </c>
      <c r="AW285" s="13" t="s">
        <v>33</v>
      </c>
      <c r="AX285" s="13" t="s">
        <v>79</v>
      </c>
      <c r="AY285" s="196" t="s">
        <v>191</v>
      </c>
    </row>
    <row r="286" s="12" customFormat="1" ht="22.8" customHeight="1">
      <c r="A286" s="12"/>
      <c r="B286" s="162"/>
      <c r="C286" s="12"/>
      <c r="D286" s="163" t="s">
        <v>71</v>
      </c>
      <c r="E286" s="173" t="s">
        <v>520</v>
      </c>
      <c r="F286" s="173" t="s">
        <v>521</v>
      </c>
      <c r="G286" s="12"/>
      <c r="H286" s="12"/>
      <c r="I286" s="165"/>
      <c r="J286" s="174">
        <f>BK286</f>
        <v>0</v>
      </c>
      <c r="K286" s="12"/>
      <c r="L286" s="162"/>
      <c r="M286" s="167"/>
      <c r="N286" s="168"/>
      <c r="O286" s="168"/>
      <c r="P286" s="169">
        <f>SUM(P287:P289)</f>
        <v>0</v>
      </c>
      <c r="Q286" s="168"/>
      <c r="R286" s="169">
        <f>SUM(R287:R289)</f>
        <v>0</v>
      </c>
      <c r="S286" s="168"/>
      <c r="T286" s="170">
        <f>SUM(T287:T289)</f>
        <v>0.79257600000000006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63" t="s">
        <v>81</v>
      </c>
      <c r="AT286" s="171" t="s">
        <v>71</v>
      </c>
      <c r="AU286" s="171" t="s">
        <v>79</v>
      </c>
      <c r="AY286" s="163" t="s">
        <v>191</v>
      </c>
      <c r="BK286" s="172">
        <f>SUM(BK287:BK289)</f>
        <v>0</v>
      </c>
    </row>
    <row r="287" s="2" customFormat="1" ht="16.5" customHeight="1">
      <c r="A287" s="39"/>
      <c r="B287" s="175"/>
      <c r="C287" s="176" t="s">
        <v>522</v>
      </c>
      <c r="D287" s="176" t="s">
        <v>193</v>
      </c>
      <c r="E287" s="177" t="s">
        <v>523</v>
      </c>
      <c r="F287" s="178" t="s">
        <v>524</v>
      </c>
      <c r="G287" s="179" t="s">
        <v>136</v>
      </c>
      <c r="H287" s="180">
        <v>247.68000000000001</v>
      </c>
      <c r="I287" s="181"/>
      <c r="J287" s="182">
        <f>ROUND(I287*H287,2)</f>
        <v>0</v>
      </c>
      <c r="K287" s="178" t="s">
        <v>196</v>
      </c>
      <c r="L287" s="40"/>
      <c r="M287" s="183" t="s">
        <v>3</v>
      </c>
      <c r="N287" s="184" t="s">
        <v>43</v>
      </c>
      <c r="O287" s="73"/>
      <c r="P287" s="185">
        <f>O287*H287</f>
        <v>0</v>
      </c>
      <c r="Q287" s="185">
        <v>0</v>
      </c>
      <c r="R287" s="185">
        <f>Q287*H287</f>
        <v>0</v>
      </c>
      <c r="S287" s="185">
        <v>0.0032000000000000002</v>
      </c>
      <c r="T287" s="186">
        <f>S287*H287</f>
        <v>0.79257600000000006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7" t="s">
        <v>293</v>
      </c>
      <c r="AT287" s="187" t="s">
        <v>193</v>
      </c>
      <c r="AU287" s="187" t="s">
        <v>81</v>
      </c>
      <c r="AY287" s="20" t="s">
        <v>191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79</v>
      </c>
      <c r="BK287" s="188">
        <f>ROUND(I287*H287,2)</f>
        <v>0</v>
      </c>
      <c r="BL287" s="20" t="s">
        <v>293</v>
      </c>
      <c r="BM287" s="187" t="s">
        <v>525</v>
      </c>
    </row>
    <row r="288" s="2" customFormat="1">
      <c r="A288" s="39"/>
      <c r="B288" s="40"/>
      <c r="C288" s="39"/>
      <c r="D288" s="189" t="s">
        <v>199</v>
      </c>
      <c r="E288" s="39"/>
      <c r="F288" s="190" t="s">
        <v>526</v>
      </c>
      <c r="G288" s="39"/>
      <c r="H288" s="39"/>
      <c r="I288" s="191"/>
      <c r="J288" s="39"/>
      <c r="K288" s="39"/>
      <c r="L288" s="40"/>
      <c r="M288" s="192"/>
      <c r="N288" s="193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199</v>
      </c>
      <c r="AU288" s="20" t="s">
        <v>81</v>
      </c>
    </row>
    <row r="289" s="13" customFormat="1">
      <c r="A289" s="13"/>
      <c r="B289" s="194"/>
      <c r="C289" s="13"/>
      <c r="D289" s="195" t="s">
        <v>145</v>
      </c>
      <c r="E289" s="196" t="s">
        <v>3</v>
      </c>
      <c r="F289" s="197" t="s">
        <v>527</v>
      </c>
      <c r="G289" s="13"/>
      <c r="H289" s="198">
        <v>247.68000000000001</v>
      </c>
      <c r="I289" s="199"/>
      <c r="J289" s="13"/>
      <c r="K289" s="13"/>
      <c r="L289" s="194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145</v>
      </c>
      <c r="AU289" s="196" t="s">
        <v>81</v>
      </c>
      <c r="AV289" s="13" t="s">
        <v>81</v>
      </c>
      <c r="AW289" s="13" t="s">
        <v>33</v>
      </c>
      <c r="AX289" s="13" t="s">
        <v>79</v>
      </c>
      <c r="AY289" s="196" t="s">
        <v>191</v>
      </c>
    </row>
    <row r="290" s="12" customFormat="1" ht="22.8" customHeight="1">
      <c r="A290" s="12"/>
      <c r="B290" s="162"/>
      <c r="C290" s="12"/>
      <c r="D290" s="163" t="s">
        <v>71</v>
      </c>
      <c r="E290" s="173" t="s">
        <v>528</v>
      </c>
      <c r="F290" s="173" t="s">
        <v>529</v>
      </c>
      <c r="G290" s="12"/>
      <c r="H290" s="12"/>
      <c r="I290" s="165"/>
      <c r="J290" s="174">
        <f>BK290</f>
        <v>0</v>
      </c>
      <c r="K290" s="12"/>
      <c r="L290" s="162"/>
      <c r="M290" s="167"/>
      <c r="N290" s="168"/>
      <c r="O290" s="168"/>
      <c r="P290" s="169">
        <f>SUM(P291:P296)</f>
        <v>0</v>
      </c>
      <c r="Q290" s="168"/>
      <c r="R290" s="169">
        <f>SUM(R291:R296)</f>
        <v>0</v>
      </c>
      <c r="S290" s="168"/>
      <c r="T290" s="170">
        <f>SUM(T291:T296)</f>
        <v>3.8545500000000001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63" t="s">
        <v>81</v>
      </c>
      <c r="AT290" s="171" t="s">
        <v>71</v>
      </c>
      <c r="AU290" s="171" t="s">
        <v>79</v>
      </c>
      <c r="AY290" s="163" t="s">
        <v>191</v>
      </c>
      <c r="BK290" s="172">
        <f>SUM(BK291:BK296)</f>
        <v>0</v>
      </c>
    </row>
    <row r="291" s="2" customFormat="1" ht="24.15" customHeight="1">
      <c r="A291" s="39"/>
      <c r="B291" s="175"/>
      <c r="C291" s="176" t="s">
        <v>530</v>
      </c>
      <c r="D291" s="176" t="s">
        <v>193</v>
      </c>
      <c r="E291" s="177" t="s">
        <v>531</v>
      </c>
      <c r="F291" s="178" t="s">
        <v>532</v>
      </c>
      <c r="G291" s="179" t="s">
        <v>136</v>
      </c>
      <c r="H291" s="180">
        <v>194.5</v>
      </c>
      <c r="I291" s="181"/>
      <c r="J291" s="182">
        <f>ROUND(I291*H291,2)</f>
        <v>0</v>
      </c>
      <c r="K291" s="178" t="s">
        <v>196</v>
      </c>
      <c r="L291" s="40"/>
      <c r="M291" s="183" t="s">
        <v>3</v>
      </c>
      <c r="N291" s="184" t="s">
        <v>43</v>
      </c>
      <c r="O291" s="73"/>
      <c r="P291" s="185">
        <f>O291*H291</f>
        <v>0</v>
      </c>
      <c r="Q291" s="185">
        <v>0</v>
      </c>
      <c r="R291" s="185">
        <f>Q291*H291</f>
        <v>0</v>
      </c>
      <c r="S291" s="185">
        <v>0.0038999999999999998</v>
      </c>
      <c r="T291" s="186">
        <f>S291*H291</f>
        <v>0.75854999999999995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87" t="s">
        <v>293</v>
      </c>
      <c r="AT291" s="187" t="s">
        <v>193</v>
      </c>
      <c r="AU291" s="187" t="s">
        <v>81</v>
      </c>
      <c r="AY291" s="20" t="s">
        <v>191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79</v>
      </c>
      <c r="BK291" s="188">
        <f>ROUND(I291*H291,2)</f>
        <v>0</v>
      </c>
      <c r="BL291" s="20" t="s">
        <v>293</v>
      </c>
      <c r="BM291" s="187" t="s">
        <v>533</v>
      </c>
    </row>
    <row r="292" s="2" customFormat="1">
      <c r="A292" s="39"/>
      <c r="B292" s="40"/>
      <c r="C292" s="39"/>
      <c r="D292" s="189" t="s">
        <v>199</v>
      </c>
      <c r="E292" s="39"/>
      <c r="F292" s="190" t="s">
        <v>534</v>
      </c>
      <c r="G292" s="39"/>
      <c r="H292" s="39"/>
      <c r="I292" s="191"/>
      <c r="J292" s="39"/>
      <c r="K292" s="39"/>
      <c r="L292" s="40"/>
      <c r="M292" s="192"/>
      <c r="N292" s="193"/>
      <c r="O292" s="73"/>
      <c r="P292" s="73"/>
      <c r="Q292" s="73"/>
      <c r="R292" s="73"/>
      <c r="S292" s="73"/>
      <c r="T292" s="7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20" t="s">
        <v>199</v>
      </c>
      <c r="AU292" s="20" t="s">
        <v>81</v>
      </c>
    </row>
    <row r="293" s="13" customFormat="1">
      <c r="A293" s="13"/>
      <c r="B293" s="194"/>
      <c r="C293" s="13"/>
      <c r="D293" s="195" t="s">
        <v>145</v>
      </c>
      <c r="E293" s="196" t="s">
        <v>3</v>
      </c>
      <c r="F293" s="197" t="s">
        <v>535</v>
      </c>
      <c r="G293" s="13"/>
      <c r="H293" s="198">
        <v>194.5</v>
      </c>
      <c r="I293" s="199"/>
      <c r="J293" s="13"/>
      <c r="K293" s="13"/>
      <c r="L293" s="194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6" t="s">
        <v>145</v>
      </c>
      <c r="AU293" s="196" t="s">
        <v>81</v>
      </c>
      <c r="AV293" s="13" t="s">
        <v>81</v>
      </c>
      <c r="AW293" s="13" t="s">
        <v>33</v>
      </c>
      <c r="AX293" s="13" t="s">
        <v>79</v>
      </c>
      <c r="AY293" s="196" t="s">
        <v>191</v>
      </c>
    </row>
    <row r="294" s="2" customFormat="1" ht="24.15" customHeight="1">
      <c r="A294" s="39"/>
      <c r="B294" s="175"/>
      <c r="C294" s="176" t="s">
        <v>536</v>
      </c>
      <c r="D294" s="176" t="s">
        <v>193</v>
      </c>
      <c r="E294" s="177" t="s">
        <v>537</v>
      </c>
      <c r="F294" s="178" t="s">
        <v>538</v>
      </c>
      <c r="G294" s="179" t="s">
        <v>136</v>
      </c>
      <c r="H294" s="180">
        <v>206.40000000000001</v>
      </c>
      <c r="I294" s="181"/>
      <c r="J294" s="182">
        <f>ROUND(I294*H294,2)</f>
        <v>0</v>
      </c>
      <c r="K294" s="178" t="s">
        <v>196</v>
      </c>
      <c r="L294" s="40"/>
      <c r="M294" s="183" t="s">
        <v>3</v>
      </c>
      <c r="N294" s="184" t="s">
        <v>43</v>
      </c>
      <c r="O294" s="73"/>
      <c r="P294" s="185">
        <f>O294*H294</f>
        <v>0</v>
      </c>
      <c r="Q294" s="185">
        <v>0</v>
      </c>
      <c r="R294" s="185">
        <f>Q294*H294</f>
        <v>0</v>
      </c>
      <c r="S294" s="185">
        <v>0.014999999999999999</v>
      </c>
      <c r="T294" s="186">
        <f>S294*H294</f>
        <v>3.0960000000000001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87" t="s">
        <v>293</v>
      </c>
      <c r="AT294" s="187" t="s">
        <v>193</v>
      </c>
      <c r="AU294" s="187" t="s">
        <v>81</v>
      </c>
      <c r="AY294" s="20" t="s">
        <v>191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79</v>
      </c>
      <c r="BK294" s="188">
        <f>ROUND(I294*H294,2)</f>
        <v>0</v>
      </c>
      <c r="BL294" s="20" t="s">
        <v>293</v>
      </c>
      <c r="BM294" s="187" t="s">
        <v>539</v>
      </c>
    </row>
    <row r="295" s="2" customFormat="1">
      <c r="A295" s="39"/>
      <c r="B295" s="40"/>
      <c r="C295" s="39"/>
      <c r="D295" s="189" t="s">
        <v>199</v>
      </c>
      <c r="E295" s="39"/>
      <c r="F295" s="190" t="s">
        <v>540</v>
      </c>
      <c r="G295" s="39"/>
      <c r="H295" s="39"/>
      <c r="I295" s="191"/>
      <c r="J295" s="39"/>
      <c r="K295" s="39"/>
      <c r="L295" s="40"/>
      <c r="M295" s="192"/>
      <c r="N295" s="193"/>
      <c r="O295" s="73"/>
      <c r="P295" s="73"/>
      <c r="Q295" s="73"/>
      <c r="R295" s="73"/>
      <c r="S295" s="73"/>
      <c r="T295" s="7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20" t="s">
        <v>199</v>
      </c>
      <c r="AU295" s="20" t="s">
        <v>81</v>
      </c>
    </row>
    <row r="296" s="13" customFormat="1">
      <c r="A296" s="13"/>
      <c r="B296" s="194"/>
      <c r="C296" s="13"/>
      <c r="D296" s="195" t="s">
        <v>145</v>
      </c>
      <c r="E296" s="196" t="s">
        <v>3</v>
      </c>
      <c r="F296" s="197" t="s">
        <v>541</v>
      </c>
      <c r="G296" s="13"/>
      <c r="H296" s="198">
        <v>206.40000000000001</v>
      </c>
      <c r="I296" s="199"/>
      <c r="J296" s="13"/>
      <c r="K296" s="13"/>
      <c r="L296" s="194"/>
      <c r="M296" s="200"/>
      <c r="N296" s="201"/>
      <c r="O296" s="201"/>
      <c r="P296" s="201"/>
      <c r="Q296" s="201"/>
      <c r="R296" s="201"/>
      <c r="S296" s="201"/>
      <c r="T296" s="20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6" t="s">
        <v>145</v>
      </c>
      <c r="AU296" s="196" t="s">
        <v>81</v>
      </c>
      <c r="AV296" s="13" t="s">
        <v>81</v>
      </c>
      <c r="AW296" s="13" t="s">
        <v>33</v>
      </c>
      <c r="AX296" s="13" t="s">
        <v>79</v>
      </c>
      <c r="AY296" s="196" t="s">
        <v>191</v>
      </c>
    </row>
    <row r="297" s="12" customFormat="1" ht="22.8" customHeight="1">
      <c r="A297" s="12"/>
      <c r="B297" s="162"/>
      <c r="C297" s="12"/>
      <c r="D297" s="163" t="s">
        <v>71</v>
      </c>
      <c r="E297" s="173" t="s">
        <v>542</v>
      </c>
      <c r="F297" s="173" t="s">
        <v>543</v>
      </c>
      <c r="G297" s="12"/>
      <c r="H297" s="12"/>
      <c r="I297" s="165"/>
      <c r="J297" s="174">
        <f>BK297</f>
        <v>0</v>
      </c>
      <c r="K297" s="12"/>
      <c r="L297" s="162"/>
      <c r="M297" s="167"/>
      <c r="N297" s="168"/>
      <c r="O297" s="168"/>
      <c r="P297" s="169">
        <f>SUM(P298:P304)</f>
        <v>0</v>
      </c>
      <c r="Q297" s="168"/>
      <c r="R297" s="169">
        <f>SUM(R298:R304)</f>
        <v>0</v>
      </c>
      <c r="S297" s="168"/>
      <c r="T297" s="170">
        <f>SUM(T298:T304)</f>
        <v>0.94099999999999995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63" t="s">
        <v>81</v>
      </c>
      <c r="AT297" s="171" t="s">
        <v>71</v>
      </c>
      <c r="AU297" s="171" t="s">
        <v>79</v>
      </c>
      <c r="AY297" s="163" t="s">
        <v>191</v>
      </c>
      <c r="BK297" s="172">
        <f>SUM(BK298:BK304)</f>
        <v>0</v>
      </c>
    </row>
    <row r="298" s="2" customFormat="1" ht="24.15" customHeight="1">
      <c r="A298" s="39"/>
      <c r="B298" s="175"/>
      <c r="C298" s="176" t="s">
        <v>544</v>
      </c>
      <c r="D298" s="176" t="s">
        <v>193</v>
      </c>
      <c r="E298" s="177" t="s">
        <v>545</v>
      </c>
      <c r="F298" s="178" t="s">
        <v>546</v>
      </c>
      <c r="G298" s="179" t="s">
        <v>288</v>
      </c>
      <c r="H298" s="180">
        <v>400</v>
      </c>
      <c r="I298" s="181"/>
      <c r="J298" s="182">
        <f>ROUND(I298*H298,2)</f>
        <v>0</v>
      </c>
      <c r="K298" s="178" t="s">
        <v>196</v>
      </c>
      <c r="L298" s="40"/>
      <c r="M298" s="183" t="s">
        <v>3</v>
      </c>
      <c r="N298" s="184" t="s">
        <v>43</v>
      </c>
      <c r="O298" s="73"/>
      <c r="P298" s="185">
        <f>O298*H298</f>
        <v>0</v>
      </c>
      <c r="Q298" s="185">
        <v>0</v>
      </c>
      <c r="R298" s="185">
        <f>Q298*H298</f>
        <v>0</v>
      </c>
      <c r="S298" s="185">
        <v>0.0021199999999999999</v>
      </c>
      <c r="T298" s="186">
        <f>S298*H298</f>
        <v>0.84799999999999998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87" t="s">
        <v>293</v>
      </c>
      <c r="AT298" s="187" t="s">
        <v>193</v>
      </c>
      <c r="AU298" s="187" t="s">
        <v>81</v>
      </c>
      <c r="AY298" s="20" t="s">
        <v>191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79</v>
      </c>
      <c r="BK298" s="188">
        <f>ROUND(I298*H298,2)</f>
        <v>0</v>
      </c>
      <c r="BL298" s="20" t="s">
        <v>293</v>
      </c>
      <c r="BM298" s="187" t="s">
        <v>547</v>
      </c>
    </row>
    <row r="299" s="2" customFormat="1">
      <c r="A299" s="39"/>
      <c r="B299" s="40"/>
      <c r="C299" s="39"/>
      <c r="D299" s="189" t="s">
        <v>199</v>
      </c>
      <c r="E299" s="39"/>
      <c r="F299" s="190" t="s">
        <v>548</v>
      </c>
      <c r="G299" s="39"/>
      <c r="H299" s="39"/>
      <c r="I299" s="191"/>
      <c r="J299" s="39"/>
      <c r="K299" s="39"/>
      <c r="L299" s="40"/>
      <c r="M299" s="192"/>
      <c r="N299" s="193"/>
      <c r="O299" s="73"/>
      <c r="P299" s="73"/>
      <c r="Q299" s="73"/>
      <c r="R299" s="73"/>
      <c r="S299" s="73"/>
      <c r="T299" s="7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20" t="s">
        <v>199</v>
      </c>
      <c r="AU299" s="20" t="s">
        <v>81</v>
      </c>
    </row>
    <row r="300" s="13" customFormat="1">
      <c r="A300" s="13"/>
      <c r="B300" s="194"/>
      <c r="C300" s="13"/>
      <c r="D300" s="195" t="s">
        <v>145</v>
      </c>
      <c r="E300" s="196" t="s">
        <v>3</v>
      </c>
      <c r="F300" s="197" t="s">
        <v>549</v>
      </c>
      <c r="G300" s="13"/>
      <c r="H300" s="198">
        <v>400</v>
      </c>
      <c r="I300" s="199"/>
      <c r="J300" s="13"/>
      <c r="K300" s="13"/>
      <c r="L300" s="194"/>
      <c r="M300" s="200"/>
      <c r="N300" s="201"/>
      <c r="O300" s="201"/>
      <c r="P300" s="201"/>
      <c r="Q300" s="201"/>
      <c r="R300" s="201"/>
      <c r="S300" s="201"/>
      <c r="T300" s="20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6" t="s">
        <v>145</v>
      </c>
      <c r="AU300" s="196" t="s">
        <v>81</v>
      </c>
      <c r="AV300" s="13" t="s">
        <v>81</v>
      </c>
      <c r="AW300" s="13" t="s">
        <v>33</v>
      </c>
      <c r="AX300" s="13" t="s">
        <v>79</v>
      </c>
      <c r="AY300" s="196" t="s">
        <v>191</v>
      </c>
    </row>
    <row r="301" s="2" customFormat="1" ht="16.5" customHeight="1">
      <c r="A301" s="39"/>
      <c r="B301" s="175"/>
      <c r="C301" s="176" t="s">
        <v>550</v>
      </c>
      <c r="D301" s="176" t="s">
        <v>193</v>
      </c>
      <c r="E301" s="177" t="s">
        <v>551</v>
      </c>
      <c r="F301" s="178" t="s">
        <v>552</v>
      </c>
      <c r="G301" s="179" t="s">
        <v>553</v>
      </c>
      <c r="H301" s="180">
        <v>2</v>
      </c>
      <c r="I301" s="181"/>
      <c r="J301" s="182">
        <f>ROUND(I301*H301,2)</f>
        <v>0</v>
      </c>
      <c r="K301" s="178" t="s">
        <v>196</v>
      </c>
      <c r="L301" s="40"/>
      <c r="M301" s="183" t="s">
        <v>3</v>
      </c>
      <c r="N301" s="184" t="s">
        <v>43</v>
      </c>
      <c r="O301" s="73"/>
      <c r="P301" s="185">
        <f>O301*H301</f>
        <v>0</v>
      </c>
      <c r="Q301" s="185">
        <v>0</v>
      </c>
      <c r="R301" s="185">
        <f>Q301*H301</f>
        <v>0</v>
      </c>
      <c r="S301" s="185">
        <v>0.029999999999999999</v>
      </c>
      <c r="T301" s="186">
        <f>S301*H301</f>
        <v>0.059999999999999998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87" t="s">
        <v>293</v>
      </c>
      <c r="AT301" s="187" t="s">
        <v>193</v>
      </c>
      <c r="AU301" s="187" t="s">
        <v>81</v>
      </c>
      <c r="AY301" s="20" t="s">
        <v>191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0" t="s">
        <v>79</v>
      </c>
      <c r="BK301" s="188">
        <f>ROUND(I301*H301,2)</f>
        <v>0</v>
      </c>
      <c r="BL301" s="20" t="s">
        <v>293</v>
      </c>
      <c r="BM301" s="187" t="s">
        <v>554</v>
      </c>
    </row>
    <row r="302" s="2" customFormat="1">
      <c r="A302" s="39"/>
      <c r="B302" s="40"/>
      <c r="C302" s="39"/>
      <c r="D302" s="189" t="s">
        <v>199</v>
      </c>
      <c r="E302" s="39"/>
      <c r="F302" s="190" t="s">
        <v>555</v>
      </c>
      <c r="G302" s="39"/>
      <c r="H302" s="39"/>
      <c r="I302" s="191"/>
      <c r="J302" s="39"/>
      <c r="K302" s="39"/>
      <c r="L302" s="40"/>
      <c r="M302" s="192"/>
      <c r="N302" s="193"/>
      <c r="O302" s="73"/>
      <c r="P302" s="73"/>
      <c r="Q302" s="73"/>
      <c r="R302" s="73"/>
      <c r="S302" s="73"/>
      <c r="T302" s="74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20" t="s">
        <v>199</v>
      </c>
      <c r="AU302" s="20" t="s">
        <v>81</v>
      </c>
    </row>
    <row r="303" s="2" customFormat="1" ht="21.75" customHeight="1">
      <c r="A303" s="39"/>
      <c r="B303" s="175"/>
      <c r="C303" s="176" t="s">
        <v>556</v>
      </c>
      <c r="D303" s="176" t="s">
        <v>193</v>
      </c>
      <c r="E303" s="177" t="s">
        <v>557</v>
      </c>
      <c r="F303" s="178" t="s">
        <v>558</v>
      </c>
      <c r="G303" s="179" t="s">
        <v>553</v>
      </c>
      <c r="H303" s="180">
        <v>60</v>
      </c>
      <c r="I303" s="181"/>
      <c r="J303" s="182">
        <f>ROUND(I303*H303,2)</f>
        <v>0</v>
      </c>
      <c r="K303" s="178" t="s">
        <v>3</v>
      </c>
      <c r="L303" s="40"/>
      <c r="M303" s="183" t="s">
        <v>3</v>
      </c>
      <c r="N303" s="184" t="s">
        <v>43</v>
      </c>
      <c r="O303" s="73"/>
      <c r="P303" s="185">
        <f>O303*H303</f>
        <v>0</v>
      </c>
      <c r="Q303" s="185">
        <v>0</v>
      </c>
      <c r="R303" s="185">
        <f>Q303*H303</f>
        <v>0</v>
      </c>
      <c r="S303" s="185">
        <v>5.0000000000000002E-05</v>
      </c>
      <c r="T303" s="186">
        <f>S303*H303</f>
        <v>0.0030000000000000001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87" t="s">
        <v>293</v>
      </c>
      <c r="AT303" s="187" t="s">
        <v>193</v>
      </c>
      <c r="AU303" s="187" t="s">
        <v>81</v>
      </c>
      <c r="AY303" s="20" t="s">
        <v>191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20" t="s">
        <v>79</v>
      </c>
      <c r="BK303" s="188">
        <f>ROUND(I303*H303,2)</f>
        <v>0</v>
      </c>
      <c r="BL303" s="20" t="s">
        <v>293</v>
      </c>
      <c r="BM303" s="187" t="s">
        <v>559</v>
      </c>
    </row>
    <row r="304" s="2" customFormat="1" ht="16.5" customHeight="1">
      <c r="A304" s="39"/>
      <c r="B304" s="175"/>
      <c r="C304" s="176" t="s">
        <v>560</v>
      </c>
      <c r="D304" s="176" t="s">
        <v>193</v>
      </c>
      <c r="E304" s="177" t="s">
        <v>561</v>
      </c>
      <c r="F304" s="178" t="s">
        <v>562</v>
      </c>
      <c r="G304" s="179" t="s">
        <v>553</v>
      </c>
      <c r="H304" s="180">
        <v>30</v>
      </c>
      <c r="I304" s="181"/>
      <c r="J304" s="182">
        <f>ROUND(I304*H304,2)</f>
        <v>0</v>
      </c>
      <c r="K304" s="178" t="s">
        <v>3</v>
      </c>
      <c r="L304" s="40"/>
      <c r="M304" s="183" t="s">
        <v>3</v>
      </c>
      <c r="N304" s="184" t="s">
        <v>43</v>
      </c>
      <c r="O304" s="73"/>
      <c r="P304" s="185">
        <f>O304*H304</f>
        <v>0</v>
      </c>
      <c r="Q304" s="185">
        <v>0</v>
      </c>
      <c r="R304" s="185">
        <f>Q304*H304</f>
        <v>0</v>
      </c>
      <c r="S304" s="185">
        <v>0.001</v>
      </c>
      <c r="T304" s="186">
        <f>S304*H304</f>
        <v>0.029999999999999999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87" t="s">
        <v>293</v>
      </c>
      <c r="AT304" s="187" t="s">
        <v>193</v>
      </c>
      <c r="AU304" s="187" t="s">
        <v>81</v>
      </c>
      <c r="AY304" s="20" t="s">
        <v>191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79</v>
      </c>
      <c r="BK304" s="188">
        <f>ROUND(I304*H304,2)</f>
        <v>0</v>
      </c>
      <c r="BL304" s="20" t="s">
        <v>293</v>
      </c>
      <c r="BM304" s="187" t="s">
        <v>563</v>
      </c>
    </row>
    <row r="305" s="12" customFormat="1" ht="22.8" customHeight="1">
      <c r="A305" s="12"/>
      <c r="B305" s="162"/>
      <c r="C305" s="12"/>
      <c r="D305" s="163" t="s">
        <v>71</v>
      </c>
      <c r="E305" s="173" t="s">
        <v>564</v>
      </c>
      <c r="F305" s="173" t="s">
        <v>565</v>
      </c>
      <c r="G305" s="12"/>
      <c r="H305" s="12"/>
      <c r="I305" s="165"/>
      <c r="J305" s="174">
        <f>BK305</f>
        <v>0</v>
      </c>
      <c r="K305" s="12"/>
      <c r="L305" s="162"/>
      <c r="M305" s="167"/>
      <c r="N305" s="168"/>
      <c r="O305" s="168"/>
      <c r="P305" s="169">
        <f>SUM(P306:P308)</f>
        <v>0</v>
      </c>
      <c r="Q305" s="168"/>
      <c r="R305" s="169">
        <f>SUM(R306:R308)</f>
        <v>0</v>
      </c>
      <c r="S305" s="168"/>
      <c r="T305" s="170">
        <f>SUM(T306:T308)</f>
        <v>0.119948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63" t="s">
        <v>81</v>
      </c>
      <c r="AT305" s="171" t="s">
        <v>71</v>
      </c>
      <c r="AU305" s="171" t="s">
        <v>79</v>
      </c>
      <c r="AY305" s="163" t="s">
        <v>191</v>
      </c>
      <c r="BK305" s="172">
        <f>SUM(BK306:BK308)</f>
        <v>0</v>
      </c>
    </row>
    <row r="306" s="2" customFormat="1" ht="16.5" customHeight="1">
      <c r="A306" s="39"/>
      <c r="B306" s="175"/>
      <c r="C306" s="176" t="s">
        <v>566</v>
      </c>
      <c r="D306" s="176" t="s">
        <v>193</v>
      </c>
      <c r="E306" s="177" t="s">
        <v>567</v>
      </c>
      <c r="F306" s="178" t="s">
        <v>568</v>
      </c>
      <c r="G306" s="179" t="s">
        <v>288</v>
      </c>
      <c r="H306" s="180">
        <v>62.799999999999997</v>
      </c>
      <c r="I306" s="181"/>
      <c r="J306" s="182">
        <f>ROUND(I306*H306,2)</f>
        <v>0</v>
      </c>
      <c r="K306" s="178" t="s">
        <v>196</v>
      </c>
      <c r="L306" s="40"/>
      <c r="M306" s="183" t="s">
        <v>3</v>
      </c>
      <c r="N306" s="184" t="s">
        <v>43</v>
      </c>
      <c r="O306" s="73"/>
      <c r="P306" s="185">
        <f>O306*H306</f>
        <v>0</v>
      </c>
      <c r="Q306" s="185">
        <v>0</v>
      </c>
      <c r="R306" s="185">
        <f>Q306*H306</f>
        <v>0</v>
      </c>
      <c r="S306" s="185">
        <v>0.00191</v>
      </c>
      <c r="T306" s="186">
        <f>S306*H306</f>
        <v>0.119948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87" t="s">
        <v>293</v>
      </c>
      <c r="AT306" s="187" t="s">
        <v>193</v>
      </c>
      <c r="AU306" s="187" t="s">
        <v>81</v>
      </c>
      <c r="AY306" s="20" t="s">
        <v>191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79</v>
      </c>
      <c r="BK306" s="188">
        <f>ROUND(I306*H306,2)</f>
        <v>0</v>
      </c>
      <c r="BL306" s="20" t="s">
        <v>293</v>
      </c>
      <c r="BM306" s="187" t="s">
        <v>569</v>
      </c>
    </row>
    <row r="307" s="2" customFormat="1">
      <c r="A307" s="39"/>
      <c r="B307" s="40"/>
      <c r="C307" s="39"/>
      <c r="D307" s="189" t="s">
        <v>199</v>
      </c>
      <c r="E307" s="39"/>
      <c r="F307" s="190" t="s">
        <v>570</v>
      </c>
      <c r="G307" s="39"/>
      <c r="H307" s="39"/>
      <c r="I307" s="191"/>
      <c r="J307" s="39"/>
      <c r="K307" s="39"/>
      <c r="L307" s="40"/>
      <c r="M307" s="192"/>
      <c r="N307" s="193"/>
      <c r="O307" s="73"/>
      <c r="P307" s="73"/>
      <c r="Q307" s="73"/>
      <c r="R307" s="73"/>
      <c r="S307" s="73"/>
      <c r="T307" s="7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20" t="s">
        <v>199</v>
      </c>
      <c r="AU307" s="20" t="s">
        <v>81</v>
      </c>
    </row>
    <row r="308" s="13" customFormat="1">
      <c r="A308" s="13"/>
      <c r="B308" s="194"/>
      <c r="C308" s="13"/>
      <c r="D308" s="195" t="s">
        <v>145</v>
      </c>
      <c r="E308" s="196" t="s">
        <v>3</v>
      </c>
      <c r="F308" s="197" t="s">
        <v>571</v>
      </c>
      <c r="G308" s="13"/>
      <c r="H308" s="198">
        <v>62.799999999999997</v>
      </c>
      <c r="I308" s="199"/>
      <c r="J308" s="13"/>
      <c r="K308" s="13"/>
      <c r="L308" s="194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6" t="s">
        <v>145</v>
      </c>
      <c r="AU308" s="196" t="s">
        <v>81</v>
      </c>
      <c r="AV308" s="13" t="s">
        <v>81</v>
      </c>
      <c r="AW308" s="13" t="s">
        <v>33</v>
      </c>
      <c r="AX308" s="13" t="s">
        <v>79</v>
      </c>
      <c r="AY308" s="196" t="s">
        <v>191</v>
      </c>
    </row>
    <row r="309" s="12" customFormat="1" ht="22.8" customHeight="1">
      <c r="A309" s="12"/>
      <c r="B309" s="162"/>
      <c r="C309" s="12"/>
      <c r="D309" s="163" t="s">
        <v>71</v>
      </c>
      <c r="E309" s="173" t="s">
        <v>572</v>
      </c>
      <c r="F309" s="173" t="s">
        <v>573</v>
      </c>
      <c r="G309" s="12"/>
      <c r="H309" s="12"/>
      <c r="I309" s="165"/>
      <c r="J309" s="174">
        <f>BK309</f>
        <v>0</v>
      </c>
      <c r="K309" s="12"/>
      <c r="L309" s="162"/>
      <c r="M309" s="167"/>
      <c r="N309" s="168"/>
      <c r="O309" s="168"/>
      <c r="P309" s="169">
        <f>SUM(P310:P312)</f>
        <v>0</v>
      </c>
      <c r="Q309" s="168"/>
      <c r="R309" s="169">
        <f>SUM(R310:R312)</f>
        <v>0</v>
      </c>
      <c r="S309" s="168"/>
      <c r="T309" s="170">
        <f>SUM(T310:T312)</f>
        <v>0.48499999999999999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3" t="s">
        <v>81</v>
      </c>
      <c r="AT309" s="171" t="s">
        <v>71</v>
      </c>
      <c r="AU309" s="171" t="s">
        <v>79</v>
      </c>
      <c r="AY309" s="163" t="s">
        <v>191</v>
      </c>
      <c r="BK309" s="172">
        <f>SUM(BK310:BK312)</f>
        <v>0</v>
      </c>
    </row>
    <row r="310" s="2" customFormat="1" ht="16.5" customHeight="1">
      <c r="A310" s="39"/>
      <c r="B310" s="175"/>
      <c r="C310" s="176" t="s">
        <v>574</v>
      </c>
      <c r="D310" s="176" t="s">
        <v>193</v>
      </c>
      <c r="E310" s="177" t="s">
        <v>575</v>
      </c>
      <c r="F310" s="178" t="s">
        <v>576</v>
      </c>
      <c r="G310" s="179" t="s">
        <v>288</v>
      </c>
      <c r="H310" s="180">
        <v>9.6999999999999993</v>
      </c>
      <c r="I310" s="181"/>
      <c r="J310" s="182">
        <f>ROUND(I310*H310,2)</f>
        <v>0</v>
      </c>
      <c r="K310" s="178" t="s">
        <v>196</v>
      </c>
      <c r="L310" s="40"/>
      <c r="M310" s="183" t="s">
        <v>3</v>
      </c>
      <c r="N310" s="184" t="s">
        <v>43</v>
      </c>
      <c r="O310" s="73"/>
      <c r="P310" s="185">
        <f>O310*H310</f>
        <v>0</v>
      </c>
      <c r="Q310" s="185">
        <v>0</v>
      </c>
      <c r="R310" s="185">
        <f>Q310*H310</f>
        <v>0</v>
      </c>
      <c r="S310" s="185">
        <v>0.050000000000000003</v>
      </c>
      <c r="T310" s="186">
        <f>S310*H310</f>
        <v>0.48499999999999999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87" t="s">
        <v>293</v>
      </c>
      <c r="AT310" s="187" t="s">
        <v>193</v>
      </c>
      <c r="AU310" s="187" t="s">
        <v>81</v>
      </c>
      <c r="AY310" s="20" t="s">
        <v>191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79</v>
      </c>
      <c r="BK310" s="188">
        <f>ROUND(I310*H310,2)</f>
        <v>0</v>
      </c>
      <c r="BL310" s="20" t="s">
        <v>293</v>
      </c>
      <c r="BM310" s="187" t="s">
        <v>577</v>
      </c>
    </row>
    <row r="311" s="2" customFormat="1">
      <c r="A311" s="39"/>
      <c r="B311" s="40"/>
      <c r="C311" s="39"/>
      <c r="D311" s="189" t="s">
        <v>199</v>
      </c>
      <c r="E311" s="39"/>
      <c r="F311" s="190" t="s">
        <v>578</v>
      </c>
      <c r="G311" s="39"/>
      <c r="H311" s="39"/>
      <c r="I311" s="191"/>
      <c r="J311" s="39"/>
      <c r="K311" s="39"/>
      <c r="L311" s="40"/>
      <c r="M311" s="192"/>
      <c r="N311" s="193"/>
      <c r="O311" s="73"/>
      <c r="P311" s="73"/>
      <c r="Q311" s="73"/>
      <c r="R311" s="73"/>
      <c r="S311" s="73"/>
      <c r="T311" s="74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0" t="s">
        <v>199</v>
      </c>
      <c r="AU311" s="20" t="s">
        <v>81</v>
      </c>
    </row>
    <row r="312" s="13" customFormat="1">
      <c r="A312" s="13"/>
      <c r="B312" s="194"/>
      <c r="C312" s="13"/>
      <c r="D312" s="195" t="s">
        <v>145</v>
      </c>
      <c r="E312" s="196" t="s">
        <v>3</v>
      </c>
      <c r="F312" s="197" t="s">
        <v>579</v>
      </c>
      <c r="G312" s="13"/>
      <c r="H312" s="198">
        <v>9.6999999999999993</v>
      </c>
      <c r="I312" s="199"/>
      <c r="J312" s="13"/>
      <c r="K312" s="13"/>
      <c r="L312" s="194"/>
      <c r="M312" s="200"/>
      <c r="N312" s="201"/>
      <c r="O312" s="201"/>
      <c r="P312" s="201"/>
      <c r="Q312" s="201"/>
      <c r="R312" s="201"/>
      <c r="S312" s="201"/>
      <c r="T312" s="20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145</v>
      </c>
      <c r="AU312" s="196" t="s">
        <v>81</v>
      </c>
      <c r="AV312" s="13" t="s">
        <v>81</v>
      </c>
      <c r="AW312" s="13" t="s">
        <v>33</v>
      </c>
      <c r="AX312" s="13" t="s">
        <v>79</v>
      </c>
      <c r="AY312" s="196" t="s">
        <v>191</v>
      </c>
    </row>
    <row r="313" s="12" customFormat="1" ht="22.8" customHeight="1">
      <c r="A313" s="12"/>
      <c r="B313" s="162"/>
      <c r="C313" s="12"/>
      <c r="D313" s="163" t="s">
        <v>71</v>
      </c>
      <c r="E313" s="173" t="s">
        <v>580</v>
      </c>
      <c r="F313" s="173" t="s">
        <v>581</v>
      </c>
      <c r="G313" s="12"/>
      <c r="H313" s="12"/>
      <c r="I313" s="165"/>
      <c r="J313" s="174">
        <f>BK313</f>
        <v>0</v>
      </c>
      <c r="K313" s="12"/>
      <c r="L313" s="162"/>
      <c r="M313" s="167"/>
      <c r="N313" s="168"/>
      <c r="O313" s="168"/>
      <c r="P313" s="169">
        <f>SUM(P314:P319)</f>
        <v>0</v>
      </c>
      <c r="Q313" s="168"/>
      <c r="R313" s="169">
        <f>SUM(R314:R319)</f>
        <v>0</v>
      </c>
      <c r="S313" s="168"/>
      <c r="T313" s="170">
        <f>SUM(T314:T319)</f>
        <v>27.438033999999998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63" t="s">
        <v>81</v>
      </c>
      <c r="AT313" s="171" t="s">
        <v>71</v>
      </c>
      <c r="AU313" s="171" t="s">
        <v>79</v>
      </c>
      <c r="AY313" s="163" t="s">
        <v>191</v>
      </c>
      <c r="BK313" s="172">
        <f>SUM(BK314:BK319)</f>
        <v>0</v>
      </c>
    </row>
    <row r="314" s="2" customFormat="1" ht="16.5" customHeight="1">
      <c r="A314" s="39"/>
      <c r="B314" s="175"/>
      <c r="C314" s="176" t="s">
        <v>582</v>
      </c>
      <c r="D314" s="176" t="s">
        <v>193</v>
      </c>
      <c r="E314" s="177" t="s">
        <v>583</v>
      </c>
      <c r="F314" s="178" t="s">
        <v>584</v>
      </c>
      <c r="G314" s="179" t="s">
        <v>136</v>
      </c>
      <c r="H314" s="180">
        <v>50.5</v>
      </c>
      <c r="I314" s="181"/>
      <c r="J314" s="182">
        <f>ROUND(I314*H314,2)</f>
        <v>0</v>
      </c>
      <c r="K314" s="178" t="s">
        <v>196</v>
      </c>
      <c r="L314" s="40"/>
      <c r="M314" s="183" t="s">
        <v>3</v>
      </c>
      <c r="N314" s="184" t="s">
        <v>43</v>
      </c>
      <c r="O314" s="73"/>
      <c r="P314" s="185">
        <f>O314*H314</f>
        <v>0</v>
      </c>
      <c r="Q314" s="185">
        <v>0</v>
      </c>
      <c r="R314" s="185">
        <f>Q314*H314</f>
        <v>0</v>
      </c>
      <c r="S314" s="185">
        <v>0.13950000000000001</v>
      </c>
      <c r="T314" s="186">
        <f>S314*H314</f>
        <v>7.0447500000000005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87" t="s">
        <v>293</v>
      </c>
      <c r="AT314" s="187" t="s">
        <v>193</v>
      </c>
      <c r="AU314" s="187" t="s">
        <v>81</v>
      </c>
      <c r="AY314" s="20" t="s">
        <v>191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79</v>
      </c>
      <c r="BK314" s="188">
        <f>ROUND(I314*H314,2)</f>
        <v>0</v>
      </c>
      <c r="BL314" s="20" t="s">
        <v>293</v>
      </c>
      <c r="BM314" s="187" t="s">
        <v>585</v>
      </c>
    </row>
    <row r="315" s="2" customFormat="1">
      <c r="A315" s="39"/>
      <c r="B315" s="40"/>
      <c r="C315" s="39"/>
      <c r="D315" s="189" t="s">
        <v>199</v>
      </c>
      <c r="E315" s="39"/>
      <c r="F315" s="190" t="s">
        <v>586</v>
      </c>
      <c r="G315" s="39"/>
      <c r="H315" s="39"/>
      <c r="I315" s="191"/>
      <c r="J315" s="39"/>
      <c r="K315" s="39"/>
      <c r="L315" s="40"/>
      <c r="M315" s="192"/>
      <c r="N315" s="193"/>
      <c r="O315" s="73"/>
      <c r="P315" s="73"/>
      <c r="Q315" s="73"/>
      <c r="R315" s="73"/>
      <c r="S315" s="73"/>
      <c r="T315" s="74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20" t="s">
        <v>199</v>
      </c>
      <c r="AU315" s="20" t="s">
        <v>81</v>
      </c>
    </row>
    <row r="316" s="13" customFormat="1">
      <c r="A316" s="13"/>
      <c r="B316" s="194"/>
      <c r="C316" s="13"/>
      <c r="D316" s="195" t="s">
        <v>145</v>
      </c>
      <c r="E316" s="196" t="s">
        <v>3</v>
      </c>
      <c r="F316" s="197" t="s">
        <v>587</v>
      </c>
      <c r="G316" s="13"/>
      <c r="H316" s="198">
        <v>50.5</v>
      </c>
      <c r="I316" s="199"/>
      <c r="J316" s="13"/>
      <c r="K316" s="13"/>
      <c r="L316" s="194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6" t="s">
        <v>145</v>
      </c>
      <c r="AU316" s="196" t="s">
        <v>81</v>
      </c>
      <c r="AV316" s="13" t="s">
        <v>81</v>
      </c>
      <c r="AW316" s="13" t="s">
        <v>33</v>
      </c>
      <c r="AX316" s="13" t="s">
        <v>79</v>
      </c>
      <c r="AY316" s="196" t="s">
        <v>191</v>
      </c>
    </row>
    <row r="317" s="2" customFormat="1" ht="16.5" customHeight="1">
      <c r="A317" s="39"/>
      <c r="B317" s="175"/>
      <c r="C317" s="176" t="s">
        <v>588</v>
      </c>
      <c r="D317" s="176" t="s">
        <v>193</v>
      </c>
      <c r="E317" s="177" t="s">
        <v>589</v>
      </c>
      <c r="F317" s="178" t="s">
        <v>590</v>
      </c>
      <c r="G317" s="179" t="s">
        <v>136</v>
      </c>
      <c r="H317" s="180">
        <v>245.19999999999999</v>
      </c>
      <c r="I317" s="181"/>
      <c r="J317" s="182">
        <f>ROUND(I317*H317,2)</f>
        <v>0</v>
      </c>
      <c r="K317" s="178" t="s">
        <v>196</v>
      </c>
      <c r="L317" s="40"/>
      <c r="M317" s="183" t="s">
        <v>3</v>
      </c>
      <c r="N317" s="184" t="s">
        <v>43</v>
      </c>
      <c r="O317" s="73"/>
      <c r="P317" s="185">
        <f>O317*H317</f>
        <v>0</v>
      </c>
      <c r="Q317" s="185">
        <v>0</v>
      </c>
      <c r="R317" s="185">
        <f>Q317*H317</f>
        <v>0</v>
      </c>
      <c r="S317" s="185">
        <v>0.083169999999999994</v>
      </c>
      <c r="T317" s="186">
        <f>S317*H317</f>
        <v>20.393283999999998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7" t="s">
        <v>293</v>
      </c>
      <c r="AT317" s="187" t="s">
        <v>193</v>
      </c>
      <c r="AU317" s="187" t="s">
        <v>81</v>
      </c>
      <c r="AY317" s="20" t="s">
        <v>191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20" t="s">
        <v>79</v>
      </c>
      <c r="BK317" s="188">
        <f>ROUND(I317*H317,2)</f>
        <v>0</v>
      </c>
      <c r="BL317" s="20" t="s">
        <v>293</v>
      </c>
      <c r="BM317" s="187" t="s">
        <v>591</v>
      </c>
    </row>
    <row r="318" s="2" customFormat="1">
      <c r="A318" s="39"/>
      <c r="B318" s="40"/>
      <c r="C318" s="39"/>
      <c r="D318" s="189" t="s">
        <v>199</v>
      </c>
      <c r="E318" s="39"/>
      <c r="F318" s="190" t="s">
        <v>592</v>
      </c>
      <c r="G318" s="39"/>
      <c r="H318" s="39"/>
      <c r="I318" s="191"/>
      <c r="J318" s="39"/>
      <c r="K318" s="39"/>
      <c r="L318" s="40"/>
      <c r="M318" s="192"/>
      <c r="N318" s="193"/>
      <c r="O318" s="73"/>
      <c r="P318" s="73"/>
      <c r="Q318" s="73"/>
      <c r="R318" s="73"/>
      <c r="S318" s="73"/>
      <c r="T318" s="74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20" t="s">
        <v>199</v>
      </c>
      <c r="AU318" s="20" t="s">
        <v>81</v>
      </c>
    </row>
    <row r="319" s="13" customFormat="1">
      <c r="A319" s="13"/>
      <c r="B319" s="194"/>
      <c r="C319" s="13"/>
      <c r="D319" s="195" t="s">
        <v>145</v>
      </c>
      <c r="E319" s="196" t="s">
        <v>3</v>
      </c>
      <c r="F319" s="197" t="s">
        <v>593</v>
      </c>
      <c r="G319" s="13"/>
      <c r="H319" s="198">
        <v>245.19999999999999</v>
      </c>
      <c r="I319" s="199"/>
      <c r="J319" s="13"/>
      <c r="K319" s="13"/>
      <c r="L319" s="194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6" t="s">
        <v>145</v>
      </c>
      <c r="AU319" s="196" t="s">
        <v>81</v>
      </c>
      <c r="AV319" s="13" t="s">
        <v>81</v>
      </c>
      <c r="AW319" s="13" t="s">
        <v>33</v>
      </c>
      <c r="AX319" s="13" t="s">
        <v>79</v>
      </c>
      <c r="AY319" s="196" t="s">
        <v>191</v>
      </c>
    </row>
    <row r="320" s="12" customFormat="1" ht="22.8" customHeight="1">
      <c r="A320" s="12"/>
      <c r="B320" s="162"/>
      <c r="C320" s="12"/>
      <c r="D320" s="163" t="s">
        <v>71</v>
      </c>
      <c r="E320" s="173" t="s">
        <v>594</v>
      </c>
      <c r="F320" s="173" t="s">
        <v>595</v>
      </c>
      <c r="G320" s="12"/>
      <c r="H320" s="12"/>
      <c r="I320" s="165"/>
      <c r="J320" s="174">
        <f>BK320</f>
        <v>0</v>
      </c>
      <c r="K320" s="12"/>
      <c r="L320" s="162"/>
      <c r="M320" s="167"/>
      <c r="N320" s="168"/>
      <c r="O320" s="168"/>
      <c r="P320" s="169">
        <f>SUM(P321:P323)</f>
        <v>0</v>
      </c>
      <c r="Q320" s="168"/>
      <c r="R320" s="169">
        <f>SUM(R321:R323)</f>
        <v>0</v>
      </c>
      <c r="S320" s="168"/>
      <c r="T320" s="170">
        <f>SUM(T321:T323)</f>
        <v>0.27450000000000002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63" t="s">
        <v>81</v>
      </c>
      <c r="AT320" s="171" t="s">
        <v>71</v>
      </c>
      <c r="AU320" s="171" t="s">
        <v>79</v>
      </c>
      <c r="AY320" s="163" t="s">
        <v>191</v>
      </c>
      <c r="BK320" s="172">
        <f>SUM(BK321:BK323)</f>
        <v>0</v>
      </c>
    </row>
    <row r="321" s="2" customFormat="1" ht="16.5" customHeight="1">
      <c r="A321" s="39"/>
      <c r="B321" s="175"/>
      <c r="C321" s="176" t="s">
        <v>596</v>
      </c>
      <c r="D321" s="176" t="s">
        <v>193</v>
      </c>
      <c r="E321" s="177" t="s">
        <v>597</v>
      </c>
      <c r="F321" s="178" t="s">
        <v>598</v>
      </c>
      <c r="G321" s="179" t="s">
        <v>136</v>
      </c>
      <c r="H321" s="180">
        <v>91.5</v>
      </c>
      <c r="I321" s="181"/>
      <c r="J321" s="182">
        <f>ROUND(I321*H321,2)</f>
        <v>0</v>
      </c>
      <c r="K321" s="178" t="s">
        <v>196</v>
      </c>
      <c r="L321" s="40"/>
      <c r="M321" s="183" t="s">
        <v>3</v>
      </c>
      <c r="N321" s="184" t="s">
        <v>43</v>
      </c>
      <c r="O321" s="73"/>
      <c r="P321" s="185">
        <f>O321*H321</f>
        <v>0</v>
      </c>
      <c r="Q321" s="185">
        <v>0</v>
      </c>
      <c r="R321" s="185">
        <f>Q321*H321</f>
        <v>0</v>
      </c>
      <c r="S321" s="185">
        <v>0.0030000000000000001</v>
      </c>
      <c r="T321" s="186">
        <f>S321*H321</f>
        <v>0.27450000000000002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7" t="s">
        <v>293</v>
      </c>
      <c r="AT321" s="187" t="s">
        <v>193</v>
      </c>
      <c r="AU321" s="187" t="s">
        <v>81</v>
      </c>
      <c r="AY321" s="20" t="s">
        <v>191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79</v>
      </c>
      <c r="BK321" s="188">
        <f>ROUND(I321*H321,2)</f>
        <v>0</v>
      </c>
      <c r="BL321" s="20" t="s">
        <v>293</v>
      </c>
      <c r="BM321" s="187" t="s">
        <v>599</v>
      </c>
    </row>
    <row r="322" s="2" customFormat="1">
      <c r="A322" s="39"/>
      <c r="B322" s="40"/>
      <c r="C322" s="39"/>
      <c r="D322" s="189" t="s">
        <v>199</v>
      </c>
      <c r="E322" s="39"/>
      <c r="F322" s="190" t="s">
        <v>600</v>
      </c>
      <c r="G322" s="39"/>
      <c r="H322" s="39"/>
      <c r="I322" s="191"/>
      <c r="J322" s="39"/>
      <c r="K322" s="39"/>
      <c r="L322" s="40"/>
      <c r="M322" s="192"/>
      <c r="N322" s="193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199</v>
      </c>
      <c r="AU322" s="20" t="s">
        <v>81</v>
      </c>
    </row>
    <row r="323" s="13" customFormat="1">
      <c r="A323" s="13"/>
      <c r="B323" s="194"/>
      <c r="C323" s="13"/>
      <c r="D323" s="195" t="s">
        <v>145</v>
      </c>
      <c r="E323" s="196" t="s">
        <v>3</v>
      </c>
      <c r="F323" s="197" t="s">
        <v>601</v>
      </c>
      <c r="G323" s="13"/>
      <c r="H323" s="198">
        <v>91.5</v>
      </c>
      <c r="I323" s="199"/>
      <c r="J323" s="13"/>
      <c r="K323" s="13"/>
      <c r="L323" s="194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6" t="s">
        <v>145</v>
      </c>
      <c r="AU323" s="196" t="s">
        <v>81</v>
      </c>
      <c r="AV323" s="13" t="s">
        <v>81</v>
      </c>
      <c r="AW323" s="13" t="s">
        <v>33</v>
      </c>
      <c r="AX323" s="13" t="s">
        <v>79</v>
      </c>
      <c r="AY323" s="196" t="s">
        <v>191</v>
      </c>
    </row>
    <row r="324" s="12" customFormat="1" ht="22.8" customHeight="1">
      <c r="A324" s="12"/>
      <c r="B324" s="162"/>
      <c r="C324" s="12"/>
      <c r="D324" s="163" t="s">
        <v>71</v>
      </c>
      <c r="E324" s="173" t="s">
        <v>602</v>
      </c>
      <c r="F324" s="173" t="s">
        <v>603</v>
      </c>
      <c r="G324" s="12"/>
      <c r="H324" s="12"/>
      <c r="I324" s="165"/>
      <c r="J324" s="174">
        <f>BK324</f>
        <v>0</v>
      </c>
      <c r="K324" s="12"/>
      <c r="L324" s="162"/>
      <c r="M324" s="167"/>
      <c r="N324" s="168"/>
      <c r="O324" s="168"/>
      <c r="P324" s="169">
        <f>SUM(P325:P327)</f>
        <v>0</v>
      </c>
      <c r="Q324" s="168"/>
      <c r="R324" s="169">
        <f>SUM(R325:R327)</f>
        <v>0</v>
      </c>
      <c r="S324" s="168"/>
      <c r="T324" s="170">
        <f>SUM(T325:T327)</f>
        <v>2.9702675000000003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63" t="s">
        <v>81</v>
      </c>
      <c r="AT324" s="171" t="s">
        <v>71</v>
      </c>
      <c r="AU324" s="171" t="s">
        <v>79</v>
      </c>
      <c r="AY324" s="163" t="s">
        <v>191</v>
      </c>
      <c r="BK324" s="172">
        <f>SUM(BK325:BK327)</f>
        <v>0</v>
      </c>
    </row>
    <row r="325" s="2" customFormat="1" ht="16.5" customHeight="1">
      <c r="A325" s="39"/>
      <c r="B325" s="175"/>
      <c r="C325" s="176" t="s">
        <v>604</v>
      </c>
      <c r="D325" s="176" t="s">
        <v>193</v>
      </c>
      <c r="E325" s="177" t="s">
        <v>605</v>
      </c>
      <c r="F325" s="178" t="s">
        <v>606</v>
      </c>
      <c r="G325" s="179" t="s">
        <v>136</v>
      </c>
      <c r="H325" s="180">
        <v>36.445</v>
      </c>
      <c r="I325" s="181"/>
      <c r="J325" s="182">
        <f>ROUND(I325*H325,2)</f>
        <v>0</v>
      </c>
      <c r="K325" s="178" t="s">
        <v>196</v>
      </c>
      <c r="L325" s="40"/>
      <c r="M325" s="183" t="s">
        <v>3</v>
      </c>
      <c r="N325" s="184" t="s">
        <v>43</v>
      </c>
      <c r="O325" s="73"/>
      <c r="P325" s="185">
        <f>O325*H325</f>
        <v>0</v>
      </c>
      <c r="Q325" s="185">
        <v>0</v>
      </c>
      <c r="R325" s="185">
        <f>Q325*H325</f>
        <v>0</v>
      </c>
      <c r="S325" s="185">
        <v>0.081500000000000003</v>
      </c>
      <c r="T325" s="186">
        <f>S325*H325</f>
        <v>2.9702675000000003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87" t="s">
        <v>293</v>
      </c>
      <c r="AT325" s="187" t="s">
        <v>193</v>
      </c>
      <c r="AU325" s="187" t="s">
        <v>81</v>
      </c>
      <c r="AY325" s="20" t="s">
        <v>191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79</v>
      </c>
      <c r="BK325" s="188">
        <f>ROUND(I325*H325,2)</f>
        <v>0</v>
      </c>
      <c r="BL325" s="20" t="s">
        <v>293</v>
      </c>
      <c r="BM325" s="187" t="s">
        <v>607</v>
      </c>
    </row>
    <row r="326" s="2" customFormat="1">
      <c r="A326" s="39"/>
      <c r="B326" s="40"/>
      <c r="C326" s="39"/>
      <c r="D326" s="189" t="s">
        <v>199</v>
      </c>
      <c r="E326" s="39"/>
      <c r="F326" s="190" t="s">
        <v>608</v>
      </c>
      <c r="G326" s="39"/>
      <c r="H326" s="39"/>
      <c r="I326" s="191"/>
      <c r="J326" s="39"/>
      <c r="K326" s="39"/>
      <c r="L326" s="40"/>
      <c r="M326" s="192"/>
      <c r="N326" s="193"/>
      <c r="O326" s="73"/>
      <c r="P326" s="73"/>
      <c r="Q326" s="73"/>
      <c r="R326" s="73"/>
      <c r="S326" s="73"/>
      <c r="T326" s="74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20" t="s">
        <v>199</v>
      </c>
      <c r="AU326" s="20" t="s">
        <v>81</v>
      </c>
    </row>
    <row r="327" s="13" customFormat="1">
      <c r="A327" s="13"/>
      <c r="B327" s="194"/>
      <c r="C327" s="13"/>
      <c r="D327" s="195" t="s">
        <v>145</v>
      </c>
      <c r="E327" s="196" t="s">
        <v>3</v>
      </c>
      <c r="F327" s="197" t="s">
        <v>609</v>
      </c>
      <c r="G327" s="13"/>
      <c r="H327" s="198">
        <v>36.445</v>
      </c>
      <c r="I327" s="199"/>
      <c r="J327" s="13"/>
      <c r="K327" s="13"/>
      <c r="L327" s="194"/>
      <c r="M327" s="212"/>
      <c r="N327" s="213"/>
      <c r="O327" s="213"/>
      <c r="P327" s="213"/>
      <c r="Q327" s="213"/>
      <c r="R327" s="213"/>
      <c r="S327" s="213"/>
      <c r="T327" s="21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6" t="s">
        <v>145</v>
      </c>
      <c r="AU327" s="196" t="s">
        <v>81</v>
      </c>
      <c r="AV327" s="13" t="s">
        <v>81</v>
      </c>
      <c r="AW327" s="13" t="s">
        <v>33</v>
      </c>
      <c r="AX327" s="13" t="s">
        <v>79</v>
      </c>
      <c r="AY327" s="196" t="s">
        <v>191</v>
      </c>
    </row>
    <row r="328" s="2" customFormat="1" ht="6.96" customHeight="1">
      <c r="A328" s="39"/>
      <c r="B328" s="56"/>
      <c r="C328" s="57"/>
      <c r="D328" s="57"/>
      <c r="E328" s="57"/>
      <c r="F328" s="57"/>
      <c r="G328" s="57"/>
      <c r="H328" s="57"/>
      <c r="I328" s="57"/>
      <c r="J328" s="57"/>
      <c r="K328" s="57"/>
      <c r="L328" s="40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autoFilter ref="C99:K3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22151102"/>
    <hyperlink ref="F108" r:id="rId2" display="https://podminky.urs.cz/item/CS_URS_2024_01/122211101"/>
    <hyperlink ref="F111" r:id="rId3" display="https://podminky.urs.cz/item/CS_URS_2024_01/131253101"/>
    <hyperlink ref="F115" r:id="rId4" display="https://podminky.urs.cz/item/CS_URS_2024_01/131213701"/>
    <hyperlink ref="F118" r:id="rId5" display="https://podminky.urs.cz/item/CS_URS_2024_01/132212131"/>
    <hyperlink ref="F121" r:id="rId6" display="https://podminky.urs.cz/item/CS_URS_2024_01/139911123"/>
    <hyperlink ref="F124" r:id="rId7" display="https://podminky.urs.cz/item/CS_URS_2024_01/162211311"/>
    <hyperlink ref="F127" r:id="rId8" display="https://podminky.urs.cz/item/CS_URS_2024_01/162211319"/>
    <hyperlink ref="F131" r:id="rId9" display="https://podminky.urs.cz/item/CS_URS_2024_01/162751117"/>
    <hyperlink ref="F135" r:id="rId10" display="https://podminky.urs.cz/item/CS_URS_2024_01/167151101"/>
    <hyperlink ref="F138" r:id="rId11" display="https://podminky.urs.cz/item/CS_URS_2024_01/171201231"/>
    <hyperlink ref="F141" r:id="rId12" display="https://podminky.urs.cz/item/CS_URS_2024_01/174111102"/>
    <hyperlink ref="F149" r:id="rId13" display="https://podminky.urs.cz/item/CS_URS_2024_01/174151102"/>
    <hyperlink ref="F156" r:id="rId14" display="https://podminky.urs.cz/item/CS_URS_2024_01/919735125"/>
    <hyperlink ref="F161" r:id="rId15" display="https://podminky.urs.cz/item/CS_URS_2024_01/961055111"/>
    <hyperlink ref="F165" r:id="rId16" display="https://podminky.urs.cz/item/CS_URS_2024_01/962031011"/>
    <hyperlink ref="F172" r:id="rId17" display="https://podminky.urs.cz/item/CS_URS_2024_01/962031013"/>
    <hyperlink ref="F181" r:id="rId18" display="https://podminky.urs.cz/item/CS_URS_2024_01/962052210"/>
    <hyperlink ref="F184" r:id="rId19" display="https://podminky.urs.cz/item/CS_URS_2024_01/963012520"/>
    <hyperlink ref="F187" r:id="rId20" display="https://podminky.urs.cz/item/CS_URS_2024_01/965045113"/>
    <hyperlink ref="F190" r:id="rId21" display="https://podminky.urs.cz/item/CS_URS_2024_01/965045133"/>
    <hyperlink ref="F193" r:id="rId22" display="https://podminky.urs.cz/item/CS_URS_2024_01/965046111"/>
    <hyperlink ref="F196" r:id="rId23" display="https://podminky.urs.cz/item/CS_URS_2024_01/965082933"/>
    <hyperlink ref="F201" r:id="rId24" display="https://podminky.urs.cz/item/CS_URS_2024_01/967031132"/>
    <hyperlink ref="F204" r:id="rId25" display="https://podminky.urs.cz/item/CS_URS_2024_01/968062356"/>
    <hyperlink ref="F209" r:id="rId26" display="https://podminky.urs.cz/item/CS_URS_2024_01/968072455"/>
    <hyperlink ref="F214" r:id="rId27" display="https://podminky.urs.cz/item/CS_URS_2024_01/968072456"/>
    <hyperlink ref="F219" r:id="rId28" display="https://podminky.urs.cz/item/CS_URS_2024_01/971038621"/>
    <hyperlink ref="F222" r:id="rId29" display="https://podminky.urs.cz/item/CS_URS_2024_01/971038631"/>
    <hyperlink ref="F225" r:id="rId30" display="https://podminky.urs.cz/item/CS_URS_2024_01/972054691"/>
    <hyperlink ref="F228" r:id="rId31" display="https://podminky.urs.cz/item/CS_URS_2024_01/975121311"/>
    <hyperlink ref="F233" r:id="rId32" display="https://podminky.urs.cz/item/CS_URS_2024_01/975121312"/>
    <hyperlink ref="F237" r:id="rId33" display="https://podminky.urs.cz/item/CS_URS_2024_01/975121313"/>
    <hyperlink ref="F239" r:id="rId34" display="https://podminky.urs.cz/item/CS_URS_2024_01/977211112"/>
    <hyperlink ref="F242" r:id="rId35" display="https://podminky.urs.cz/item/CS_URS_2024_01/978013161"/>
    <hyperlink ref="F248" r:id="rId36" display="https://podminky.urs.cz/item/CS_URS_2024_01/997013152"/>
    <hyperlink ref="F250" r:id="rId37" display="https://podminky.urs.cz/item/CS_URS_2024_01/997013311"/>
    <hyperlink ref="F252" r:id="rId38" display="https://podminky.urs.cz/item/CS_URS_2024_01/997013321"/>
    <hyperlink ref="F255" r:id="rId39" display="https://podminky.urs.cz/item/CS_URS_2024_01/997013501"/>
    <hyperlink ref="F257" r:id="rId40" display="https://podminky.urs.cz/item/CS_URS_2024_01/997013509"/>
    <hyperlink ref="F261" r:id="rId41" display="https://podminky.urs.cz/item/CS_URS_2024_01/997013814"/>
    <hyperlink ref="F264" r:id="rId42" display="https://podminky.urs.cz/item/CS_URS_2024_01/997013861"/>
    <hyperlink ref="F267" r:id="rId43" display="https://podminky.urs.cz/item/CS_URS_2024_01/997013862"/>
    <hyperlink ref="F270" r:id="rId44" display="https://podminky.urs.cz/item/CS_URS_2024_01/997013863"/>
    <hyperlink ref="F273" r:id="rId45" display="https://podminky.urs.cz/item/CS_URS_2024_01/997013871"/>
    <hyperlink ref="F276" r:id="rId46" display="https://podminky.urs.cz/item/CS_URS_2024_01/997013873"/>
    <hyperlink ref="F279" r:id="rId47" display="https://podminky.urs.cz/item/CS_URS_2024_01/997013875"/>
    <hyperlink ref="F284" r:id="rId48" display="https://podminky.urs.cz/item/CS_URS_2024_01/711131811"/>
    <hyperlink ref="F288" r:id="rId49" display="https://podminky.urs.cz/item/CS_URS_2024_01/712361803"/>
    <hyperlink ref="F292" r:id="rId50" display="https://podminky.urs.cz/item/CS_URS_2024_01/713120841"/>
    <hyperlink ref="F295" r:id="rId51" display="https://podminky.urs.cz/item/CS_URS_2024_01/713140851"/>
    <hyperlink ref="F299" r:id="rId52" display="https://podminky.urs.cz/item/CS_URS_2024_01/741121861"/>
    <hyperlink ref="F302" r:id="rId53" display="https://podminky.urs.cz/item/CS_URS_2024_01/741211817"/>
    <hyperlink ref="F307" r:id="rId54" display="https://podminky.urs.cz/item/CS_URS_2024_01/764002841"/>
    <hyperlink ref="F311" r:id="rId55" display="https://podminky.urs.cz/item/CS_URS_2024_01/767832801"/>
    <hyperlink ref="F315" r:id="rId56" display="https://podminky.urs.cz/item/CS_URS_2024_01/771551810"/>
    <hyperlink ref="F318" r:id="rId57" display="https://podminky.urs.cz/item/CS_URS_2024_01/771571810"/>
    <hyperlink ref="F322" r:id="rId58" display="https://podminky.urs.cz/item/CS_URS_2024_01/776201812"/>
    <hyperlink ref="F326" r:id="rId59" display="https://podminky.urs.cz/item/CS_URS_2024_01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  <c r="AZ2" s="124" t="s">
        <v>610</v>
      </c>
      <c r="BA2" s="124" t="s">
        <v>611</v>
      </c>
      <c r="BB2" s="124" t="s">
        <v>136</v>
      </c>
      <c r="BC2" s="124" t="s">
        <v>612</v>
      </c>
      <c r="BD2" s="124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24" t="s">
        <v>130</v>
      </c>
      <c r="BA3" s="124" t="s">
        <v>613</v>
      </c>
      <c r="BB3" s="124" t="s">
        <v>136</v>
      </c>
      <c r="BC3" s="124" t="s">
        <v>614</v>
      </c>
      <c r="BD3" s="124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  <c r="AZ4" s="124" t="s">
        <v>134</v>
      </c>
      <c r="BA4" s="124" t="s">
        <v>135</v>
      </c>
      <c r="BB4" s="124" t="s">
        <v>615</v>
      </c>
      <c r="BC4" s="124" t="s">
        <v>137</v>
      </c>
      <c r="BD4" s="124" t="s">
        <v>81</v>
      </c>
    </row>
    <row r="5" s="1" customFormat="1" ht="6.96" customHeight="1">
      <c r="B5" s="23"/>
      <c r="L5" s="23"/>
      <c r="AZ5" s="124" t="s">
        <v>616</v>
      </c>
      <c r="BA5" s="124" t="s">
        <v>617</v>
      </c>
      <c r="BB5" s="124" t="s">
        <v>136</v>
      </c>
      <c r="BC5" s="124" t="s">
        <v>618</v>
      </c>
      <c r="BD5" s="124" t="s">
        <v>81</v>
      </c>
    </row>
    <row r="6" s="1" customFormat="1" ht="12" customHeight="1">
      <c r="B6" s="23"/>
      <c r="D6" s="33" t="s">
        <v>17</v>
      </c>
      <c r="L6" s="23"/>
      <c r="AZ6" s="124" t="s">
        <v>619</v>
      </c>
      <c r="BA6" s="124" t="s">
        <v>620</v>
      </c>
      <c r="BB6" s="124" t="s">
        <v>136</v>
      </c>
      <c r="BC6" s="124" t="s">
        <v>621</v>
      </c>
      <c r="BD6" s="124" t="s">
        <v>81</v>
      </c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  <c r="AZ7" s="124" t="s">
        <v>622</v>
      </c>
      <c r="BA7" s="124" t="s">
        <v>623</v>
      </c>
      <c r="BB7" s="124" t="s">
        <v>136</v>
      </c>
      <c r="BC7" s="124" t="s">
        <v>624</v>
      </c>
      <c r="BD7" s="124" t="s">
        <v>81</v>
      </c>
    </row>
    <row r="8">
      <c r="B8" s="23"/>
      <c r="D8" s="33" t="s">
        <v>151</v>
      </c>
      <c r="L8" s="23"/>
      <c r="AZ8" s="124" t="s">
        <v>625</v>
      </c>
      <c r="BA8" s="124" t="s">
        <v>626</v>
      </c>
      <c r="BB8" s="124" t="s">
        <v>136</v>
      </c>
      <c r="BC8" s="124" t="s">
        <v>627</v>
      </c>
      <c r="BD8" s="124" t="s">
        <v>81</v>
      </c>
    </row>
    <row r="9" s="1" customFormat="1" ht="16.5" customHeight="1">
      <c r="B9" s="23"/>
      <c r="E9" s="126" t="s">
        <v>152</v>
      </c>
      <c r="F9" s="1"/>
      <c r="G9" s="1"/>
      <c r="H9" s="1"/>
      <c r="L9" s="23"/>
      <c r="AZ9" s="124" t="s">
        <v>628</v>
      </c>
      <c r="BA9" s="124" t="s">
        <v>629</v>
      </c>
      <c r="BB9" s="124" t="s">
        <v>136</v>
      </c>
      <c r="BC9" s="124" t="s">
        <v>630</v>
      </c>
      <c r="BD9" s="124" t="s">
        <v>81</v>
      </c>
    </row>
    <row r="10" s="1" customFormat="1" ht="12" customHeight="1">
      <c r="B10" s="23"/>
      <c r="D10" s="33" t="s">
        <v>153</v>
      </c>
      <c r="L10" s="23"/>
      <c r="AZ10" s="124" t="s">
        <v>139</v>
      </c>
      <c r="BA10" s="124" t="s">
        <v>140</v>
      </c>
      <c r="BB10" s="124" t="s">
        <v>136</v>
      </c>
      <c r="BC10" s="124" t="s">
        <v>631</v>
      </c>
      <c r="BD10" s="124" t="s">
        <v>81</v>
      </c>
    </row>
    <row r="11" s="2" customFormat="1" ht="16.5" customHeight="1">
      <c r="A11" s="39"/>
      <c r="B11" s="40"/>
      <c r="C11" s="39"/>
      <c r="D11" s="39"/>
      <c r="E11" s="132" t="s">
        <v>632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634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">
        <v>3</v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155</v>
      </c>
      <c r="F19" s="39"/>
      <c r="G19" s="39"/>
      <c r="H19" s="39"/>
      <c r="I19" s="33" t="s">
        <v>28</v>
      </c>
      <c r="J19" s="28" t="s">
        <v>3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">
        <v>3</v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33" t="s">
        <v>28</v>
      </c>
      <c r="J25" s="28" t="s">
        <v>3</v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">
        <v>3</v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156</v>
      </c>
      <c r="F28" s="39"/>
      <c r="G28" s="39"/>
      <c r="H28" s="39"/>
      <c r="I28" s="33" t="s">
        <v>28</v>
      </c>
      <c r="J28" s="28" t="s">
        <v>3</v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ROUND(J115,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ROUND((SUM(BE115:BE907)),  2)</f>
        <v>0</v>
      </c>
      <c r="G37" s="39"/>
      <c r="H37" s="39"/>
      <c r="I37" s="134">
        <v>0.20999999999999999</v>
      </c>
      <c r="J37" s="133">
        <f>ROUND(((SUM(BE115:BE907))*I37),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ROUND((SUM(BF115:BF907)),  2)</f>
        <v>0</v>
      </c>
      <c r="G38" s="39"/>
      <c r="H38" s="39"/>
      <c r="I38" s="134">
        <v>0.12</v>
      </c>
      <c r="J38" s="133">
        <f>ROUND(((SUM(BF115:BF907))*I38),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ROUND((SUM(BG115:BG907)),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ROUND((SUM(BH115:BH907)),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ROUND((SUM(BI115:BI907)),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632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01 - SO 01.1.1 - Stavební část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Praha - Suchdol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zemedělská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 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J115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J116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635</v>
      </c>
      <c r="E69" s="150"/>
      <c r="F69" s="150"/>
      <c r="G69" s="150"/>
      <c r="H69" s="150"/>
      <c r="I69" s="150"/>
      <c r="J69" s="151">
        <f>J117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163</v>
      </c>
      <c r="E70" s="150"/>
      <c r="F70" s="150"/>
      <c r="G70" s="150"/>
      <c r="H70" s="150"/>
      <c r="I70" s="150"/>
      <c r="J70" s="151">
        <f>J171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636</v>
      </c>
      <c r="E71" s="150"/>
      <c r="F71" s="150"/>
      <c r="G71" s="150"/>
      <c r="H71" s="150"/>
      <c r="I71" s="150"/>
      <c r="J71" s="151">
        <f>J217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637</v>
      </c>
      <c r="E72" s="150"/>
      <c r="F72" s="150"/>
      <c r="G72" s="150"/>
      <c r="H72" s="150"/>
      <c r="I72" s="150"/>
      <c r="J72" s="151">
        <f>J242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164</v>
      </c>
      <c r="E73" s="150"/>
      <c r="F73" s="150"/>
      <c r="G73" s="150"/>
      <c r="H73" s="150"/>
      <c r="I73" s="150"/>
      <c r="J73" s="151">
        <f>J350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638</v>
      </c>
      <c r="E74" s="150"/>
      <c r="F74" s="150"/>
      <c r="G74" s="150"/>
      <c r="H74" s="150"/>
      <c r="I74" s="150"/>
      <c r="J74" s="151">
        <f>J389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44"/>
      <c r="C75" s="9"/>
      <c r="D75" s="145" t="s">
        <v>166</v>
      </c>
      <c r="E75" s="146"/>
      <c r="F75" s="146"/>
      <c r="G75" s="146"/>
      <c r="H75" s="146"/>
      <c r="I75" s="146"/>
      <c r="J75" s="147">
        <f>J392</f>
        <v>0</v>
      </c>
      <c r="K75" s="9"/>
      <c r="L75" s="14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48"/>
      <c r="C76" s="10"/>
      <c r="D76" s="149" t="s">
        <v>167</v>
      </c>
      <c r="E76" s="150"/>
      <c r="F76" s="150"/>
      <c r="G76" s="150"/>
      <c r="H76" s="150"/>
      <c r="I76" s="150"/>
      <c r="J76" s="151">
        <f>J393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168</v>
      </c>
      <c r="E77" s="150"/>
      <c r="F77" s="150"/>
      <c r="G77" s="150"/>
      <c r="H77" s="150"/>
      <c r="I77" s="150"/>
      <c r="J77" s="151">
        <f>J418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169</v>
      </c>
      <c r="E78" s="150"/>
      <c r="F78" s="150"/>
      <c r="G78" s="150"/>
      <c r="H78" s="150"/>
      <c r="I78" s="150"/>
      <c r="J78" s="151">
        <f>J454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8"/>
      <c r="C79" s="10"/>
      <c r="D79" s="149" t="s">
        <v>639</v>
      </c>
      <c r="E79" s="150"/>
      <c r="F79" s="150"/>
      <c r="G79" s="150"/>
      <c r="H79" s="150"/>
      <c r="I79" s="150"/>
      <c r="J79" s="151">
        <f>J482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8"/>
      <c r="C80" s="10"/>
      <c r="D80" s="149" t="s">
        <v>640</v>
      </c>
      <c r="E80" s="150"/>
      <c r="F80" s="150"/>
      <c r="G80" s="150"/>
      <c r="H80" s="150"/>
      <c r="I80" s="150"/>
      <c r="J80" s="151">
        <f>J492</f>
        <v>0</v>
      </c>
      <c r="K80" s="10"/>
      <c r="L80" s="14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8"/>
      <c r="C81" s="10"/>
      <c r="D81" s="149" t="s">
        <v>641</v>
      </c>
      <c r="E81" s="150"/>
      <c r="F81" s="150"/>
      <c r="G81" s="150"/>
      <c r="H81" s="150"/>
      <c r="I81" s="150"/>
      <c r="J81" s="151">
        <f>J496</f>
        <v>0</v>
      </c>
      <c r="K81" s="10"/>
      <c r="L81" s="14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8"/>
      <c r="C82" s="10"/>
      <c r="D82" s="149" t="s">
        <v>642</v>
      </c>
      <c r="E82" s="150"/>
      <c r="F82" s="150"/>
      <c r="G82" s="150"/>
      <c r="H82" s="150"/>
      <c r="I82" s="150"/>
      <c r="J82" s="151">
        <f>J502</f>
        <v>0</v>
      </c>
      <c r="K82" s="10"/>
      <c r="L82" s="14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8"/>
      <c r="C83" s="10"/>
      <c r="D83" s="149" t="s">
        <v>171</v>
      </c>
      <c r="E83" s="150"/>
      <c r="F83" s="150"/>
      <c r="G83" s="150"/>
      <c r="H83" s="150"/>
      <c r="I83" s="150"/>
      <c r="J83" s="151">
        <f>J542</f>
        <v>0</v>
      </c>
      <c r="K83" s="10"/>
      <c r="L83" s="14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8"/>
      <c r="C84" s="10"/>
      <c r="D84" s="149" t="s">
        <v>643</v>
      </c>
      <c r="E84" s="150"/>
      <c r="F84" s="150"/>
      <c r="G84" s="150"/>
      <c r="H84" s="150"/>
      <c r="I84" s="150"/>
      <c r="J84" s="151">
        <f>J571</f>
        <v>0</v>
      </c>
      <c r="K84" s="10"/>
      <c r="L84" s="14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48"/>
      <c r="C85" s="10"/>
      <c r="D85" s="149" t="s">
        <v>172</v>
      </c>
      <c r="E85" s="150"/>
      <c r="F85" s="150"/>
      <c r="G85" s="150"/>
      <c r="H85" s="150"/>
      <c r="I85" s="150"/>
      <c r="J85" s="151">
        <f>J600</f>
        <v>0</v>
      </c>
      <c r="K85" s="10"/>
      <c r="L85" s="14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48"/>
      <c r="C86" s="10"/>
      <c r="D86" s="149" t="s">
        <v>173</v>
      </c>
      <c r="E86" s="150"/>
      <c r="F86" s="150"/>
      <c r="G86" s="150"/>
      <c r="H86" s="150"/>
      <c r="I86" s="150"/>
      <c r="J86" s="151">
        <f>J760</f>
        <v>0</v>
      </c>
      <c r="K86" s="10"/>
      <c r="L86" s="14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48"/>
      <c r="C87" s="10"/>
      <c r="D87" s="149" t="s">
        <v>174</v>
      </c>
      <c r="E87" s="150"/>
      <c r="F87" s="150"/>
      <c r="G87" s="150"/>
      <c r="H87" s="150"/>
      <c r="I87" s="150"/>
      <c r="J87" s="151">
        <f>J785</f>
        <v>0</v>
      </c>
      <c r="K87" s="10"/>
      <c r="L87" s="14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48"/>
      <c r="C88" s="10"/>
      <c r="D88" s="149" t="s">
        <v>175</v>
      </c>
      <c r="E88" s="150"/>
      <c r="F88" s="150"/>
      <c r="G88" s="150"/>
      <c r="H88" s="150"/>
      <c r="I88" s="150"/>
      <c r="J88" s="151">
        <f>J810</f>
        <v>0</v>
      </c>
      <c r="K88" s="10"/>
      <c r="L88" s="14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48"/>
      <c r="C89" s="10"/>
      <c r="D89" s="149" t="s">
        <v>644</v>
      </c>
      <c r="E89" s="150"/>
      <c r="F89" s="150"/>
      <c r="G89" s="150"/>
      <c r="H89" s="150"/>
      <c r="I89" s="150"/>
      <c r="J89" s="151">
        <f>J832</f>
        <v>0</v>
      </c>
      <c r="K89" s="10"/>
      <c r="L89" s="14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48"/>
      <c r="C90" s="10"/>
      <c r="D90" s="149" t="s">
        <v>645</v>
      </c>
      <c r="E90" s="150"/>
      <c r="F90" s="150"/>
      <c r="G90" s="150"/>
      <c r="H90" s="150"/>
      <c r="I90" s="150"/>
      <c r="J90" s="151">
        <f>J846</f>
        <v>0</v>
      </c>
      <c r="K90" s="10"/>
      <c r="L90" s="14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48"/>
      <c r="C91" s="10"/>
      <c r="D91" s="149" t="s">
        <v>646</v>
      </c>
      <c r="E91" s="150"/>
      <c r="F91" s="150"/>
      <c r="G91" s="150"/>
      <c r="H91" s="150"/>
      <c r="I91" s="150"/>
      <c r="J91" s="151">
        <f>J881</f>
        <v>0</v>
      </c>
      <c r="K91" s="10"/>
      <c r="L91" s="14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="2" customFormat="1" ht="6.96" customHeight="1">
      <c r="A97" s="39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176</v>
      </c>
      <c r="D98" s="39"/>
      <c r="E98" s="39"/>
      <c r="F98" s="39"/>
      <c r="G98" s="39"/>
      <c r="H98" s="39"/>
      <c r="I98" s="39"/>
      <c r="J98" s="39"/>
      <c r="K98" s="39"/>
      <c r="L98" s="12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39"/>
      <c r="D99" s="39"/>
      <c r="E99" s="39"/>
      <c r="F99" s="39"/>
      <c r="G99" s="39"/>
      <c r="H99" s="39"/>
      <c r="I99" s="39"/>
      <c r="J99" s="39"/>
      <c r="K99" s="39"/>
      <c r="L99" s="12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17</v>
      </c>
      <c r="D100" s="39"/>
      <c r="E100" s="39"/>
      <c r="F100" s="39"/>
      <c r="G100" s="39"/>
      <c r="H100" s="39"/>
      <c r="I100" s="39"/>
      <c r="J100" s="39"/>
      <c r="K100" s="39"/>
      <c r="L100" s="12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39"/>
      <c r="D101" s="39"/>
      <c r="E101" s="126" t="str">
        <f>E7</f>
        <v>Rekonstrukce pavilonu údržby - A, úprava 27.7.2025</v>
      </c>
      <c r="F101" s="33"/>
      <c r="G101" s="33"/>
      <c r="H101" s="33"/>
      <c r="I101" s="39"/>
      <c r="J101" s="39"/>
      <c r="K101" s="39"/>
      <c r="L101" s="12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3"/>
      <c r="C102" s="33" t="s">
        <v>151</v>
      </c>
      <c r="L102" s="23"/>
    </row>
    <row r="103" s="1" customFormat="1" ht="16.5" customHeight="1">
      <c r="B103" s="23"/>
      <c r="E103" s="126" t="s">
        <v>152</v>
      </c>
      <c r="F103" s="1"/>
      <c r="G103" s="1"/>
      <c r="H103" s="1"/>
      <c r="L103" s="23"/>
    </row>
    <row r="104" s="1" customFormat="1" ht="12" customHeight="1">
      <c r="B104" s="23"/>
      <c r="C104" s="33" t="s">
        <v>153</v>
      </c>
      <c r="L104" s="23"/>
    </row>
    <row r="105" s="2" customFormat="1" ht="16.5" customHeight="1">
      <c r="A105" s="39"/>
      <c r="B105" s="40"/>
      <c r="C105" s="39"/>
      <c r="D105" s="39"/>
      <c r="E105" s="132" t="s">
        <v>632</v>
      </c>
      <c r="F105" s="39"/>
      <c r="G105" s="39"/>
      <c r="H105" s="39"/>
      <c r="I105" s="39"/>
      <c r="J105" s="39"/>
      <c r="K105" s="39"/>
      <c r="L105" s="127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633</v>
      </c>
      <c r="D106" s="39"/>
      <c r="E106" s="39"/>
      <c r="F106" s="39"/>
      <c r="G106" s="39"/>
      <c r="H106" s="39"/>
      <c r="I106" s="39"/>
      <c r="J106" s="39"/>
      <c r="K106" s="39"/>
      <c r="L106" s="127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39"/>
      <c r="D107" s="39"/>
      <c r="E107" s="63" t="str">
        <f>E13</f>
        <v>01 - SO 01.1.1 - Stavební část</v>
      </c>
      <c r="F107" s="39"/>
      <c r="G107" s="39"/>
      <c r="H107" s="39"/>
      <c r="I107" s="39"/>
      <c r="J107" s="39"/>
      <c r="K107" s="39"/>
      <c r="L107" s="127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39"/>
      <c r="D108" s="39"/>
      <c r="E108" s="39"/>
      <c r="F108" s="39"/>
      <c r="G108" s="39"/>
      <c r="H108" s="39"/>
      <c r="I108" s="39"/>
      <c r="J108" s="39"/>
      <c r="K108" s="39"/>
      <c r="L108" s="127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21</v>
      </c>
      <c r="D109" s="39"/>
      <c r="E109" s="39"/>
      <c r="F109" s="28" t="str">
        <f>F16</f>
        <v>Praha - Suchdol</v>
      </c>
      <c r="G109" s="39"/>
      <c r="H109" s="39"/>
      <c r="I109" s="33" t="s">
        <v>23</v>
      </c>
      <c r="J109" s="65" t="str">
        <f>IF(J16="","",J16)</f>
        <v>27. 7. 2025</v>
      </c>
      <c r="K109" s="39"/>
      <c r="L109" s="127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127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5.65" customHeight="1">
      <c r="A111" s="39"/>
      <c r="B111" s="40"/>
      <c r="C111" s="33" t="s">
        <v>25</v>
      </c>
      <c r="D111" s="39"/>
      <c r="E111" s="39"/>
      <c r="F111" s="28" t="str">
        <f>E19</f>
        <v>Česká zemedělská univerzita</v>
      </c>
      <c r="G111" s="39"/>
      <c r="H111" s="39"/>
      <c r="I111" s="33" t="s">
        <v>31</v>
      </c>
      <c r="J111" s="37" t="str">
        <f>E25</f>
        <v xml:space="preserve">GREBNER,  spol. s r.o.</v>
      </c>
      <c r="K111" s="39"/>
      <c r="L111" s="127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29</v>
      </c>
      <c r="D112" s="39"/>
      <c r="E112" s="39"/>
      <c r="F112" s="28" t="str">
        <f>IF(E22="","",E22)</f>
        <v>Vyplň údaj</v>
      </c>
      <c r="G112" s="39"/>
      <c r="H112" s="39"/>
      <c r="I112" s="33" t="s">
        <v>34</v>
      </c>
      <c r="J112" s="37" t="str">
        <f>E28</f>
        <v>Ing. Josef Němeček</v>
      </c>
      <c r="K112" s="39"/>
      <c r="L112" s="127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0.32" customHeight="1">
      <c r="A113" s="39"/>
      <c r="B113" s="40"/>
      <c r="C113" s="39"/>
      <c r="D113" s="39"/>
      <c r="E113" s="39"/>
      <c r="F113" s="39"/>
      <c r="G113" s="39"/>
      <c r="H113" s="39"/>
      <c r="I113" s="39"/>
      <c r="J113" s="39"/>
      <c r="K113" s="39"/>
      <c r="L113" s="127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1" customFormat="1" ht="29.28" customHeight="1">
      <c r="A114" s="152"/>
      <c r="B114" s="153"/>
      <c r="C114" s="154" t="s">
        <v>177</v>
      </c>
      <c r="D114" s="155" t="s">
        <v>57</v>
      </c>
      <c r="E114" s="155" t="s">
        <v>53</v>
      </c>
      <c r="F114" s="155" t="s">
        <v>54</v>
      </c>
      <c r="G114" s="155" t="s">
        <v>178</v>
      </c>
      <c r="H114" s="155" t="s">
        <v>179</v>
      </c>
      <c r="I114" s="155" t="s">
        <v>180</v>
      </c>
      <c r="J114" s="155" t="s">
        <v>159</v>
      </c>
      <c r="K114" s="156" t="s">
        <v>181</v>
      </c>
      <c r="L114" s="157"/>
      <c r="M114" s="81" t="s">
        <v>3</v>
      </c>
      <c r="N114" s="82" t="s">
        <v>42</v>
      </c>
      <c r="O114" s="82" t="s">
        <v>182</v>
      </c>
      <c r="P114" s="82" t="s">
        <v>183</v>
      </c>
      <c r="Q114" s="82" t="s">
        <v>184</v>
      </c>
      <c r="R114" s="82" t="s">
        <v>185</v>
      </c>
      <c r="S114" s="82" t="s">
        <v>186</v>
      </c>
      <c r="T114" s="83" t="s">
        <v>187</v>
      </c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</row>
    <row r="115" s="2" customFormat="1" ht="22.8" customHeight="1">
      <c r="A115" s="39"/>
      <c r="B115" s="40"/>
      <c r="C115" s="88" t="s">
        <v>188</v>
      </c>
      <c r="D115" s="39"/>
      <c r="E115" s="39"/>
      <c r="F115" s="39"/>
      <c r="G115" s="39"/>
      <c r="H115" s="39"/>
      <c r="I115" s="39"/>
      <c r="J115" s="158">
        <f>BK115</f>
        <v>0</v>
      </c>
      <c r="K115" s="39"/>
      <c r="L115" s="40"/>
      <c r="M115" s="84"/>
      <c r="N115" s="69"/>
      <c r="O115" s="85"/>
      <c r="P115" s="159">
        <f>P116+P392</f>
        <v>0</v>
      </c>
      <c r="Q115" s="85"/>
      <c r="R115" s="159">
        <f>R116+R392</f>
        <v>203.29182267999997</v>
      </c>
      <c r="S115" s="85"/>
      <c r="T115" s="160">
        <f>T116+T392</f>
        <v>0.70181350000000009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71</v>
      </c>
      <c r="AU115" s="20" t="s">
        <v>160</v>
      </c>
      <c r="BK115" s="161">
        <f>BK116+BK392</f>
        <v>0</v>
      </c>
    </row>
    <row r="116" s="12" customFormat="1" ht="25.92" customHeight="1">
      <c r="A116" s="12"/>
      <c r="B116" s="162"/>
      <c r="C116" s="12"/>
      <c r="D116" s="163" t="s">
        <v>71</v>
      </c>
      <c r="E116" s="164" t="s">
        <v>189</v>
      </c>
      <c r="F116" s="164" t="s">
        <v>190</v>
      </c>
      <c r="G116" s="12"/>
      <c r="H116" s="12"/>
      <c r="I116" s="165"/>
      <c r="J116" s="166">
        <f>BK116</f>
        <v>0</v>
      </c>
      <c r="K116" s="12"/>
      <c r="L116" s="162"/>
      <c r="M116" s="167"/>
      <c r="N116" s="168"/>
      <c r="O116" s="168"/>
      <c r="P116" s="169">
        <f>P117+P171+P217+P242+P350+P389</f>
        <v>0</v>
      </c>
      <c r="Q116" s="168"/>
      <c r="R116" s="169">
        <f>R117+R171+R217+R242+R350+R389</f>
        <v>172.28580551999997</v>
      </c>
      <c r="S116" s="168"/>
      <c r="T116" s="170">
        <f>T117+T171+T217+T242+T350+T389</f>
        <v>0.59733400000000003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63" t="s">
        <v>79</v>
      </c>
      <c r="AT116" s="171" t="s">
        <v>71</v>
      </c>
      <c r="AU116" s="171" t="s">
        <v>72</v>
      </c>
      <c r="AY116" s="163" t="s">
        <v>191</v>
      </c>
      <c r="BK116" s="172">
        <f>BK117+BK171+BK217+BK242+BK350+BK389</f>
        <v>0</v>
      </c>
    </row>
    <row r="117" s="12" customFormat="1" ht="22.8" customHeight="1">
      <c r="A117" s="12"/>
      <c r="B117" s="162"/>
      <c r="C117" s="12"/>
      <c r="D117" s="163" t="s">
        <v>71</v>
      </c>
      <c r="E117" s="173" t="s">
        <v>81</v>
      </c>
      <c r="F117" s="173" t="s">
        <v>647</v>
      </c>
      <c r="G117" s="12"/>
      <c r="H117" s="12"/>
      <c r="I117" s="165"/>
      <c r="J117" s="174">
        <f>BK117</f>
        <v>0</v>
      </c>
      <c r="K117" s="12"/>
      <c r="L117" s="162"/>
      <c r="M117" s="167"/>
      <c r="N117" s="168"/>
      <c r="O117" s="168"/>
      <c r="P117" s="169">
        <f>SUM(P118:P170)</f>
        <v>0</v>
      </c>
      <c r="Q117" s="168"/>
      <c r="R117" s="169">
        <f>SUM(R118:R170)</f>
        <v>41.680651019999999</v>
      </c>
      <c r="S117" s="168"/>
      <c r="T117" s="170">
        <f>SUM(T118:T170)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3" t="s">
        <v>79</v>
      </c>
      <c r="AT117" s="171" t="s">
        <v>71</v>
      </c>
      <c r="AU117" s="171" t="s">
        <v>79</v>
      </c>
      <c r="AY117" s="163" t="s">
        <v>191</v>
      </c>
      <c r="BK117" s="172">
        <f>SUM(BK118:BK170)</f>
        <v>0</v>
      </c>
    </row>
    <row r="118" s="2" customFormat="1" ht="24.15" customHeight="1">
      <c r="A118" s="39"/>
      <c r="B118" s="175"/>
      <c r="C118" s="176" t="s">
        <v>79</v>
      </c>
      <c r="D118" s="176" t="s">
        <v>193</v>
      </c>
      <c r="E118" s="177" t="s">
        <v>648</v>
      </c>
      <c r="F118" s="178" t="s">
        <v>649</v>
      </c>
      <c r="G118" s="179" t="s">
        <v>136</v>
      </c>
      <c r="H118" s="180">
        <v>398.68000000000001</v>
      </c>
      <c r="I118" s="181"/>
      <c r="J118" s="182">
        <f>ROUND(I118*H118,2)</f>
        <v>0</v>
      </c>
      <c r="K118" s="178" t="s">
        <v>196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0.00022000000000000001</v>
      </c>
      <c r="R118" s="185">
        <f>Q118*H118</f>
        <v>0.087709599999999999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650</v>
      </c>
    </row>
    <row r="119" s="2" customFormat="1">
      <c r="A119" s="39"/>
      <c r="B119" s="40"/>
      <c r="C119" s="39"/>
      <c r="D119" s="189" t="s">
        <v>199</v>
      </c>
      <c r="E119" s="39"/>
      <c r="F119" s="190" t="s">
        <v>651</v>
      </c>
      <c r="G119" s="39"/>
      <c r="H119" s="39"/>
      <c r="I119" s="191"/>
      <c r="J119" s="39"/>
      <c r="K119" s="39"/>
      <c r="L119" s="40"/>
      <c r="M119" s="192"/>
      <c r="N119" s="19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199</v>
      </c>
      <c r="AU119" s="20" t="s">
        <v>81</v>
      </c>
    </row>
    <row r="120" s="13" customFormat="1">
      <c r="A120" s="13"/>
      <c r="B120" s="194"/>
      <c r="C120" s="13"/>
      <c r="D120" s="195" t="s">
        <v>145</v>
      </c>
      <c r="E120" s="196" t="s">
        <v>3</v>
      </c>
      <c r="F120" s="197" t="s">
        <v>652</v>
      </c>
      <c r="G120" s="13"/>
      <c r="H120" s="198">
        <v>398.68000000000001</v>
      </c>
      <c r="I120" s="199"/>
      <c r="J120" s="13"/>
      <c r="K120" s="13"/>
      <c r="L120" s="194"/>
      <c r="M120" s="200"/>
      <c r="N120" s="201"/>
      <c r="O120" s="201"/>
      <c r="P120" s="201"/>
      <c r="Q120" s="201"/>
      <c r="R120" s="201"/>
      <c r="S120" s="201"/>
      <c r="T120" s="20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6" t="s">
        <v>145</v>
      </c>
      <c r="AU120" s="196" t="s">
        <v>81</v>
      </c>
      <c r="AV120" s="13" t="s">
        <v>81</v>
      </c>
      <c r="AW120" s="13" t="s">
        <v>33</v>
      </c>
      <c r="AX120" s="13" t="s">
        <v>79</v>
      </c>
      <c r="AY120" s="196" t="s">
        <v>191</v>
      </c>
    </row>
    <row r="121" s="2" customFormat="1" ht="16.5" customHeight="1">
      <c r="A121" s="39"/>
      <c r="B121" s="175"/>
      <c r="C121" s="215" t="s">
        <v>81</v>
      </c>
      <c r="D121" s="215" t="s">
        <v>653</v>
      </c>
      <c r="E121" s="216" t="s">
        <v>654</v>
      </c>
      <c r="F121" s="217" t="s">
        <v>655</v>
      </c>
      <c r="G121" s="218" t="s">
        <v>136</v>
      </c>
      <c r="H121" s="219">
        <v>229.24100000000001</v>
      </c>
      <c r="I121" s="220"/>
      <c r="J121" s="221">
        <f>ROUND(I121*H121,2)</f>
        <v>0</v>
      </c>
      <c r="K121" s="217" t="s">
        <v>196</v>
      </c>
      <c r="L121" s="222"/>
      <c r="M121" s="223" t="s">
        <v>3</v>
      </c>
      <c r="N121" s="224" t="s">
        <v>43</v>
      </c>
      <c r="O121" s="73"/>
      <c r="P121" s="185">
        <f>O121*H121</f>
        <v>0</v>
      </c>
      <c r="Q121" s="185">
        <v>0.00029999999999999997</v>
      </c>
      <c r="R121" s="185">
        <f>Q121*H121</f>
        <v>0.068772299999999995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236</v>
      </c>
      <c r="AT121" s="187" t="s">
        <v>653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656</v>
      </c>
    </row>
    <row r="122" s="13" customFormat="1">
      <c r="A122" s="13"/>
      <c r="B122" s="194"/>
      <c r="C122" s="13"/>
      <c r="D122" s="195" t="s">
        <v>145</v>
      </c>
      <c r="E122" s="196" t="s">
        <v>3</v>
      </c>
      <c r="F122" s="197" t="s">
        <v>657</v>
      </c>
      <c r="G122" s="13"/>
      <c r="H122" s="198">
        <v>199.34</v>
      </c>
      <c r="I122" s="199"/>
      <c r="J122" s="13"/>
      <c r="K122" s="13"/>
      <c r="L122" s="194"/>
      <c r="M122" s="200"/>
      <c r="N122" s="201"/>
      <c r="O122" s="201"/>
      <c r="P122" s="201"/>
      <c r="Q122" s="201"/>
      <c r="R122" s="201"/>
      <c r="S122" s="201"/>
      <c r="T122" s="20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6" t="s">
        <v>145</v>
      </c>
      <c r="AU122" s="196" t="s">
        <v>81</v>
      </c>
      <c r="AV122" s="13" t="s">
        <v>81</v>
      </c>
      <c r="AW122" s="13" t="s">
        <v>33</v>
      </c>
      <c r="AX122" s="13" t="s">
        <v>79</v>
      </c>
      <c r="AY122" s="196" t="s">
        <v>191</v>
      </c>
    </row>
    <row r="123" s="13" customFormat="1">
      <c r="A123" s="13"/>
      <c r="B123" s="194"/>
      <c r="C123" s="13"/>
      <c r="D123" s="195" t="s">
        <v>145</v>
      </c>
      <c r="E123" s="13"/>
      <c r="F123" s="197" t="s">
        <v>658</v>
      </c>
      <c r="G123" s="13"/>
      <c r="H123" s="198">
        <v>229.24100000000001</v>
      </c>
      <c r="I123" s="199"/>
      <c r="J123" s="13"/>
      <c r="K123" s="13"/>
      <c r="L123" s="194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145</v>
      </c>
      <c r="AU123" s="196" t="s">
        <v>81</v>
      </c>
      <c r="AV123" s="13" t="s">
        <v>81</v>
      </c>
      <c r="AW123" s="13" t="s">
        <v>4</v>
      </c>
      <c r="AX123" s="13" t="s">
        <v>79</v>
      </c>
      <c r="AY123" s="196" t="s">
        <v>191</v>
      </c>
    </row>
    <row r="124" s="2" customFormat="1" ht="24.15" customHeight="1">
      <c r="A124" s="39"/>
      <c r="B124" s="175"/>
      <c r="C124" s="176" t="s">
        <v>90</v>
      </c>
      <c r="D124" s="176" t="s">
        <v>193</v>
      </c>
      <c r="E124" s="177" t="s">
        <v>659</v>
      </c>
      <c r="F124" s="178" t="s">
        <v>660</v>
      </c>
      <c r="G124" s="179" t="s">
        <v>136</v>
      </c>
      <c r="H124" s="180">
        <v>75.359999999999999</v>
      </c>
      <c r="I124" s="181"/>
      <c r="J124" s="182">
        <f>ROUND(I124*H124,2)</f>
        <v>0</v>
      </c>
      <c r="K124" s="178" t="s">
        <v>196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0.00010000000000000001</v>
      </c>
      <c r="R124" s="185">
        <f>Q124*H124</f>
        <v>0.0075360000000000002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661</v>
      </c>
    </row>
    <row r="125" s="2" customFormat="1">
      <c r="A125" s="39"/>
      <c r="B125" s="40"/>
      <c r="C125" s="39"/>
      <c r="D125" s="189" t="s">
        <v>199</v>
      </c>
      <c r="E125" s="39"/>
      <c r="F125" s="190" t="s">
        <v>662</v>
      </c>
      <c r="G125" s="39"/>
      <c r="H125" s="39"/>
      <c r="I125" s="191"/>
      <c r="J125" s="39"/>
      <c r="K125" s="39"/>
      <c r="L125" s="40"/>
      <c r="M125" s="192"/>
      <c r="N125" s="19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199</v>
      </c>
      <c r="AU125" s="20" t="s">
        <v>81</v>
      </c>
    </row>
    <row r="126" s="13" customFormat="1">
      <c r="A126" s="13"/>
      <c r="B126" s="194"/>
      <c r="C126" s="13"/>
      <c r="D126" s="195" t="s">
        <v>145</v>
      </c>
      <c r="E126" s="196" t="s">
        <v>3</v>
      </c>
      <c r="F126" s="197" t="s">
        <v>663</v>
      </c>
      <c r="G126" s="13"/>
      <c r="H126" s="198">
        <v>75.359999999999999</v>
      </c>
      <c r="I126" s="199"/>
      <c r="J126" s="13"/>
      <c r="K126" s="13"/>
      <c r="L126" s="194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145</v>
      </c>
      <c r="AU126" s="196" t="s">
        <v>81</v>
      </c>
      <c r="AV126" s="13" t="s">
        <v>81</v>
      </c>
      <c r="AW126" s="13" t="s">
        <v>33</v>
      </c>
      <c r="AX126" s="13" t="s">
        <v>79</v>
      </c>
      <c r="AY126" s="196" t="s">
        <v>191</v>
      </c>
    </row>
    <row r="127" s="2" customFormat="1" ht="16.5" customHeight="1">
      <c r="A127" s="39"/>
      <c r="B127" s="175"/>
      <c r="C127" s="215" t="s">
        <v>197</v>
      </c>
      <c r="D127" s="215" t="s">
        <v>653</v>
      </c>
      <c r="E127" s="216" t="s">
        <v>664</v>
      </c>
      <c r="F127" s="217" t="s">
        <v>665</v>
      </c>
      <c r="G127" s="218" t="s">
        <v>136</v>
      </c>
      <c r="H127" s="219">
        <v>302.17000000000002</v>
      </c>
      <c r="I127" s="220"/>
      <c r="J127" s="221">
        <f>ROUND(I127*H127,2)</f>
        <v>0</v>
      </c>
      <c r="K127" s="217" t="s">
        <v>196</v>
      </c>
      <c r="L127" s="222"/>
      <c r="M127" s="223" t="s">
        <v>3</v>
      </c>
      <c r="N127" s="224" t="s">
        <v>43</v>
      </c>
      <c r="O127" s="73"/>
      <c r="P127" s="185">
        <f>O127*H127</f>
        <v>0</v>
      </c>
      <c r="Q127" s="185">
        <v>0.00050000000000000001</v>
      </c>
      <c r="R127" s="185">
        <f>Q127*H127</f>
        <v>0.15108500000000003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236</v>
      </c>
      <c r="AT127" s="187" t="s">
        <v>653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666</v>
      </c>
    </row>
    <row r="128" s="13" customFormat="1">
      <c r="A128" s="13"/>
      <c r="B128" s="194"/>
      <c r="C128" s="13"/>
      <c r="D128" s="195" t="s">
        <v>145</v>
      </c>
      <c r="E128" s="196" t="s">
        <v>3</v>
      </c>
      <c r="F128" s="197" t="s">
        <v>663</v>
      </c>
      <c r="G128" s="13"/>
      <c r="H128" s="198">
        <v>75.359999999999999</v>
      </c>
      <c r="I128" s="199"/>
      <c r="J128" s="13"/>
      <c r="K128" s="13"/>
      <c r="L128" s="194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6" t="s">
        <v>145</v>
      </c>
      <c r="AU128" s="196" t="s">
        <v>81</v>
      </c>
      <c r="AV128" s="13" t="s">
        <v>81</v>
      </c>
      <c r="AW128" s="13" t="s">
        <v>33</v>
      </c>
      <c r="AX128" s="13" t="s">
        <v>72</v>
      </c>
      <c r="AY128" s="196" t="s">
        <v>191</v>
      </c>
    </row>
    <row r="129" s="13" customFormat="1">
      <c r="A129" s="13"/>
      <c r="B129" s="194"/>
      <c r="C129" s="13"/>
      <c r="D129" s="195" t="s">
        <v>145</v>
      </c>
      <c r="E129" s="196" t="s">
        <v>3</v>
      </c>
      <c r="F129" s="197" t="s">
        <v>657</v>
      </c>
      <c r="G129" s="13"/>
      <c r="H129" s="198">
        <v>199.34</v>
      </c>
      <c r="I129" s="199"/>
      <c r="J129" s="13"/>
      <c r="K129" s="13"/>
      <c r="L129" s="194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145</v>
      </c>
      <c r="AU129" s="196" t="s">
        <v>81</v>
      </c>
      <c r="AV129" s="13" t="s">
        <v>81</v>
      </c>
      <c r="AW129" s="13" t="s">
        <v>33</v>
      </c>
      <c r="AX129" s="13" t="s">
        <v>72</v>
      </c>
      <c r="AY129" s="196" t="s">
        <v>191</v>
      </c>
    </row>
    <row r="130" s="14" customFormat="1">
      <c r="A130" s="14"/>
      <c r="B130" s="204"/>
      <c r="C130" s="14"/>
      <c r="D130" s="195" t="s">
        <v>145</v>
      </c>
      <c r="E130" s="205" t="s">
        <v>3</v>
      </c>
      <c r="F130" s="206" t="s">
        <v>270</v>
      </c>
      <c r="G130" s="14"/>
      <c r="H130" s="207">
        <v>274.69999999999999</v>
      </c>
      <c r="I130" s="208"/>
      <c r="J130" s="14"/>
      <c r="K130" s="14"/>
      <c r="L130" s="204"/>
      <c r="M130" s="209"/>
      <c r="N130" s="210"/>
      <c r="O130" s="210"/>
      <c r="P130" s="210"/>
      <c r="Q130" s="210"/>
      <c r="R130" s="210"/>
      <c r="S130" s="210"/>
      <c r="T130" s="21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5" t="s">
        <v>145</v>
      </c>
      <c r="AU130" s="205" t="s">
        <v>81</v>
      </c>
      <c r="AV130" s="14" t="s">
        <v>197</v>
      </c>
      <c r="AW130" s="14" t="s">
        <v>33</v>
      </c>
      <c r="AX130" s="14" t="s">
        <v>79</v>
      </c>
      <c r="AY130" s="205" t="s">
        <v>191</v>
      </c>
    </row>
    <row r="131" s="13" customFormat="1">
      <c r="A131" s="13"/>
      <c r="B131" s="194"/>
      <c r="C131" s="13"/>
      <c r="D131" s="195" t="s">
        <v>145</v>
      </c>
      <c r="E131" s="13"/>
      <c r="F131" s="197" t="s">
        <v>667</v>
      </c>
      <c r="G131" s="13"/>
      <c r="H131" s="198">
        <v>302.17000000000002</v>
      </c>
      <c r="I131" s="199"/>
      <c r="J131" s="13"/>
      <c r="K131" s="13"/>
      <c r="L131" s="194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6" t="s">
        <v>145</v>
      </c>
      <c r="AU131" s="196" t="s">
        <v>81</v>
      </c>
      <c r="AV131" s="13" t="s">
        <v>81</v>
      </c>
      <c r="AW131" s="13" t="s">
        <v>4</v>
      </c>
      <c r="AX131" s="13" t="s">
        <v>79</v>
      </c>
      <c r="AY131" s="196" t="s">
        <v>191</v>
      </c>
    </row>
    <row r="132" s="2" customFormat="1" ht="16.5" customHeight="1">
      <c r="A132" s="39"/>
      <c r="B132" s="175"/>
      <c r="C132" s="176" t="s">
        <v>219</v>
      </c>
      <c r="D132" s="176" t="s">
        <v>193</v>
      </c>
      <c r="E132" s="177" t="s">
        <v>668</v>
      </c>
      <c r="F132" s="178" t="s">
        <v>669</v>
      </c>
      <c r="G132" s="179" t="s">
        <v>132</v>
      </c>
      <c r="H132" s="180">
        <v>2.806</v>
      </c>
      <c r="I132" s="181"/>
      <c r="J132" s="182">
        <f>ROUND(I132*H132,2)</f>
        <v>0</v>
      </c>
      <c r="K132" s="178" t="s">
        <v>196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2.3010199999999998</v>
      </c>
      <c r="R132" s="185">
        <f>Q132*H132</f>
        <v>6.4566621199999998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670</v>
      </c>
    </row>
    <row r="133" s="2" customFormat="1">
      <c r="A133" s="39"/>
      <c r="B133" s="40"/>
      <c r="C133" s="39"/>
      <c r="D133" s="189" t="s">
        <v>199</v>
      </c>
      <c r="E133" s="39"/>
      <c r="F133" s="190" t="s">
        <v>671</v>
      </c>
      <c r="G133" s="39"/>
      <c r="H133" s="39"/>
      <c r="I133" s="191"/>
      <c r="J133" s="39"/>
      <c r="K133" s="39"/>
      <c r="L133" s="40"/>
      <c r="M133" s="192"/>
      <c r="N133" s="19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199</v>
      </c>
      <c r="AU133" s="20" t="s">
        <v>81</v>
      </c>
    </row>
    <row r="134" s="13" customFormat="1">
      <c r="A134" s="13"/>
      <c r="B134" s="194"/>
      <c r="C134" s="13"/>
      <c r="D134" s="195" t="s">
        <v>145</v>
      </c>
      <c r="E134" s="196" t="s">
        <v>3</v>
      </c>
      <c r="F134" s="197" t="s">
        <v>672</v>
      </c>
      <c r="G134" s="13"/>
      <c r="H134" s="198">
        <v>0.625</v>
      </c>
      <c r="I134" s="199"/>
      <c r="J134" s="13"/>
      <c r="K134" s="13"/>
      <c r="L134" s="194"/>
      <c r="M134" s="200"/>
      <c r="N134" s="201"/>
      <c r="O134" s="201"/>
      <c r="P134" s="201"/>
      <c r="Q134" s="201"/>
      <c r="R134" s="201"/>
      <c r="S134" s="201"/>
      <c r="T134" s="20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145</v>
      </c>
      <c r="AU134" s="196" t="s">
        <v>81</v>
      </c>
      <c r="AV134" s="13" t="s">
        <v>81</v>
      </c>
      <c r="AW134" s="13" t="s">
        <v>33</v>
      </c>
      <c r="AX134" s="13" t="s">
        <v>72</v>
      </c>
      <c r="AY134" s="196" t="s">
        <v>191</v>
      </c>
    </row>
    <row r="135" s="13" customFormat="1">
      <c r="A135" s="13"/>
      <c r="B135" s="194"/>
      <c r="C135" s="13"/>
      <c r="D135" s="195" t="s">
        <v>145</v>
      </c>
      <c r="E135" s="196" t="s">
        <v>3</v>
      </c>
      <c r="F135" s="197" t="s">
        <v>673</v>
      </c>
      <c r="G135" s="13"/>
      <c r="H135" s="198">
        <v>2.181</v>
      </c>
      <c r="I135" s="199"/>
      <c r="J135" s="13"/>
      <c r="K135" s="13"/>
      <c r="L135" s="194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145</v>
      </c>
      <c r="AU135" s="196" t="s">
        <v>81</v>
      </c>
      <c r="AV135" s="13" t="s">
        <v>81</v>
      </c>
      <c r="AW135" s="13" t="s">
        <v>33</v>
      </c>
      <c r="AX135" s="13" t="s">
        <v>72</v>
      </c>
      <c r="AY135" s="196" t="s">
        <v>191</v>
      </c>
    </row>
    <row r="136" s="14" customFormat="1">
      <c r="A136" s="14"/>
      <c r="B136" s="204"/>
      <c r="C136" s="14"/>
      <c r="D136" s="195" t="s">
        <v>145</v>
      </c>
      <c r="E136" s="205" t="s">
        <v>3</v>
      </c>
      <c r="F136" s="206" t="s">
        <v>270</v>
      </c>
      <c r="G136" s="14"/>
      <c r="H136" s="207">
        <v>2.806</v>
      </c>
      <c r="I136" s="208"/>
      <c r="J136" s="14"/>
      <c r="K136" s="14"/>
      <c r="L136" s="204"/>
      <c r="M136" s="209"/>
      <c r="N136" s="210"/>
      <c r="O136" s="210"/>
      <c r="P136" s="210"/>
      <c r="Q136" s="210"/>
      <c r="R136" s="210"/>
      <c r="S136" s="210"/>
      <c r="T136" s="2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5" t="s">
        <v>145</v>
      </c>
      <c r="AU136" s="205" t="s">
        <v>81</v>
      </c>
      <c r="AV136" s="14" t="s">
        <v>197</v>
      </c>
      <c r="AW136" s="14" t="s">
        <v>33</v>
      </c>
      <c r="AX136" s="14" t="s">
        <v>79</v>
      </c>
      <c r="AY136" s="205" t="s">
        <v>191</v>
      </c>
    </row>
    <row r="137" s="13" customFormat="1">
      <c r="A137" s="13"/>
      <c r="B137" s="194"/>
      <c r="C137" s="13"/>
      <c r="D137" s="195" t="s">
        <v>145</v>
      </c>
      <c r="E137" s="196" t="s">
        <v>134</v>
      </c>
      <c r="F137" s="197" t="s">
        <v>298</v>
      </c>
      <c r="G137" s="13"/>
      <c r="H137" s="198">
        <v>43.609999999999999</v>
      </c>
      <c r="I137" s="199"/>
      <c r="J137" s="13"/>
      <c r="K137" s="13"/>
      <c r="L137" s="194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145</v>
      </c>
      <c r="AU137" s="196" t="s">
        <v>81</v>
      </c>
      <c r="AV137" s="13" t="s">
        <v>81</v>
      </c>
      <c r="AW137" s="13" t="s">
        <v>33</v>
      </c>
      <c r="AX137" s="13" t="s">
        <v>72</v>
      </c>
      <c r="AY137" s="196" t="s">
        <v>191</v>
      </c>
    </row>
    <row r="138" s="2" customFormat="1" ht="21.75" customHeight="1">
      <c r="A138" s="39"/>
      <c r="B138" s="175"/>
      <c r="C138" s="176" t="s">
        <v>225</v>
      </c>
      <c r="D138" s="176" t="s">
        <v>193</v>
      </c>
      <c r="E138" s="177" t="s">
        <v>674</v>
      </c>
      <c r="F138" s="178" t="s">
        <v>675</v>
      </c>
      <c r="G138" s="179" t="s">
        <v>132</v>
      </c>
      <c r="H138" s="180">
        <v>11.581</v>
      </c>
      <c r="I138" s="181"/>
      <c r="J138" s="182">
        <f>ROUND(I138*H138,2)</f>
        <v>0</v>
      </c>
      <c r="K138" s="178" t="s">
        <v>196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2.5018699999999998</v>
      </c>
      <c r="R138" s="185">
        <f>Q138*H138</f>
        <v>28.974156469999997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676</v>
      </c>
    </row>
    <row r="139" s="2" customFormat="1">
      <c r="A139" s="39"/>
      <c r="B139" s="40"/>
      <c r="C139" s="39"/>
      <c r="D139" s="189" t="s">
        <v>199</v>
      </c>
      <c r="E139" s="39"/>
      <c r="F139" s="190" t="s">
        <v>677</v>
      </c>
      <c r="G139" s="39"/>
      <c r="H139" s="39"/>
      <c r="I139" s="191"/>
      <c r="J139" s="39"/>
      <c r="K139" s="39"/>
      <c r="L139" s="40"/>
      <c r="M139" s="192"/>
      <c r="N139" s="19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199</v>
      </c>
      <c r="AU139" s="20" t="s">
        <v>81</v>
      </c>
    </row>
    <row r="140" s="13" customFormat="1">
      <c r="A140" s="13"/>
      <c r="B140" s="194"/>
      <c r="C140" s="13"/>
      <c r="D140" s="195" t="s">
        <v>145</v>
      </c>
      <c r="E140" s="196" t="s">
        <v>3</v>
      </c>
      <c r="F140" s="197" t="s">
        <v>678</v>
      </c>
      <c r="G140" s="13"/>
      <c r="H140" s="198">
        <v>8.7219999999999995</v>
      </c>
      <c r="I140" s="199"/>
      <c r="J140" s="13"/>
      <c r="K140" s="13"/>
      <c r="L140" s="194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145</v>
      </c>
      <c r="AU140" s="196" t="s">
        <v>81</v>
      </c>
      <c r="AV140" s="13" t="s">
        <v>81</v>
      </c>
      <c r="AW140" s="13" t="s">
        <v>33</v>
      </c>
      <c r="AX140" s="13" t="s">
        <v>72</v>
      </c>
      <c r="AY140" s="196" t="s">
        <v>191</v>
      </c>
    </row>
    <row r="141" s="13" customFormat="1">
      <c r="A141" s="13"/>
      <c r="B141" s="194"/>
      <c r="C141" s="13"/>
      <c r="D141" s="195" t="s">
        <v>145</v>
      </c>
      <c r="E141" s="196" t="s">
        <v>3</v>
      </c>
      <c r="F141" s="197" t="s">
        <v>679</v>
      </c>
      <c r="G141" s="13"/>
      <c r="H141" s="198">
        <v>1.875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145</v>
      </c>
      <c r="AU141" s="196" t="s">
        <v>81</v>
      </c>
      <c r="AV141" s="13" t="s">
        <v>81</v>
      </c>
      <c r="AW141" s="13" t="s">
        <v>33</v>
      </c>
      <c r="AX141" s="13" t="s">
        <v>72</v>
      </c>
      <c r="AY141" s="196" t="s">
        <v>191</v>
      </c>
    </row>
    <row r="142" s="13" customFormat="1">
      <c r="A142" s="13"/>
      <c r="B142" s="194"/>
      <c r="C142" s="13"/>
      <c r="D142" s="195" t="s">
        <v>145</v>
      </c>
      <c r="E142" s="196" t="s">
        <v>3</v>
      </c>
      <c r="F142" s="197" t="s">
        <v>680</v>
      </c>
      <c r="G142" s="13"/>
      <c r="H142" s="198">
        <v>0.98399999999999999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145</v>
      </c>
      <c r="AU142" s="196" t="s">
        <v>81</v>
      </c>
      <c r="AV142" s="13" t="s">
        <v>81</v>
      </c>
      <c r="AW142" s="13" t="s">
        <v>33</v>
      </c>
      <c r="AX142" s="13" t="s">
        <v>72</v>
      </c>
      <c r="AY142" s="196" t="s">
        <v>191</v>
      </c>
    </row>
    <row r="143" s="14" customFormat="1">
      <c r="A143" s="14"/>
      <c r="B143" s="204"/>
      <c r="C143" s="14"/>
      <c r="D143" s="195" t="s">
        <v>145</v>
      </c>
      <c r="E143" s="205" t="s">
        <v>3</v>
      </c>
      <c r="F143" s="206" t="s">
        <v>270</v>
      </c>
      <c r="G143" s="14"/>
      <c r="H143" s="207">
        <v>11.581</v>
      </c>
      <c r="I143" s="208"/>
      <c r="J143" s="14"/>
      <c r="K143" s="14"/>
      <c r="L143" s="204"/>
      <c r="M143" s="209"/>
      <c r="N143" s="210"/>
      <c r="O143" s="210"/>
      <c r="P143" s="210"/>
      <c r="Q143" s="210"/>
      <c r="R143" s="210"/>
      <c r="S143" s="210"/>
      <c r="T143" s="21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5" t="s">
        <v>145</v>
      </c>
      <c r="AU143" s="205" t="s">
        <v>81</v>
      </c>
      <c r="AV143" s="14" t="s">
        <v>197</v>
      </c>
      <c r="AW143" s="14" t="s">
        <v>33</v>
      </c>
      <c r="AX143" s="14" t="s">
        <v>79</v>
      </c>
      <c r="AY143" s="205" t="s">
        <v>191</v>
      </c>
    </row>
    <row r="144" s="2" customFormat="1" ht="16.5" customHeight="1">
      <c r="A144" s="39"/>
      <c r="B144" s="175"/>
      <c r="C144" s="176" t="s">
        <v>231</v>
      </c>
      <c r="D144" s="176" t="s">
        <v>193</v>
      </c>
      <c r="E144" s="177" t="s">
        <v>681</v>
      </c>
      <c r="F144" s="178" t="s">
        <v>682</v>
      </c>
      <c r="G144" s="179" t="s">
        <v>136</v>
      </c>
      <c r="H144" s="180">
        <v>1.5</v>
      </c>
      <c r="I144" s="181"/>
      <c r="J144" s="182">
        <f>ROUND(I144*H144,2)</f>
        <v>0</v>
      </c>
      <c r="K144" s="178" t="s">
        <v>196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0.0029399999999999999</v>
      </c>
      <c r="R144" s="185">
        <f>Q144*H144</f>
        <v>0.0044099999999999999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683</v>
      </c>
    </row>
    <row r="145" s="2" customFormat="1">
      <c r="A145" s="39"/>
      <c r="B145" s="40"/>
      <c r="C145" s="39"/>
      <c r="D145" s="189" t="s">
        <v>199</v>
      </c>
      <c r="E145" s="39"/>
      <c r="F145" s="190" t="s">
        <v>684</v>
      </c>
      <c r="G145" s="39"/>
      <c r="H145" s="39"/>
      <c r="I145" s="191"/>
      <c r="J145" s="39"/>
      <c r="K145" s="39"/>
      <c r="L145" s="40"/>
      <c r="M145" s="192"/>
      <c r="N145" s="19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199</v>
      </c>
      <c r="AU145" s="20" t="s">
        <v>81</v>
      </c>
    </row>
    <row r="146" s="13" customFormat="1">
      <c r="A146" s="13"/>
      <c r="B146" s="194"/>
      <c r="C146" s="13"/>
      <c r="D146" s="195" t="s">
        <v>145</v>
      </c>
      <c r="E146" s="196" t="s">
        <v>3</v>
      </c>
      <c r="F146" s="197" t="s">
        <v>685</v>
      </c>
      <c r="G146" s="13"/>
      <c r="H146" s="198">
        <v>1.5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145</v>
      </c>
      <c r="AU146" s="196" t="s">
        <v>81</v>
      </c>
      <c r="AV146" s="13" t="s">
        <v>81</v>
      </c>
      <c r="AW146" s="13" t="s">
        <v>33</v>
      </c>
      <c r="AX146" s="13" t="s">
        <v>79</v>
      </c>
      <c r="AY146" s="196" t="s">
        <v>191</v>
      </c>
    </row>
    <row r="147" s="2" customFormat="1" ht="16.5" customHeight="1">
      <c r="A147" s="39"/>
      <c r="B147" s="175"/>
      <c r="C147" s="176" t="s">
        <v>236</v>
      </c>
      <c r="D147" s="176" t="s">
        <v>193</v>
      </c>
      <c r="E147" s="177" t="s">
        <v>686</v>
      </c>
      <c r="F147" s="178" t="s">
        <v>687</v>
      </c>
      <c r="G147" s="179" t="s">
        <v>136</v>
      </c>
      <c r="H147" s="180">
        <v>1.5</v>
      </c>
      <c r="I147" s="181"/>
      <c r="J147" s="182">
        <f>ROUND(I147*H147,2)</f>
        <v>0</v>
      </c>
      <c r="K147" s="178" t="s">
        <v>196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688</v>
      </c>
    </row>
    <row r="148" s="2" customFormat="1">
      <c r="A148" s="39"/>
      <c r="B148" s="40"/>
      <c r="C148" s="39"/>
      <c r="D148" s="189" t="s">
        <v>199</v>
      </c>
      <c r="E148" s="39"/>
      <c r="F148" s="190" t="s">
        <v>689</v>
      </c>
      <c r="G148" s="39"/>
      <c r="H148" s="39"/>
      <c r="I148" s="191"/>
      <c r="J148" s="39"/>
      <c r="K148" s="39"/>
      <c r="L148" s="40"/>
      <c r="M148" s="192"/>
      <c r="N148" s="193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199</v>
      </c>
      <c r="AU148" s="20" t="s">
        <v>81</v>
      </c>
    </row>
    <row r="149" s="2" customFormat="1" ht="16.5" customHeight="1">
      <c r="A149" s="39"/>
      <c r="B149" s="175"/>
      <c r="C149" s="176" t="s">
        <v>243</v>
      </c>
      <c r="D149" s="176" t="s">
        <v>193</v>
      </c>
      <c r="E149" s="177" t="s">
        <v>690</v>
      </c>
      <c r="F149" s="178" t="s">
        <v>691</v>
      </c>
      <c r="G149" s="179" t="s">
        <v>258</v>
      </c>
      <c r="H149" s="180">
        <v>0.85299999999999998</v>
      </c>
      <c r="I149" s="181"/>
      <c r="J149" s="182">
        <f>ROUND(I149*H149,2)</f>
        <v>0</v>
      </c>
      <c r="K149" s="178" t="s">
        <v>196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1.06277</v>
      </c>
      <c r="R149" s="185">
        <f>Q149*H149</f>
        <v>0.90654280999999992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692</v>
      </c>
    </row>
    <row r="150" s="2" customFormat="1">
      <c r="A150" s="39"/>
      <c r="B150" s="40"/>
      <c r="C150" s="39"/>
      <c r="D150" s="189" t="s">
        <v>199</v>
      </c>
      <c r="E150" s="39"/>
      <c r="F150" s="190" t="s">
        <v>693</v>
      </c>
      <c r="G150" s="39"/>
      <c r="H150" s="39"/>
      <c r="I150" s="191"/>
      <c r="J150" s="39"/>
      <c r="K150" s="39"/>
      <c r="L150" s="40"/>
      <c r="M150" s="192"/>
      <c r="N150" s="19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199</v>
      </c>
      <c r="AU150" s="20" t="s">
        <v>81</v>
      </c>
    </row>
    <row r="151" s="13" customFormat="1">
      <c r="A151" s="13"/>
      <c r="B151" s="194"/>
      <c r="C151" s="13"/>
      <c r="D151" s="195" t="s">
        <v>145</v>
      </c>
      <c r="E151" s="196" t="s">
        <v>3</v>
      </c>
      <c r="F151" s="197" t="s">
        <v>694</v>
      </c>
      <c r="G151" s="13"/>
      <c r="H151" s="198">
        <v>0.85299999999999998</v>
      </c>
      <c r="I151" s="199"/>
      <c r="J151" s="13"/>
      <c r="K151" s="13"/>
      <c r="L151" s="194"/>
      <c r="M151" s="200"/>
      <c r="N151" s="201"/>
      <c r="O151" s="201"/>
      <c r="P151" s="201"/>
      <c r="Q151" s="201"/>
      <c r="R151" s="201"/>
      <c r="S151" s="201"/>
      <c r="T151" s="20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6" t="s">
        <v>145</v>
      </c>
      <c r="AU151" s="196" t="s">
        <v>81</v>
      </c>
      <c r="AV151" s="13" t="s">
        <v>81</v>
      </c>
      <c r="AW151" s="13" t="s">
        <v>33</v>
      </c>
      <c r="AX151" s="13" t="s">
        <v>79</v>
      </c>
      <c r="AY151" s="196" t="s">
        <v>191</v>
      </c>
    </row>
    <row r="152" s="2" customFormat="1" ht="16.5" customHeight="1">
      <c r="A152" s="39"/>
      <c r="B152" s="175"/>
      <c r="C152" s="176" t="s">
        <v>249</v>
      </c>
      <c r="D152" s="176" t="s">
        <v>193</v>
      </c>
      <c r="E152" s="177" t="s">
        <v>695</v>
      </c>
      <c r="F152" s="178" t="s">
        <v>696</v>
      </c>
      <c r="G152" s="179" t="s">
        <v>132</v>
      </c>
      <c r="H152" s="180">
        <v>0.096000000000000002</v>
      </c>
      <c r="I152" s="181"/>
      <c r="J152" s="182">
        <f>ROUND(I152*H152,2)</f>
        <v>0</v>
      </c>
      <c r="K152" s="178" t="s">
        <v>196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2.5018699999999998</v>
      </c>
      <c r="R152" s="185">
        <f>Q152*H152</f>
        <v>0.24017951999999998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697</v>
      </c>
    </row>
    <row r="153" s="2" customFormat="1">
      <c r="A153" s="39"/>
      <c r="B153" s="40"/>
      <c r="C153" s="39"/>
      <c r="D153" s="189" t="s">
        <v>199</v>
      </c>
      <c r="E153" s="39"/>
      <c r="F153" s="190" t="s">
        <v>698</v>
      </c>
      <c r="G153" s="39"/>
      <c r="H153" s="39"/>
      <c r="I153" s="191"/>
      <c r="J153" s="39"/>
      <c r="K153" s="39"/>
      <c r="L153" s="40"/>
      <c r="M153" s="192"/>
      <c r="N153" s="19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199</v>
      </c>
      <c r="AU153" s="20" t="s">
        <v>81</v>
      </c>
    </row>
    <row r="154" s="13" customFormat="1">
      <c r="A154" s="13"/>
      <c r="B154" s="194"/>
      <c r="C154" s="13"/>
      <c r="D154" s="195" t="s">
        <v>145</v>
      </c>
      <c r="E154" s="196" t="s">
        <v>3</v>
      </c>
      <c r="F154" s="197" t="s">
        <v>699</v>
      </c>
      <c r="G154" s="13"/>
      <c r="H154" s="198">
        <v>0.096000000000000002</v>
      </c>
      <c r="I154" s="199"/>
      <c r="J154" s="13"/>
      <c r="K154" s="13"/>
      <c r="L154" s="194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145</v>
      </c>
      <c r="AU154" s="196" t="s">
        <v>81</v>
      </c>
      <c r="AV154" s="13" t="s">
        <v>81</v>
      </c>
      <c r="AW154" s="13" t="s">
        <v>33</v>
      </c>
      <c r="AX154" s="13" t="s">
        <v>79</v>
      </c>
      <c r="AY154" s="196" t="s">
        <v>191</v>
      </c>
    </row>
    <row r="155" s="2" customFormat="1" ht="16.5" customHeight="1">
      <c r="A155" s="39"/>
      <c r="B155" s="175"/>
      <c r="C155" s="176" t="s">
        <v>255</v>
      </c>
      <c r="D155" s="176" t="s">
        <v>193</v>
      </c>
      <c r="E155" s="177" t="s">
        <v>700</v>
      </c>
      <c r="F155" s="178" t="s">
        <v>701</v>
      </c>
      <c r="G155" s="179" t="s">
        <v>136</v>
      </c>
      <c r="H155" s="180">
        <v>0.71999999999999997</v>
      </c>
      <c r="I155" s="181"/>
      <c r="J155" s="182">
        <f>ROUND(I155*H155,2)</f>
        <v>0</v>
      </c>
      <c r="K155" s="178" t="s">
        <v>196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0.00264</v>
      </c>
      <c r="R155" s="185">
        <f>Q155*H155</f>
        <v>0.0019008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702</v>
      </c>
    </row>
    <row r="156" s="2" customFormat="1">
      <c r="A156" s="39"/>
      <c r="B156" s="40"/>
      <c r="C156" s="39"/>
      <c r="D156" s="189" t="s">
        <v>199</v>
      </c>
      <c r="E156" s="39"/>
      <c r="F156" s="190" t="s">
        <v>703</v>
      </c>
      <c r="G156" s="39"/>
      <c r="H156" s="39"/>
      <c r="I156" s="191"/>
      <c r="J156" s="39"/>
      <c r="K156" s="39"/>
      <c r="L156" s="40"/>
      <c r="M156" s="192"/>
      <c r="N156" s="19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199</v>
      </c>
      <c r="AU156" s="20" t="s">
        <v>81</v>
      </c>
    </row>
    <row r="157" s="13" customFormat="1">
      <c r="A157" s="13"/>
      <c r="B157" s="194"/>
      <c r="C157" s="13"/>
      <c r="D157" s="195" t="s">
        <v>145</v>
      </c>
      <c r="E157" s="196" t="s">
        <v>3</v>
      </c>
      <c r="F157" s="197" t="s">
        <v>704</v>
      </c>
      <c r="G157" s="13"/>
      <c r="H157" s="198">
        <v>0.71999999999999997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145</v>
      </c>
      <c r="AU157" s="196" t="s">
        <v>81</v>
      </c>
      <c r="AV157" s="13" t="s">
        <v>81</v>
      </c>
      <c r="AW157" s="13" t="s">
        <v>33</v>
      </c>
      <c r="AX157" s="13" t="s">
        <v>79</v>
      </c>
      <c r="AY157" s="196" t="s">
        <v>191</v>
      </c>
    </row>
    <row r="158" s="2" customFormat="1" ht="16.5" customHeight="1">
      <c r="A158" s="39"/>
      <c r="B158" s="175"/>
      <c r="C158" s="176" t="s">
        <v>9</v>
      </c>
      <c r="D158" s="176" t="s">
        <v>193</v>
      </c>
      <c r="E158" s="177" t="s">
        <v>705</v>
      </c>
      <c r="F158" s="178" t="s">
        <v>706</v>
      </c>
      <c r="G158" s="179" t="s">
        <v>136</v>
      </c>
      <c r="H158" s="180">
        <v>0.71999999999999997</v>
      </c>
      <c r="I158" s="181"/>
      <c r="J158" s="182">
        <f>ROUND(I158*H158,2)</f>
        <v>0</v>
      </c>
      <c r="K158" s="178" t="s">
        <v>196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707</v>
      </c>
    </row>
    <row r="159" s="2" customFormat="1">
      <c r="A159" s="39"/>
      <c r="B159" s="40"/>
      <c r="C159" s="39"/>
      <c r="D159" s="189" t="s">
        <v>199</v>
      </c>
      <c r="E159" s="39"/>
      <c r="F159" s="190" t="s">
        <v>708</v>
      </c>
      <c r="G159" s="39"/>
      <c r="H159" s="39"/>
      <c r="I159" s="191"/>
      <c r="J159" s="39"/>
      <c r="K159" s="39"/>
      <c r="L159" s="40"/>
      <c r="M159" s="192"/>
      <c r="N159" s="19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199</v>
      </c>
      <c r="AU159" s="20" t="s">
        <v>81</v>
      </c>
    </row>
    <row r="160" s="2" customFormat="1" ht="16.5" customHeight="1">
      <c r="A160" s="39"/>
      <c r="B160" s="175"/>
      <c r="C160" s="176" t="s">
        <v>272</v>
      </c>
      <c r="D160" s="176" t="s">
        <v>193</v>
      </c>
      <c r="E160" s="177" t="s">
        <v>709</v>
      </c>
      <c r="F160" s="178" t="s">
        <v>710</v>
      </c>
      <c r="G160" s="179" t="s">
        <v>132</v>
      </c>
      <c r="H160" s="180">
        <v>1.8</v>
      </c>
      <c r="I160" s="181"/>
      <c r="J160" s="182">
        <f>ROUND(I160*H160,2)</f>
        <v>0</v>
      </c>
      <c r="K160" s="178" t="s">
        <v>196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2.5018699999999998</v>
      </c>
      <c r="R160" s="185">
        <f>Q160*H160</f>
        <v>4.5033659999999998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711</v>
      </c>
    </row>
    <row r="161" s="2" customFormat="1">
      <c r="A161" s="39"/>
      <c r="B161" s="40"/>
      <c r="C161" s="39"/>
      <c r="D161" s="189" t="s">
        <v>199</v>
      </c>
      <c r="E161" s="39"/>
      <c r="F161" s="190" t="s">
        <v>712</v>
      </c>
      <c r="G161" s="39"/>
      <c r="H161" s="39"/>
      <c r="I161" s="191"/>
      <c r="J161" s="39"/>
      <c r="K161" s="39"/>
      <c r="L161" s="40"/>
      <c r="M161" s="192"/>
      <c r="N161" s="19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199</v>
      </c>
      <c r="AU161" s="20" t="s">
        <v>81</v>
      </c>
    </row>
    <row r="162" s="13" customFormat="1">
      <c r="A162" s="13"/>
      <c r="B162" s="194"/>
      <c r="C162" s="13"/>
      <c r="D162" s="195" t="s">
        <v>145</v>
      </c>
      <c r="E162" s="196" t="s">
        <v>3</v>
      </c>
      <c r="F162" s="197" t="s">
        <v>713</v>
      </c>
      <c r="G162" s="13"/>
      <c r="H162" s="198">
        <v>1.8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145</v>
      </c>
      <c r="AU162" s="196" t="s">
        <v>81</v>
      </c>
      <c r="AV162" s="13" t="s">
        <v>81</v>
      </c>
      <c r="AW162" s="13" t="s">
        <v>33</v>
      </c>
      <c r="AX162" s="13" t="s">
        <v>79</v>
      </c>
      <c r="AY162" s="196" t="s">
        <v>191</v>
      </c>
    </row>
    <row r="163" s="2" customFormat="1" ht="16.5" customHeight="1">
      <c r="A163" s="39"/>
      <c r="B163" s="175"/>
      <c r="C163" s="176" t="s">
        <v>279</v>
      </c>
      <c r="D163" s="176" t="s">
        <v>193</v>
      </c>
      <c r="E163" s="177" t="s">
        <v>714</v>
      </c>
      <c r="F163" s="178" t="s">
        <v>715</v>
      </c>
      <c r="G163" s="179" t="s">
        <v>136</v>
      </c>
      <c r="H163" s="180">
        <v>18</v>
      </c>
      <c r="I163" s="181"/>
      <c r="J163" s="182">
        <f>ROUND(I163*H163,2)</f>
        <v>0</v>
      </c>
      <c r="K163" s="178" t="s">
        <v>196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0.0027499999999999998</v>
      </c>
      <c r="R163" s="185">
        <f>Q163*H163</f>
        <v>0.049499999999999995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716</v>
      </c>
    </row>
    <row r="164" s="2" customFormat="1">
      <c r="A164" s="39"/>
      <c r="B164" s="40"/>
      <c r="C164" s="39"/>
      <c r="D164" s="189" t="s">
        <v>199</v>
      </c>
      <c r="E164" s="39"/>
      <c r="F164" s="190" t="s">
        <v>717</v>
      </c>
      <c r="G164" s="39"/>
      <c r="H164" s="39"/>
      <c r="I164" s="191"/>
      <c r="J164" s="39"/>
      <c r="K164" s="39"/>
      <c r="L164" s="40"/>
      <c r="M164" s="192"/>
      <c r="N164" s="19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199</v>
      </c>
      <c r="AU164" s="20" t="s">
        <v>81</v>
      </c>
    </row>
    <row r="165" s="13" customFormat="1">
      <c r="A165" s="13"/>
      <c r="B165" s="194"/>
      <c r="C165" s="13"/>
      <c r="D165" s="195" t="s">
        <v>145</v>
      </c>
      <c r="E165" s="196" t="s">
        <v>3</v>
      </c>
      <c r="F165" s="197" t="s">
        <v>718</v>
      </c>
      <c r="G165" s="13"/>
      <c r="H165" s="198">
        <v>18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145</v>
      </c>
      <c r="AU165" s="196" t="s">
        <v>81</v>
      </c>
      <c r="AV165" s="13" t="s">
        <v>81</v>
      </c>
      <c r="AW165" s="13" t="s">
        <v>33</v>
      </c>
      <c r="AX165" s="13" t="s">
        <v>79</v>
      </c>
      <c r="AY165" s="196" t="s">
        <v>191</v>
      </c>
    </row>
    <row r="166" s="2" customFormat="1" ht="16.5" customHeight="1">
      <c r="A166" s="39"/>
      <c r="B166" s="175"/>
      <c r="C166" s="176" t="s">
        <v>285</v>
      </c>
      <c r="D166" s="176" t="s">
        <v>193</v>
      </c>
      <c r="E166" s="177" t="s">
        <v>719</v>
      </c>
      <c r="F166" s="178" t="s">
        <v>720</v>
      </c>
      <c r="G166" s="179" t="s">
        <v>136</v>
      </c>
      <c r="H166" s="180">
        <v>18</v>
      </c>
      <c r="I166" s="181"/>
      <c r="J166" s="182">
        <f>ROUND(I166*H166,2)</f>
        <v>0</v>
      </c>
      <c r="K166" s="178" t="s">
        <v>196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721</v>
      </c>
    </row>
    <row r="167" s="2" customFormat="1">
      <c r="A167" s="39"/>
      <c r="B167" s="40"/>
      <c r="C167" s="39"/>
      <c r="D167" s="189" t="s">
        <v>199</v>
      </c>
      <c r="E167" s="39"/>
      <c r="F167" s="190" t="s">
        <v>722</v>
      </c>
      <c r="G167" s="39"/>
      <c r="H167" s="39"/>
      <c r="I167" s="191"/>
      <c r="J167" s="39"/>
      <c r="K167" s="39"/>
      <c r="L167" s="40"/>
      <c r="M167" s="192"/>
      <c r="N167" s="19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199</v>
      </c>
      <c r="AU167" s="20" t="s">
        <v>81</v>
      </c>
    </row>
    <row r="168" s="2" customFormat="1" ht="33" customHeight="1">
      <c r="A168" s="39"/>
      <c r="B168" s="175"/>
      <c r="C168" s="176" t="s">
        <v>293</v>
      </c>
      <c r="D168" s="176" t="s">
        <v>193</v>
      </c>
      <c r="E168" s="177" t="s">
        <v>723</v>
      </c>
      <c r="F168" s="178" t="s">
        <v>724</v>
      </c>
      <c r="G168" s="179" t="s">
        <v>258</v>
      </c>
      <c r="H168" s="180">
        <v>0.216</v>
      </c>
      <c r="I168" s="181"/>
      <c r="J168" s="182">
        <f>ROUND(I168*H168,2)</f>
        <v>0</v>
      </c>
      <c r="K168" s="178" t="s">
        <v>196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1.0593999999999999</v>
      </c>
      <c r="R168" s="185">
        <f>Q168*H168</f>
        <v>0.22883039999999996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725</v>
      </c>
    </row>
    <row r="169" s="2" customFormat="1">
      <c r="A169" s="39"/>
      <c r="B169" s="40"/>
      <c r="C169" s="39"/>
      <c r="D169" s="189" t="s">
        <v>199</v>
      </c>
      <c r="E169" s="39"/>
      <c r="F169" s="190" t="s">
        <v>726</v>
      </c>
      <c r="G169" s="39"/>
      <c r="H169" s="39"/>
      <c r="I169" s="191"/>
      <c r="J169" s="39"/>
      <c r="K169" s="39"/>
      <c r="L169" s="40"/>
      <c r="M169" s="192"/>
      <c r="N169" s="193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199</v>
      </c>
      <c r="AU169" s="20" t="s">
        <v>81</v>
      </c>
    </row>
    <row r="170" s="13" customFormat="1">
      <c r="A170" s="13"/>
      <c r="B170" s="194"/>
      <c r="C170" s="13"/>
      <c r="D170" s="195" t="s">
        <v>145</v>
      </c>
      <c r="E170" s="196" t="s">
        <v>3</v>
      </c>
      <c r="F170" s="197" t="s">
        <v>727</v>
      </c>
      <c r="G170" s="13"/>
      <c r="H170" s="198">
        <v>0.216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145</v>
      </c>
      <c r="AU170" s="196" t="s">
        <v>81</v>
      </c>
      <c r="AV170" s="13" t="s">
        <v>81</v>
      </c>
      <c r="AW170" s="13" t="s">
        <v>33</v>
      </c>
      <c r="AX170" s="13" t="s">
        <v>79</v>
      </c>
      <c r="AY170" s="196" t="s">
        <v>191</v>
      </c>
    </row>
    <row r="171" s="12" customFormat="1" ht="22.8" customHeight="1">
      <c r="A171" s="12"/>
      <c r="B171" s="162"/>
      <c r="C171" s="12"/>
      <c r="D171" s="163" t="s">
        <v>71</v>
      </c>
      <c r="E171" s="173" t="s">
        <v>90</v>
      </c>
      <c r="F171" s="173" t="s">
        <v>278</v>
      </c>
      <c r="G171" s="12"/>
      <c r="H171" s="12"/>
      <c r="I171" s="165"/>
      <c r="J171" s="174">
        <f>BK171</f>
        <v>0</v>
      </c>
      <c r="K171" s="12"/>
      <c r="L171" s="162"/>
      <c r="M171" s="167"/>
      <c r="N171" s="168"/>
      <c r="O171" s="168"/>
      <c r="P171" s="169">
        <f>SUM(P172:P216)</f>
        <v>0</v>
      </c>
      <c r="Q171" s="168"/>
      <c r="R171" s="169">
        <f>SUM(R172:R216)</f>
        <v>64.168685699999997</v>
      </c>
      <c r="S171" s="168"/>
      <c r="T171" s="170">
        <f>SUM(T172:T216)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3" t="s">
        <v>79</v>
      </c>
      <c r="AT171" s="171" t="s">
        <v>71</v>
      </c>
      <c r="AU171" s="171" t="s">
        <v>79</v>
      </c>
      <c r="AY171" s="163" t="s">
        <v>191</v>
      </c>
      <c r="BK171" s="172">
        <f>SUM(BK172:BK216)</f>
        <v>0</v>
      </c>
    </row>
    <row r="172" s="2" customFormat="1" ht="24.15" customHeight="1">
      <c r="A172" s="39"/>
      <c r="B172" s="175"/>
      <c r="C172" s="176" t="s">
        <v>300</v>
      </c>
      <c r="D172" s="176" t="s">
        <v>193</v>
      </c>
      <c r="E172" s="177" t="s">
        <v>728</v>
      </c>
      <c r="F172" s="178" t="s">
        <v>729</v>
      </c>
      <c r="G172" s="179" t="s">
        <v>136</v>
      </c>
      <c r="H172" s="180">
        <v>4.3200000000000003</v>
      </c>
      <c r="I172" s="181"/>
      <c r="J172" s="182">
        <f>ROUND(I172*H172,2)</f>
        <v>0</v>
      </c>
      <c r="K172" s="178" t="s">
        <v>196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0.15273999999999999</v>
      </c>
      <c r="R172" s="185">
        <f>Q172*H172</f>
        <v>0.6598368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730</v>
      </c>
    </row>
    <row r="173" s="2" customFormat="1">
      <c r="A173" s="39"/>
      <c r="B173" s="40"/>
      <c r="C173" s="39"/>
      <c r="D173" s="189" t="s">
        <v>199</v>
      </c>
      <c r="E173" s="39"/>
      <c r="F173" s="190" t="s">
        <v>731</v>
      </c>
      <c r="G173" s="39"/>
      <c r="H173" s="39"/>
      <c r="I173" s="191"/>
      <c r="J173" s="39"/>
      <c r="K173" s="39"/>
      <c r="L173" s="40"/>
      <c r="M173" s="192"/>
      <c r="N173" s="193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199</v>
      </c>
      <c r="AU173" s="20" t="s">
        <v>81</v>
      </c>
    </row>
    <row r="174" s="13" customFormat="1">
      <c r="A174" s="13"/>
      <c r="B174" s="194"/>
      <c r="C174" s="13"/>
      <c r="D174" s="195" t="s">
        <v>145</v>
      </c>
      <c r="E174" s="196" t="s">
        <v>3</v>
      </c>
      <c r="F174" s="197" t="s">
        <v>732</v>
      </c>
      <c r="G174" s="13"/>
      <c r="H174" s="198">
        <v>4.3200000000000003</v>
      </c>
      <c r="I174" s="199"/>
      <c r="J174" s="13"/>
      <c r="K174" s="13"/>
      <c r="L174" s="194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6" t="s">
        <v>145</v>
      </c>
      <c r="AU174" s="196" t="s">
        <v>81</v>
      </c>
      <c r="AV174" s="13" t="s">
        <v>81</v>
      </c>
      <c r="AW174" s="13" t="s">
        <v>33</v>
      </c>
      <c r="AX174" s="13" t="s">
        <v>79</v>
      </c>
      <c r="AY174" s="196" t="s">
        <v>191</v>
      </c>
    </row>
    <row r="175" s="2" customFormat="1" ht="24.15" customHeight="1">
      <c r="A175" s="39"/>
      <c r="B175" s="175"/>
      <c r="C175" s="176" t="s">
        <v>309</v>
      </c>
      <c r="D175" s="176" t="s">
        <v>193</v>
      </c>
      <c r="E175" s="177" t="s">
        <v>733</v>
      </c>
      <c r="F175" s="178" t="s">
        <v>734</v>
      </c>
      <c r="G175" s="179" t="s">
        <v>136</v>
      </c>
      <c r="H175" s="180">
        <v>10.640000000000001</v>
      </c>
      <c r="I175" s="181"/>
      <c r="J175" s="182">
        <f>ROUND(I175*H175,2)</f>
        <v>0</v>
      </c>
      <c r="K175" s="178" t="s">
        <v>196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0.21271999999999999</v>
      </c>
      <c r="R175" s="185">
        <f>Q175*H175</f>
        <v>2.2633407999999999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735</v>
      </c>
    </row>
    <row r="176" s="2" customFormat="1">
      <c r="A176" s="39"/>
      <c r="B176" s="40"/>
      <c r="C176" s="39"/>
      <c r="D176" s="189" t="s">
        <v>199</v>
      </c>
      <c r="E176" s="39"/>
      <c r="F176" s="190" t="s">
        <v>736</v>
      </c>
      <c r="G176" s="39"/>
      <c r="H176" s="39"/>
      <c r="I176" s="191"/>
      <c r="J176" s="39"/>
      <c r="K176" s="39"/>
      <c r="L176" s="40"/>
      <c r="M176" s="192"/>
      <c r="N176" s="19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199</v>
      </c>
      <c r="AU176" s="20" t="s">
        <v>81</v>
      </c>
    </row>
    <row r="177" s="13" customFormat="1">
      <c r="A177" s="13"/>
      <c r="B177" s="194"/>
      <c r="C177" s="13"/>
      <c r="D177" s="195" t="s">
        <v>145</v>
      </c>
      <c r="E177" s="196" t="s">
        <v>3</v>
      </c>
      <c r="F177" s="197" t="s">
        <v>737</v>
      </c>
      <c r="G177" s="13"/>
      <c r="H177" s="198">
        <v>10.640000000000001</v>
      </c>
      <c r="I177" s="199"/>
      <c r="J177" s="13"/>
      <c r="K177" s="13"/>
      <c r="L177" s="194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145</v>
      </c>
      <c r="AU177" s="196" t="s">
        <v>81</v>
      </c>
      <c r="AV177" s="13" t="s">
        <v>81</v>
      </c>
      <c r="AW177" s="13" t="s">
        <v>33</v>
      </c>
      <c r="AX177" s="13" t="s">
        <v>79</v>
      </c>
      <c r="AY177" s="196" t="s">
        <v>191</v>
      </c>
    </row>
    <row r="178" s="2" customFormat="1" ht="21.75" customHeight="1">
      <c r="A178" s="39"/>
      <c r="B178" s="175"/>
      <c r="C178" s="176" t="s">
        <v>318</v>
      </c>
      <c r="D178" s="176" t="s">
        <v>193</v>
      </c>
      <c r="E178" s="177" t="s">
        <v>738</v>
      </c>
      <c r="F178" s="178" t="s">
        <v>739</v>
      </c>
      <c r="G178" s="179" t="s">
        <v>132</v>
      </c>
      <c r="H178" s="180">
        <v>12.228</v>
      </c>
      <c r="I178" s="181"/>
      <c r="J178" s="182">
        <f>ROUND(I178*H178,2)</f>
        <v>0</v>
      </c>
      <c r="K178" s="178" t="s">
        <v>196</v>
      </c>
      <c r="L178" s="40"/>
      <c r="M178" s="183" t="s">
        <v>3</v>
      </c>
      <c r="N178" s="184" t="s">
        <v>43</v>
      </c>
      <c r="O178" s="73"/>
      <c r="P178" s="185">
        <f>O178*H178</f>
        <v>0</v>
      </c>
      <c r="Q178" s="185">
        <v>2.5018699999999998</v>
      </c>
      <c r="R178" s="185">
        <f>Q178*H178</f>
        <v>30.592866359999999</v>
      </c>
      <c r="S178" s="185">
        <v>0</v>
      </c>
      <c r="T178" s="18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7" t="s">
        <v>197</v>
      </c>
      <c r="AT178" s="187" t="s">
        <v>193</v>
      </c>
      <c r="AU178" s="187" t="s">
        <v>81</v>
      </c>
      <c r="AY178" s="20" t="s">
        <v>191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197</v>
      </c>
      <c r="BM178" s="187" t="s">
        <v>740</v>
      </c>
    </row>
    <row r="179" s="2" customFormat="1">
      <c r="A179" s="39"/>
      <c r="B179" s="40"/>
      <c r="C179" s="39"/>
      <c r="D179" s="189" t="s">
        <v>199</v>
      </c>
      <c r="E179" s="39"/>
      <c r="F179" s="190" t="s">
        <v>741</v>
      </c>
      <c r="G179" s="39"/>
      <c r="H179" s="39"/>
      <c r="I179" s="191"/>
      <c r="J179" s="39"/>
      <c r="K179" s="39"/>
      <c r="L179" s="40"/>
      <c r="M179" s="192"/>
      <c r="N179" s="193"/>
      <c r="O179" s="73"/>
      <c r="P179" s="73"/>
      <c r="Q179" s="73"/>
      <c r="R179" s="73"/>
      <c r="S179" s="73"/>
      <c r="T179" s="7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199</v>
      </c>
      <c r="AU179" s="20" t="s">
        <v>81</v>
      </c>
    </row>
    <row r="180" s="13" customFormat="1">
      <c r="A180" s="13"/>
      <c r="B180" s="194"/>
      <c r="C180" s="13"/>
      <c r="D180" s="195" t="s">
        <v>145</v>
      </c>
      <c r="E180" s="196" t="s">
        <v>3</v>
      </c>
      <c r="F180" s="197" t="s">
        <v>742</v>
      </c>
      <c r="G180" s="13"/>
      <c r="H180" s="198">
        <v>13.284000000000001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145</v>
      </c>
      <c r="AU180" s="196" t="s">
        <v>81</v>
      </c>
      <c r="AV180" s="13" t="s">
        <v>81</v>
      </c>
      <c r="AW180" s="13" t="s">
        <v>33</v>
      </c>
      <c r="AX180" s="13" t="s">
        <v>72</v>
      </c>
      <c r="AY180" s="196" t="s">
        <v>191</v>
      </c>
    </row>
    <row r="181" s="13" customFormat="1">
      <c r="A181" s="13"/>
      <c r="B181" s="194"/>
      <c r="C181" s="13"/>
      <c r="D181" s="195" t="s">
        <v>145</v>
      </c>
      <c r="E181" s="196" t="s">
        <v>3</v>
      </c>
      <c r="F181" s="197" t="s">
        <v>743</v>
      </c>
      <c r="G181" s="13"/>
      <c r="H181" s="198">
        <v>-1.0560000000000001</v>
      </c>
      <c r="I181" s="199"/>
      <c r="J181" s="13"/>
      <c r="K181" s="13"/>
      <c r="L181" s="194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145</v>
      </c>
      <c r="AU181" s="196" t="s">
        <v>81</v>
      </c>
      <c r="AV181" s="13" t="s">
        <v>81</v>
      </c>
      <c r="AW181" s="13" t="s">
        <v>33</v>
      </c>
      <c r="AX181" s="13" t="s">
        <v>72</v>
      </c>
      <c r="AY181" s="196" t="s">
        <v>191</v>
      </c>
    </row>
    <row r="182" s="14" customFormat="1">
      <c r="A182" s="14"/>
      <c r="B182" s="204"/>
      <c r="C182" s="14"/>
      <c r="D182" s="195" t="s">
        <v>145</v>
      </c>
      <c r="E182" s="205" t="s">
        <v>3</v>
      </c>
      <c r="F182" s="206" t="s">
        <v>270</v>
      </c>
      <c r="G182" s="14"/>
      <c r="H182" s="207">
        <v>12.228</v>
      </c>
      <c r="I182" s="208"/>
      <c r="J182" s="14"/>
      <c r="K182" s="14"/>
      <c r="L182" s="204"/>
      <c r="M182" s="209"/>
      <c r="N182" s="210"/>
      <c r="O182" s="210"/>
      <c r="P182" s="210"/>
      <c r="Q182" s="210"/>
      <c r="R182" s="210"/>
      <c r="S182" s="210"/>
      <c r="T182" s="21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5" t="s">
        <v>145</v>
      </c>
      <c r="AU182" s="205" t="s">
        <v>81</v>
      </c>
      <c r="AV182" s="14" t="s">
        <v>197</v>
      </c>
      <c r="AW182" s="14" t="s">
        <v>33</v>
      </c>
      <c r="AX182" s="14" t="s">
        <v>79</v>
      </c>
      <c r="AY182" s="205" t="s">
        <v>191</v>
      </c>
    </row>
    <row r="183" s="2" customFormat="1" ht="16.5" customHeight="1">
      <c r="A183" s="39"/>
      <c r="B183" s="175"/>
      <c r="C183" s="176" t="s">
        <v>323</v>
      </c>
      <c r="D183" s="176" t="s">
        <v>193</v>
      </c>
      <c r="E183" s="177" t="s">
        <v>744</v>
      </c>
      <c r="F183" s="178" t="s">
        <v>745</v>
      </c>
      <c r="G183" s="179" t="s">
        <v>136</v>
      </c>
      <c r="H183" s="180">
        <v>135.56</v>
      </c>
      <c r="I183" s="181"/>
      <c r="J183" s="182">
        <f>ROUND(I183*H183,2)</f>
        <v>0</v>
      </c>
      <c r="K183" s="178" t="s">
        <v>196</v>
      </c>
      <c r="L183" s="40"/>
      <c r="M183" s="183" t="s">
        <v>3</v>
      </c>
      <c r="N183" s="184" t="s">
        <v>43</v>
      </c>
      <c r="O183" s="73"/>
      <c r="P183" s="185">
        <f>O183*H183</f>
        <v>0</v>
      </c>
      <c r="Q183" s="185">
        <v>0.0027499999999999998</v>
      </c>
      <c r="R183" s="185">
        <f>Q183*H183</f>
        <v>0.37279000000000001</v>
      </c>
      <c r="S183" s="185">
        <v>0</v>
      </c>
      <c r="T183" s="18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7" t="s">
        <v>197</v>
      </c>
      <c r="AT183" s="187" t="s">
        <v>193</v>
      </c>
      <c r="AU183" s="187" t="s">
        <v>81</v>
      </c>
      <c r="AY183" s="20" t="s">
        <v>191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79</v>
      </c>
      <c r="BK183" s="188">
        <f>ROUND(I183*H183,2)</f>
        <v>0</v>
      </c>
      <c r="BL183" s="20" t="s">
        <v>197</v>
      </c>
      <c r="BM183" s="187" t="s">
        <v>746</v>
      </c>
    </row>
    <row r="184" s="2" customFormat="1">
      <c r="A184" s="39"/>
      <c r="B184" s="40"/>
      <c r="C184" s="39"/>
      <c r="D184" s="189" t="s">
        <v>199</v>
      </c>
      <c r="E184" s="39"/>
      <c r="F184" s="190" t="s">
        <v>747</v>
      </c>
      <c r="G184" s="39"/>
      <c r="H184" s="39"/>
      <c r="I184" s="191"/>
      <c r="J184" s="39"/>
      <c r="K184" s="39"/>
      <c r="L184" s="40"/>
      <c r="M184" s="192"/>
      <c r="N184" s="19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199</v>
      </c>
      <c r="AU184" s="20" t="s">
        <v>81</v>
      </c>
    </row>
    <row r="185" s="13" customFormat="1">
      <c r="A185" s="13"/>
      <c r="B185" s="194"/>
      <c r="C185" s="13"/>
      <c r="D185" s="195" t="s">
        <v>145</v>
      </c>
      <c r="E185" s="196" t="s">
        <v>3</v>
      </c>
      <c r="F185" s="197" t="s">
        <v>748</v>
      </c>
      <c r="G185" s="13"/>
      <c r="H185" s="198">
        <v>132.84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145</v>
      </c>
      <c r="AU185" s="196" t="s">
        <v>81</v>
      </c>
      <c r="AV185" s="13" t="s">
        <v>81</v>
      </c>
      <c r="AW185" s="13" t="s">
        <v>33</v>
      </c>
      <c r="AX185" s="13" t="s">
        <v>72</v>
      </c>
      <c r="AY185" s="196" t="s">
        <v>191</v>
      </c>
    </row>
    <row r="186" s="13" customFormat="1">
      <c r="A186" s="13"/>
      <c r="B186" s="194"/>
      <c r="C186" s="13"/>
      <c r="D186" s="195" t="s">
        <v>145</v>
      </c>
      <c r="E186" s="196" t="s">
        <v>3</v>
      </c>
      <c r="F186" s="197" t="s">
        <v>749</v>
      </c>
      <c r="G186" s="13"/>
      <c r="H186" s="198">
        <v>2.7200000000000002</v>
      </c>
      <c r="I186" s="199"/>
      <c r="J186" s="13"/>
      <c r="K186" s="13"/>
      <c r="L186" s="194"/>
      <c r="M186" s="200"/>
      <c r="N186" s="201"/>
      <c r="O186" s="201"/>
      <c r="P186" s="201"/>
      <c r="Q186" s="201"/>
      <c r="R186" s="201"/>
      <c r="S186" s="201"/>
      <c r="T186" s="20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6" t="s">
        <v>145</v>
      </c>
      <c r="AU186" s="196" t="s">
        <v>81</v>
      </c>
      <c r="AV186" s="13" t="s">
        <v>81</v>
      </c>
      <c r="AW186" s="13" t="s">
        <v>33</v>
      </c>
      <c r="AX186" s="13" t="s">
        <v>72</v>
      </c>
      <c r="AY186" s="196" t="s">
        <v>191</v>
      </c>
    </row>
    <row r="187" s="14" customFormat="1">
      <c r="A187" s="14"/>
      <c r="B187" s="204"/>
      <c r="C187" s="14"/>
      <c r="D187" s="195" t="s">
        <v>145</v>
      </c>
      <c r="E187" s="205" t="s">
        <v>3</v>
      </c>
      <c r="F187" s="206" t="s">
        <v>270</v>
      </c>
      <c r="G187" s="14"/>
      <c r="H187" s="207">
        <v>135.56</v>
      </c>
      <c r="I187" s="208"/>
      <c r="J187" s="14"/>
      <c r="K187" s="14"/>
      <c r="L187" s="204"/>
      <c r="M187" s="209"/>
      <c r="N187" s="210"/>
      <c r="O187" s="210"/>
      <c r="P187" s="210"/>
      <c r="Q187" s="210"/>
      <c r="R187" s="210"/>
      <c r="S187" s="210"/>
      <c r="T187" s="21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5" t="s">
        <v>145</v>
      </c>
      <c r="AU187" s="205" t="s">
        <v>81</v>
      </c>
      <c r="AV187" s="14" t="s">
        <v>197</v>
      </c>
      <c r="AW187" s="14" t="s">
        <v>33</v>
      </c>
      <c r="AX187" s="14" t="s">
        <v>79</v>
      </c>
      <c r="AY187" s="205" t="s">
        <v>191</v>
      </c>
    </row>
    <row r="188" s="2" customFormat="1" ht="16.5" customHeight="1">
      <c r="A188" s="39"/>
      <c r="B188" s="175"/>
      <c r="C188" s="176" t="s">
        <v>8</v>
      </c>
      <c r="D188" s="176" t="s">
        <v>193</v>
      </c>
      <c r="E188" s="177" t="s">
        <v>750</v>
      </c>
      <c r="F188" s="178" t="s">
        <v>751</v>
      </c>
      <c r="G188" s="179" t="s">
        <v>136</v>
      </c>
      <c r="H188" s="180">
        <v>350.56</v>
      </c>
      <c r="I188" s="181"/>
      <c r="J188" s="182">
        <f>ROUND(I188*H188,2)</f>
        <v>0</v>
      </c>
      <c r="K188" s="178" t="s">
        <v>196</v>
      </c>
      <c r="L188" s="40"/>
      <c r="M188" s="183" t="s">
        <v>3</v>
      </c>
      <c r="N188" s="184" t="s">
        <v>43</v>
      </c>
      <c r="O188" s="73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7" t="s">
        <v>197</v>
      </c>
      <c r="AT188" s="187" t="s">
        <v>193</v>
      </c>
      <c r="AU188" s="187" t="s">
        <v>81</v>
      </c>
      <c r="AY188" s="20" t="s">
        <v>191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197</v>
      </c>
      <c r="BM188" s="187" t="s">
        <v>752</v>
      </c>
    </row>
    <row r="189" s="2" customFormat="1">
      <c r="A189" s="39"/>
      <c r="B189" s="40"/>
      <c r="C189" s="39"/>
      <c r="D189" s="189" t="s">
        <v>199</v>
      </c>
      <c r="E189" s="39"/>
      <c r="F189" s="190" t="s">
        <v>753</v>
      </c>
      <c r="G189" s="39"/>
      <c r="H189" s="39"/>
      <c r="I189" s="191"/>
      <c r="J189" s="39"/>
      <c r="K189" s="39"/>
      <c r="L189" s="40"/>
      <c r="M189" s="192"/>
      <c r="N189" s="193"/>
      <c r="O189" s="73"/>
      <c r="P189" s="73"/>
      <c r="Q189" s="73"/>
      <c r="R189" s="73"/>
      <c r="S189" s="73"/>
      <c r="T189" s="7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20" t="s">
        <v>199</v>
      </c>
      <c r="AU189" s="20" t="s">
        <v>81</v>
      </c>
    </row>
    <row r="190" s="2" customFormat="1" ht="24.15" customHeight="1">
      <c r="A190" s="39"/>
      <c r="B190" s="175"/>
      <c r="C190" s="176" t="s">
        <v>334</v>
      </c>
      <c r="D190" s="176" t="s">
        <v>193</v>
      </c>
      <c r="E190" s="177" t="s">
        <v>754</v>
      </c>
      <c r="F190" s="178" t="s">
        <v>755</v>
      </c>
      <c r="G190" s="179" t="s">
        <v>258</v>
      </c>
      <c r="H190" s="180">
        <v>1.4670000000000001</v>
      </c>
      <c r="I190" s="181"/>
      <c r="J190" s="182">
        <f>ROUND(I190*H190,2)</f>
        <v>0</v>
      </c>
      <c r="K190" s="178" t="s">
        <v>196</v>
      </c>
      <c r="L190" s="40"/>
      <c r="M190" s="183" t="s">
        <v>3</v>
      </c>
      <c r="N190" s="184" t="s">
        <v>43</v>
      </c>
      <c r="O190" s="73"/>
      <c r="P190" s="185">
        <f>O190*H190</f>
        <v>0</v>
      </c>
      <c r="Q190" s="185">
        <v>1.04922</v>
      </c>
      <c r="R190" s="185">
        <f>Q190*H190</f>
        <v>1.5392057400000001</v>
      </c>
      <c r="S190" s="185">
        <v>0</v>
      </c>
      <c r="T190" s="18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7" t="s">
        <v>197</v>
      </c>
      <c r="AT190" s="187" t="s">
        <v>193</v>
      </c>
      <c r="AU190" s="187" t="s">
        <v>81</v>
      </c>
      <c r="AY190" s="20" t="s">
        <v>191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79</v>
      </c>
      <c r="BK190" s="188">
        <f>ROUND(I190*H190,2)</f>
        <v>0</v>
      </c>
      <c r="BL190" s="20" t="s">
        <v>197</v>
      </c>
      <c r="BM190" s="187" t="s">
        <v>756</v>
      </c>
    </row>
    <row r="191" s="2" customFormat="1">
      <c r="A191" s="39"/>
      <c r="B191" s="40"/>
      <c r="C191" s="39"/>
      <c r="D191" s="189" t="s">
        <v>199</v>
      </c>
      <c r="E191" s="39"/>
      <c r="F191" s="190" t="s">
        <v>757</v>
      </c>
      <c r="G191" s="39"/>
      <c r="H191" s="39"/>
      <c r="I191" s="191"/>
      <c r="J191" s="39"/>
      <c r="K191" s="39"/>
      <c r="L191" s="40"/>
      <c r="M191" s="192"/>
      <c r="N191" s="193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199</v>
      </c>
      <c r="AU191" s="20" t="s">
        <v>81</v>
      </c>
    </row>
    <row r="192" s="13" customFormat="1">
      <c r="A192" s="13"/>
      <c r="B192" s="194"/>
      <c r="C192" s="13"/>
      <c r="D192" s="195" t="s">
        <v>145</v>
      </c>
      <c r="E192" s="196" t="s">
        <v>3</v>
      </c>
      <c r="F192" s="197" t="s">
        <v>758</v>
      </c>
      <c r="G192" s="13"/>
      <c r="H192" s="198">
        <v>1.4670000000000001</v>
      </c>
      <c r="I192" s="199"/>
      <c r="J192" s="13"/>
      <c r="K192" s="13"/>
      <c r="L192" s="194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6" t="s">
        <v>145</v>
      </c>
      <c r="AU192" s="196" t="s">
        <v>81</v>
      </c>
      <c r="AV192" s="13" t="s">
        <v>81</v>
      </c>
      <c r="AW192" s="13" t="s">
        <v>33</v>
      </c>
      <c r="AX192" s="13" t="s">
        <v>79</v>
      </c>
      <c r="AY192" s="196" t="s">
        <v>191</v>
      </c>
    </row>
    <row r="193" s="2" customFormat="1" ht="24.15" customHeight="1">
      <c r="A193" s="39"/>
      <c r="B193" s="175"/>
      <c r="C193" s="176" t="s">
        <v>340</v>
      </c>
      <c r="D193" s="176" t="s">
        <v>193</v>
      </c>
      <c r="E193" s="177" t="s">
        <v>759</v>
      </c>
      <c r="F193" s="178" t="s">
        <v>760</v>
      </c>
      <c r="G193" s="179" t="s">
        <v>136</v>
      </c>
      <c r="H193" s="180">
        <v>44.299999999999997</v>
      </c>
      <c r="I193" s="181"/>
      <c r="J193" s="182">
        <f>ROUND(I193*H193,2)</f>
        <v>0</v>
      </c>
      <c r="K193" s="178" t="s">
        <v>196</v>
      </c>
      <c r="L193" s="40"/>
      <c r="M193" s="183" t="s">
        <v>3</v>
      </c>
      <c r="N193" s="184" t="s">
        <v>43</v>
      </c>
      <c r="O193" s="73"/>
      <c r="P193" s="185">
        <f>O193*H193</f>
        <v>0</v>
      </c>
      <c r="Q193" s="185">
        <v>0.061719999999999997</v>
      </c>
      <c r="R193" s="185">
        <f>Q193*H193</f>
        <v>2.7341959999999998</v>
      </c>
      <c r="S193" s="185">
        <v>0</v>
      </c>
      <c r="T193" s="18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7" t="s">
        <v>197</v>
      </c>
      <c r="AT193" s="187" t="s">
        <v>193</v>
      </c>
      <c r="AU193" s="187" t="s">
        <v>81</v>
      </c>
      <c r="AY193" s="20" t="s">
        <v>191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79</v>
      </c>
      <c r="BK193" s="188">
        <f>ROUND(I193*H193,2)</f>
        <v>0</v>
      </c>
      <c r="BL193" s="20" t="s">
        <v>197</v>
      </c>
      <c r="BM193" s="187" t="s">
        <v>761</v>
      </c>
    </row>
    <row r="194" s="2" customFormat="1">
      <c r="A194" s="39"/>
      <c r="B194" s="40"/>
      <c r="C194" s="39"/>
      <c r="D194" s="189" t="s">
        <v>199</v>
      </c>
      <c r="E194" s="39"/>
      <c r="F194" s="190" t="s">
        <v>762</v>
      </c>
      <c r="G194" s="39"/>
      <c r="H194" s="39"/>
      <c r="I194" s="191"/>
      <c r="J194" s="39"/>
      <c r="K194" s="39"/>
      <c r="L194" s="40"/>
      <c r="M194" s="192"/>
      <c r="N194" s="193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199</v>
      </c>
      <c r="AU194" s="20" t="s">
        <v>81</v>
      </c>
    </row>
    <row r="195" s="13" customFormat="1">
      <c r="A195" s="13"/>
      <c r="B195" s="194"/>
      <c r="C195" s="13"/>
      <c r="D195" s="195" t="s">
        <v>145</v>
      </c>
      <c r="E195" s="196" t="s">
        <v>3</v>
      </c>
      <c r="F195" s="197" t="s">
        <v>763</v>
      </c>
      <c r="G195" s="13"/>
      <c r="H195" s="198">
        <v>19.800000000000001</v>
      </c>
      <c r="I195" s="199"/>
      <c r="J195" s="13"/>
      <c r="K195" s="13"/>
      <c r="L195" s="194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145</v>
      </c>
      <c r="AU195" s="196" t="s">
        <v>81</v>
      </c>
      <c r="AV195" s="13" t="s">
        <v>81</v>
      </c>
      <c r="AW195" s="13" t="s">
        <v>33</v>
      </c>
      <c r="AX195" s="13" t="s">
        <v>72</v>
      </c>
      <c r="AY195" s="196" t="s">
        <v>191</v>
      </c>
    </row>
    <row r="196" s="13" customFormat="1">
      <c r="A196" s="13"/>
      <c r="B196" s="194"/>
      <c r="C196" s="13"/>
      <c r="D196" s="195" t="s">
        <v>145</v>
      </c>
      <c r="E196" s="196" t="s">
        <v>3</v>
      </c>
      <c r="F196" s="197" t="s">
        <v>764</v>
      </c>
      <c r="G196" s="13"/>
      <c r="H196" s="198">
        <v>24.5</v>
      </c>
      <c r="I196" s="199"/>
      <c r="J196" s="13"/>
      <c r="K196" s="13"/>
      <c r="L196" s="194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6" t="s">
        <v>145</v>
      </c>
      <c r="AU196" s="196" t="s">
        <v>81</v>
      </c>
      <c r="AV196" s="13" t="s">
        <v>81</v>
      </c>
      <c r="AW196" s="13" t="s">
        <v>33</v>
      </c>
      <c r="AX196" s="13" t="s">
        <v>72</v>
      </c>
      <c r="AY196" s="196" t="s">
        <v>191</v>
      </c>
    </row>
    <row r="197" s="14" customFormat="1">
      <c r="A197" s="14"/>
      <c r="B197" s="204"/>
      <c r="C197" s="14"/>
      <c r="D197" s="195" t="s">
        <v>145</v>
      </c>
      <c r="E197" s="205" t="s">
        <v>3</v>
      </c>
      <c r="F197" s="206" t="s">
        <v>270</v>
      </c>
      <c r="G197" s="14"/>
      <c r="H197" s="207">
        <v>44.299999999999997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145</v>
      </c>
      <c r="AU197" s="205" t="s">
        <v>81</v>
      </c>
      <c r="AV197" s="14" t="s">
        <v>197</v>
      </c>
      <c r="AW197" s="14" t="s">
        <v>33</v>
      </c>
      <c r="AX197" s="14" t="s">
        <v>79</v>
      </c>
      <c r="AY197" s="205" t="s">
        <v>191</v>
      </c>
    </row>
    <row r="198" s="2" customFormat="1" ht="24.15" customHeight="1">
      <c r="A198" s="39"/>
      <c r="B198" s="175"/>
      <c r="C198" s="176" t="s">
        <v>346</v>
      </c>
      <c r="D198" s="176" t="s">
        <v>193</v>
      </c>
      <c r="E198" s="177" t="s">
        <v>765</v>
      </c>
      <c r="F198" s="178" t="s">
        <v>766</v>
      </c>
      <c r="G198" s="179" t="s">
        <v>136</v>
      </c>
      <c r="H198" s="180">
        <v>198.31999999999999</v>
      </c>
      <c r="I198" s="181"/>
      <c r="J198" s="182">
        <f>ROUND(I198*H198,2)</f>
        <v>0</v>
      </c>
      <c r="K198" s="178" t="s">
        <v>196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0.079210000000000003</v>
      </c>
      <c r="R198" s="185">
        <f>Q198*H198</f>
        <v>15.7089272</v>
      </c>
      <c r="S198" s="185">
        <v>0</v>
      </c>
      <c r="T198" s="18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197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197</v>
      </c>
      <c r="BM198" s="187" t="s">
        <v>767</v>
      </c>
    </row>
    <row r="199" s="2" customFormat="1">
      <c r="A199" s="39"/>
      <c r="B199" s="40"/>
      <c r="C199" s="39"/>
      <c r="D199" s="189" t="s">
        <v>199</v>
      </c>
      <c r="E199" s="39"/>
      <c r="F199" s="190" t="s">
        <v>768</v>
      </c>
      <c r="G199" s="39"/>
      <c r="H199" s="39"/>
      <c r="I199" s="191"/>
      <c r="J199" s="39"/>
      <c r="K199" s="39"/>
      <c r="L199" s="40"/>
      <c r="M199" s="192"/>
      <c r="N199" s="193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199</v>
      </c>
      <c r="AU199" s="20" t="s">
        <v>81</v>
      </c>
    </row>
    <row r="200" s="13" customFormat="1">
      <c r="A200" s="13"/>
      <c r="B200" s="194"/>
      <c r="C200" s="13"/>
      <c r="D200" s="195" t="s">
        <v>145</v>
      </c>
      <c r="E200" s="196" t="s">
        <v>3</v>
      </c>
      <c r="F200" s="197" t="s">
        <v>769</v>
      </c>
      <c r="G200" s="13"/>
      <c r="H200" s="198">
        <v>98.159999999999997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145</v>
      </c>
      <c r="AU200" s="196" t="s">
        <v>81</v>
      </c>
      <c r="AV200" s="13" t="s">
        <v>81</v>
      </c>
      <c r="AW200" s="13" t="s">
        <v>33</v>
      </c>
      <c r="AX200" s="13" t="s">
        <v>72</v>
      </c>
      <c r="AY200" s="196" t="s">
        <v>191</v>
      </c>
    </row>
    <row r="201" s="13" customFormat="1">
      <c r="A201" s="13"/>
      <c r="B201" s="194"/>
      <c r="C201" s="13"/>
      <c r="D201" s="195" t="s">
        <v>145</v>
      </c>
      <c r="E201" s="196" t="s">
        <v>3</v>
      </c>
      <c r="F201" s="197" t="s">
        <v>770</v>
      </c>
      <c r="G201" s="13"/>
      <c r="H201" s="198">
        <v>100.16</v>
      </c>
      <c r="I201" s="199"/>
      <c r="J201" s="13"/>
      <c r="K201" s="13"/>
      <c r="L201" s="194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145</v>
      </c>
      <c r="AU201" s="196" t="s">
        <v>81</v>
      </c>
      <c r="AV201" s="13" t="s">
        <v>81</v>
      </c>
      <c r="AW201" s="13" t="s">
        <v>33</v>
      </c>
      <c r="AX201" s="13" t="s">
        <v>72</v>
      </c>
      <c r="AY201" s="196" t="s">
        <v>191</v>
      </c>
    </row>
    <row r="202" s="14" customFormat="1">
      <c r="A202" s="14"/>
      <c r="B202" s="204"/>
      <c r="C202" s="14"/>
      <c r="D202" s="195" t="s">
        <v>145</v>
      </c>
      <c r="E202" s="205" t="s">
        <v>3</v>
      </c>
      <c r="F202" s="206" t="s">
        <v>270</v>
      </c>
      <c r="G202" s="14"/>
      <c r="H202" s="207">
        <v>198.31999999999999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145</v>
      </c>
      <c r="AU202" s="205" t="s">
        <v>81</v>
      </c>
      <c r="AV202" s="14" t="s">
        <v>197</v>
      </c>
      <c r="AW202" s="14" t="s">
        <v>33</v>
      </c>
      <c r="AX202" s="14" t="s">
        <v>79</v>
      </c>
      <c r="AY202" s="205" t="s">
        <v>191</v>
      </c>
    </row>
    <row r="203" s="2" customFormat="1" ht="24.15" customHeight="1">
      <c r="A203" s="39"/>
      <c r="B203" s="175"/>
      <c r="C203" s="176" t="s">
        <v>352</v>
      </c>
      <c r="D203" s="176" t="s">
        <v>193</v>
      </c>
      <c r="E203" s="177" t="s">
        <v>771</v>
      </c>
      <c r="F203" s="178" t="s">
        <v>772</v>
      </c>
      <c r="G203" s="179" t="s">
        <v>136</v>
      </c>
      <c r="H203" s="180">
        <v>42.840000000000003</v>
      </c>
      <c r="I203" s="181"/>
      <c r="J203" s="182">
        <f>ROUND(I203*H203,2)</f>
        <v>0</v>
      </c>
      <c r="K203" s="178" t="s">
        <v>196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0.054600000000000003</v>
      </c>
      <c r="R203" s="185">
        <f>Q203*H203</f>
        <v>2.3390640000000005</v>
      </c>
      <c r="S203" s="185">
        <v>0</v>
      </c>
      <c r="T203" s="18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197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197</v>
      </c>
      <c r="BM203" s="187" t="s">
        <v>773</v>
      </c>
    </row>
    <row r="204" s="2" customFormat="1">
      <c r="A204" s="39"/>
      <c r="B204" s="40"/>
      <c r="C204" s="39"/>
      <c r="D204" s="189" t="s">
        <v>199</v>
      </c>
      <c r="E204" s="39"/>
      <c r="F204" s="190" t="s">
        <v>774</v>
      </c>
      <c r="G204" s="39"/>
      <c r="H204" s="39"/>
      <c r="I204" s="191"/>
      <c r="J204" s="39"/>
      <c r="K204" s="39"/>
      <c r="L204" s="40"/>
      <c r="M204" s="192"/>
      <c r="N204" s="193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199</v>
      </c>
      <c r="AU204" s="20" t="s">
        <v>81</v>
      </c>
    </row>
    <row r="205" s="13" customFormat="1">
      <c r="A205" s="13"/>
      <c r="B205" s="194"/>
      <c r="C205" s="13"/>
      <c r="D205" s="195" t="s">
        <v>145</v>
      </c>
      <c r="E205" s="196" t="s">
        <v>3</v>
      </c>
      <c r="F205" s="197" t="s">
        <v>775</v>
      </c>
      <c r="G205" s="13"/>
      <c r="H205" s="198">
        <v>20.16</v>
      </c>
      <c r="I205" s="199"/>
      <c r="J205" s="13"/>
      <c r="K205" s="13"/>
      <c r="L205" s="194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145</v>
      </c>
      <c r="AU205" s="196" t="s">
        <v>81</v>
      </c>
      <c r="AV205" s="13" t="s">
        <v>81</v>
      </c>
      <c r="AW205" s="13" t="s">
        <v>33</v>
      </c>
      <c r="AX205" s="13" t="s">
        <v>72</v>
      </c>
      <c r="AY205" s="196" t="s">
        <v>191</v>
      </c>
    </row>
    <row r="206" s="13" customFormat="1">
      <c r="A206" s="13"/>
      <c r="B206" s="194"/>
      <c r="C206" s="13"/>
      <c r="D206" s="195" t="s">
        <v>145</v>
      </c>
      <c r="E206" s="196" t="s">
        <v>3</v>
      </c>
      <c r="F206" s="197" t="s">
        <v>776</v>
      </c>
      <c r="G206" s="13"/>
      <c r="H206" s="198">
        <v>22.68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145</v>
      </c>
      <c r="AU206" s="196" t="s">
        <v>81</v>
      </c>
      <c r="AV206" s="13" t="s">
        <v>81</v>
      </c>
      <c r="AW206" s="13" t="s">
        <v>33</v>
      </c>
      <c r="AX206" s="13" t="s">
        <v>72</v>
      </c>
      <c r="AY206" s="196" t="s">
        <v>191</v>
      </c>
    </row>
    <row r="207" s="14" customFormat="1">
      <c r="A207" s="14"/>
      <c r="B207" s="204"/>
      <c r="C207" s="14"/>
      <c r="D207" s="195" t="s">
        <v>145</v>
      </c>
      <c r="E207" s="205" t="s">
        <v>3</v>
      </c>
      <c r="F207" s="206" t="s">
        <v>270</v>
      </c>
      <c r="G207" s="14"/>
      <c r="H207" s="207">
        <v>42.840000000000003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145</v>
      </c>
      <c r="AU207" s="205" t="s">
        <v>81</v>
      </c>
      <c r="AV207" s="14" t="s">
        <v>197</v>
      </c>
      <c r="AW207" s="14" t="s">
        <v>33</v>
      </c>
      <c r="AX207" s="14" t="s">
        <v>79</v>
      </c>
      <c r="AY207" s="205" t="s">
        <v>191</v>
      </c>
    </row>
    <row r="208" s="2" customFormat="1" ht="24.15" customHeight="1">
      <c r="A208" s="39"/>
      <c r="B208" s="175"/>
      <c r="C208" s="176" t="s">
        <v>358</v>
      </c>
      <c r="D208" s="176" t="s">
        <v>193</v>
      </c>
      <c r="E208" s="177" t="s">
        <v>777</v>
      </c>
      <c r="F208" s="178" t="s">
        <v>778</v>
      </c>
      <c r="G208" s="179" t="s">
        <v>136</v>
      </c>
      <c r="H208" s="180">
        <v>19.260000000000002</v>
      </c>
      <c r="I208" s="181"/>
      <c r="J208" s="182">
        <f>ROUND(I208*H208,2)</f>
        <v>0</v>
      </c>
      <c r="K208" s="178" t="s">
        <v>196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0.064519999999999994</v>
      </c>
      <c r="R208" s="185">
        <f>Q208*H208</f>
        <v>1.2426552</v>
      </c>
      <c r="S208" s="185">
        <v>0</v>
      </c>
      <c r="T208" s="18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197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197</v>
      </c>
      <c r="BM208" s="187" t="s">
        <v>779</v>
      </c>
    </row>
    <row r="209" s="2" customFormat="1">
      <c r="A209" s="39"/>
      <c r="B209" s="40"/>
      <c r="C209" s="39"/>
      <c r="D209" s="189" t="s">
        <v>199</v>
      </c>
      <c r="E209" s="39"/>
      <c r="F209" s="190" t="s">
        <v>780</v>
      </c>
      <c r="G209" s="39"/>
      <c r="H209" s="39"/>
      <c r="I209" s="191"/>
      <c r="J209" s="39"/>
      <c r="K209" s="39"/>
      <c r="L209" s="40"/>
      <c r="M209" s="192"/>
      <c r="N209" s="19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199</v>
      </c>
      <c r="AU209" s="20" t="s">
        <v>81</v>
      </c>
    </row>
    <row r="210" s="13" customFormat="1">
      <c r="A210" s="13"/>
      <c r="B210" s="194"/>
      <c r="C210" s="13"/>
      <c r="D210" s="195" t="s">
        <v>145</v>
      </c>
      <c r="E210" s="196" t="s">
        <v>3</v>
      </c>
      <c r="F210" s="197" t="s">
        <v>781</v>
      </c>
      <c r="G210" s="13"/>
      <c r="H210" s="198">
        <v>19.260000000000002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145</v>
      </c>
      <c r="AU210" s="196" t="s">
        <v>81</v>
      </c>
      <c r="AV210" s="13" t="s">
        <v>81</v>
      </c>
      <c r="AW210" s="13" t="s">
        <v>33</v>
      </c>
      <c r="AX210" s="13" t="s">
        <v>79</v>
      </c>
      <c r="AY210" s="196" t="s">
        <v>191</v>
      </c>
    </row>
    <row r="211" s="2" customFormat="1" ht="24.15" customHeight="1">
      <c r="A211" s="39"/>
      <c r="B211" s="175"/>
      <c r="C211" s="176" t="s">
        <v>363</v>
      </c>
      <c r="D211" s="176" t="s">
        <v>193</v>
      </c>
      <c r="E211" s="177" t="s">
        <v>782</v>
      </c>
      <c r="F211" s="178" t="s">
        <v>783</v>
      </c>
      <c r="G211" s="179" t="s">
        <v>136</v>
      </c>
      <c r="H211" s="180">
        <v>25.920000000000002</v>
      </c>
      <c r="I211" s="181"/>
      <c r="J211" s="182">
        <f>ROUND(I211*H211,2)</f>
        <v>0</v>
      </c>
      <c r="K211" s="178" t="s">
        <v>196</v>
      </c>
      <c r="L211" s="40"/>
      <c r="M211" s="183" t="s">
        <v>3</v>
      </c>
      <c r="N211" s="184" t="s">
        <v>43</v>
      </c>
      <c r="O211" s="73"/>
      <c r="P211" s="185">
        <f>O211*H211</f>
        <v>0</v>
      </c>
      <c r="Q211" s="185">
        <v>0.083409999999999998</v>
      </c>
      <c r="R211" s="185">
        <f>Q211*H211</f>
        <v>2.1619872</v>
      </c>
      <c r="S211" s="185">
        <v>0</v>
      </c>
      <c r="T211" s="18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7" t="s">
        <v>197</v>
      </c>
      <c r="AT211" s="187" t="s">
        <v>193</v>
      </c>
      <c r="AU211" s="187" t="s">
        <v>81</v>
      </c>
      <c r="AY211" s="20" t="s">
        <v>191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197</v>
      </c>
      <c r="BM211" s="187" t="s">
        <v>784</v>
      </c>
    </row>
    <row r="212" s="2" customFormat="1">
      <c r="A212" s="39"/>
      <c r="B212" s="40"/>
      <c r="C212" s="39"/>
      <c r="D212" s="189" t="s">
        <v>199</v>
      </c>
      <c r="E212" s="39"/>
      <c r="F212" s="190" t="s">
        <v>785</v>
      </c>
      <c r="G212" s="39"/>
      <c r="H212" s="39"/>
      <c r="I212" s="191"/>
      <c r="J212" s="39"/>
      <c r="K212" s="39"/>
      <c r="L212" s="40"/>
      <c r="M212" s="192"/>
      <c r="N212" s="19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199</v>
      </c>
      <c r="AU212" s="20" t="s">
        <v>81</v>
      </c>
    </row>
    <row r="213" s="13" customFormat="1">
      <c r="A213" s="13"/>
      <c r="B213" s="194"/>
      <c r="C213" s="13"/>
      <c r="D213" s="195" t="s">
        <v>145</v>
      </c>
      <c r="E213" s="196" t="s">
        <v>3</v>
      </c>
      <c r="F213" s="197" t="s">
        <v>786</v>
      </c>
      <c r="G213" s="13"/>
      <c r="H213" s="198">
        <v>25.920000000000002</v>
      </c>
      <c r="I213" s="199"/>
      <c r="J213" s="13"/>
      <c r="K213" s="13"/>
      <c r="L213" s="194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6" t="s">
        <v>145</v>
      </c>
      <c r="AU213" s="196" t="s">
        <v>81</v>
      </c>
      <c r="AV213" s="13" t="s">
        <v>81</v>
      </c>
      <c r="AW213" s="13" t="s">
        <v>33</v>
      </c>
      <c r="AX213" s="13" t="s">
        <v>79</v>
      </c>
      <c r="AY213" s="196" t="s">
        <v>191</v>
      </c>
    </row>
    <row r="214" s="2" customFormat="1" ht="24.15" customHeight="1">
      <c r="A214" s="39"/>
      <c r="B214" s="175"/>
      <c r="C214" s="176" t="s">
        <v>369</v>
      </c>
      <c r="D214" s="176" t="s">
        <v>193</v>
      </c>
      <c r="E214" s="177" t="s">
        <v>787</v>
      </c>
      <c r="F214" s="178" t="s">
        <v>788</v>
      </c>
      <c r="G214" s="179" t="s">
        <v>136</v>
      </c>
      <c r="H214" s="180">
        <v>28.260000000000002</v>
      </c>
      <c r="I214" s="181"/>
      <c r="J214" s="182">
        <f>ROUND(I214*H214,2)</f>
        <v>0</v>
      </c>
      <c r="K214" s="178" t="s">
        <v>196</v>
      </c>
      <c r="L214" s="40"/>
      <c r="M214" s="183" t="s">
        <v>3</v>
      </c>
      <c r="N214" s="184" t="s">
        <v>43</v>
      </c>
      <c r="O214" s="73"/>
      <c r="P214" s="185">
        <f>O214*H214</f>
        <v>0</v>
      </c>
      <c r="Q214" s="185">
        <v>0.16114000000000001</v>
      </c>
      <c r="R214" s="185">
        <f>Q214*H214</f>
        <v>4.5538164000000005</v>
      </c>
      <c r="S214" s="185">
        <v>0</v>
      </c>
      <c r="T214" s="18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7" t="s">
        <v>197</v>
      </c>
      <c r="AT214" s="187" t="s">
        <v>193</v>
      </c>
      <c r="AU214" s="187" t="s">
        <v>81</v>
      </c>
      <c r="AY214" s="20" t="s">
        <v>191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79</v>
      </c>
      <c r="BK214" s="188">
        <f>ROUND(I214*H214,2)</f>
        <v>0</v>
      </c>
      <c r="BL214" s="20" t="s">
        <v>197</v>
      </c>
      <c r="BM214" s="187" t="s">
        <v>789</v>
      </c>
    </row>
    <row r="215" s="2" customFormat="1">
      <c r="A215" s="39"/>
      <c r="B215" s="40"/>
      <c r="C215" s="39"/>
      <c r="D215" s="189" t="s">
        <v>199</v>
      </c>
      <c r="E215" s="39"/>
      <c r="F215" s="190" t="s">
        <v>790</v>
      </c>
      <c r="G215" s="39"/>
      <c r="H215" s="39"/>
      <c r="I215" s="191"/>
      <c r="J215" s="39"/>
      <c r="K215" s="39"/>
      <c r="L215" s="40"/>
      <c r="M215" s="192"/>
      <c r="N215" s="193"/>
      <c r="O215" s="73"/>
      <c r="P215" s="73"/>
      <c r="Q215" s="73"/>
      <c r="R215" s="73"/>
      <c r="S215" s="73"/>
      <c r="T215" s="7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20" t="s">
        <v>199</v>
      </c>
      <c r="AU215" s="20" t="s">
        <v>81</v>
      </c>
    </row>
    <row r="216" s="13" customFormat="1">
      <c r="A216" s="13"/>
      <c r="B216" s="194"/>
      <c r="C216" s="13"/>
      <c r="D216" s="195" t="s">
        <v>145</v>
      </c>
      <c r="E216" s="196" t="s">
        <v>3</v>
      </c>
      <c r="F216" s="197" t="s">
        <v>791</v>
      </c>
      <c r="G216" s="13"/>
      <c r="H216" s="198">
        <v>28.260000000000002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145</v>
      </c>
      <c r="AU216" s="196" t="s">
        <v>81</v>
      </c>
      <c r="AV216" s="13" t="s">
        <v>81</v>
      </c>
      <c r="AW216" s="13" t="s">
        <v>33</v>
      </c>
      <c r="AX216" s="13" t="s">
        <v>79</v>
      </c>
      <c r="AY216" s="196" t="s">
        <v>191</v>
      </c>
    </row>
    <row r="217" s="12" customFormat="1" ht="22.8" customHeight="1">
      <c r="A217" s="12"/>
      <c r="B217" s="162"/>
      <c r="C217" s="12"/>
      <c r="D217" s="163" t="s">
        <v>71</v>
      </c>
      <c r="E217" s="173" t="s">
        <v>197</v>
      </c>
      <c r="F217" s="173" t="s">
        <v>792</v>
      </c>
      <c r="G217" s="12"/>
      <c r="H217" s="12"/>
      <c r="I217" s="165"/>
      <c r="J217" s="174">
        <f>BK217</f>
        <v>0</v>
      </c>
      <c r="K217" s="12"/>
      <c r="L217" s="162"/>
      <c r="M217" s="167"/>
      <c r="N217" s="168"/>
      <c r="O217" s="168"/>
      <c r="P217" s="169">
        <f>SUM(P218:P241)</f>
        <v>0</v>
      </c>
      <c r="Q217" s="168"/>
      <c r="R217" s="169">
        <f>SUM(R218:R241)</f>
        <v>2.9725972000000001</v>
      </c>
      <c r="S217" s="168"/>
      <c r="T217" s="170">
        <f>SUM(T218:T241)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63" t="s">
        <v>79</v>
      </c>
      <c r="AT217" s="171" t="s">
        <v>71</v>
      </c>
      <c r="AU217" s="171" t="s">
        <v>79</v>
      </c>
      <c r="AY217" s="163" t="s">
        <v>191</v>
      </c>
      <c r="BK217" s="172">
        <f>SUM(BK218:BK241)</f>
        <v>0</v>
      </c>
    </row>
    <row r="218" s="2" customFormat="1" ht="24.15" customHeight="1">
      <c r="A218" s="39"/>
      <c r="B218" s="175"/>
      <c r="C218" s="176" t="s">
        <v>376</v>
      </c>
      <c r="D218" s="176" t="s">
        <v>193</v>
      </c>
      <c r="E218" s="177" t="s">
        <v>793</v>
      </c>
      <c r="F218" s="178" t="s">
        <v>794</v>
      </c>
      <c r="G218" s="179" t="s">
        <v>132</v>
      </c>
      <c r="H218" s="180">
        <v>1.1220000000000001</v>
      </c>
      <c r="I218" s="181"/>
      <c r="J218" s="182">
        <f>ROUND(I218*H218,2)</f>
        <v>0</v>
      </c>
      <c r="K218" s="178" t="s">
        <v>196</v>
      </c>
      <c r="L218" s="40"/>
      <c r="M218" s="183" t="s">
        <v>3</v>
      </c>
      <c r="N218" s="184" t="s">
        <v>43</v>
      </c>
      <c r="O218" s="73"/>
      <c r="P218" s="185">
        <f>O218*H218</f>
        <v>0</v>
      </c>
      <c r="Q218" s="185">
        <v>2.5020099999999998</v>
      </c>
      <c r="R218" s="185">
        <f>Q218*H218</f>
        <v>2.8072552200000001</v>
      </c>
      <c r="S218" s="185">
        <v>0</v>
      </c>
      <c r="T218" s="18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7" t="s">
        <v>197</v>
      </c>
      <c r="AT218" s="187" t="s">
        <v>193</v>
      </c>
      <c r="AU218" s="187" t="s">
        <v>81</v>
      </c>
      <c r="AY218" s="20" t="s">
        <v>191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197</v>
      </c>
      <c r="BM218" s="187" t="s">
        <v>795</v>
      </c>
    </row>
    <row r="219" s="2" customFormat="1">
      <c r="A219" s="39"/>
      <c r="B219" s="40"/>
      <c r="C219" s="39"/>
      <c r="D219" s="189" t="s">
        <v>199</v>
      </c>
      <c r="E219" s="39"/>
      <c r="F219" s="190" t="s">
        <v>796</v>
      </c>
      <c r="G219" s="39"/>
      <c r="H219" s="39"/>
      <c r="I219" s="191"/>
      <c r="J219" s="39"/>
      <c r="K219" s="39"/>
      <c r="L219" s="40"/>
      <c r="M219" s="192"/>
      <c r="N219" s="19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199</v>
      </c>
      <c r="AU219" s="20" t="s">
        <v>81</v>
      </c>
    </row>
    <row r="220" s="13" customFormat="1">
      <c r="A220" s="13"/>
      <c r="B220" s="194"/>
      <c r="C220" s="13"/>
      <c r="D220" s="195" t="s">
        <v>145</v>
      </c>
      <c r="E220" s="196" t="s">
        <v>3</v>
      </c>
      <c r="F220" s="197" t="s">
        <v>797</v>
      </c>
      <c r="G220" s="13"/>
      <c r="H220" s="198">
        <v>0.81999999999999995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145</v>
      </c>
      <c r="AU220" s="196" t="s">
        <v>81</v>
      </c>
      <c r="AV220" s="13" t="s">
        <v>81</v>
      </c>
      <c r="AW220" s="13" t="s">
        <v>33</v>
      </c>
      <c r="AX220" s="13" t="s">
        <v>72</v>
      </c>
      <c r="AY220" s="196" t="s">
        <v>191</v>
      </c>
    </row>
    <row r="221" s="13" customFormat="1">
      <c r="A221" s="13"/>
      <c r="B221" s="194"/>
      <c r="C221" s="13"/>
      <c r="D221" s="195" t="s">
        <v>145</v>
      </c>
      <c r="E221" s="196" t="s">
        <v>3</v>
      </c>
      <c r="F221" s="197" t="s">
        <v>798</v>
      </c>
      <c r="G221" s="13"/>
      <c r="H221" s="198">
        <v>0.30199999999999999</v>
      </c>
      <c r="I221" s="199"/>
      <c r="J221" s="13"/>
      <c r="K221" s="13"/>
      <c r="L221" s="194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145</v>
      </c>
      <c r="AU221" s="196" t="s">
        <v>81</v>
      </c>
      <c r="AV221" s="13" t="s">
        <v>81</v>
      </c>
      <c r="AW221" s="13" t="s">
        <v>33</v>
      </c>
      <c r="AX221" s="13" t="s">
        <v>72</v>
      </c>
      <c r="AY221" s="196" t="s">
        <v>191</v>
      </c>
    </row>
    <row r="222" s="14" customFormat="1">
      <c r="A222" s="14"/>
      <c r="B222" s="204"/>
      <c r="C222" s="14"/>
      <c r="D222" s="195" t="s">
        <v>145</v>
      </c>
      <c r="E222" s="205" t="s">
        <v>3</v>
      </c>
      <c r="F222" s="206" t="s">
        <v>270</v>
      </c>
      <c r="G222" s="14"/>
      <c r="H222" s="207">
        <v>1.1220000000000001</v>
      </c>
      <c r="I222" s="208"/>
      <c r="J222" s="14"/>
      <c r="K222" s="14"/>
      <c r="L222" s="204"/>
      <c r="M222" s="209"/>
      <c r="N222" s="210"/>
      <c r="O222" s="210"/>
      <c r="P222" s="210"/>
      <c r="Q222" s="210"/>
      <c r="R222" s="210"/>
      <c r="S222" s="210"/>
      <c r="T222" s="2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5" t="s">
        <v>145</v>
      </c>
      <c r="AU222" s="205" t="s">
        <v>81</v>
      </c>
      <c r="AV222" s="14" t="s">
        <v>197</v>
      </c>
      <c r="AW222" s="14" t="s">
        <v>33</v>
      </c>
      <c r="AX222" s="14" t="s">
        <v>79</v>
      </c>
      <c r="AY222" s="205" t="s">
        <v>191</v>
      </c>
    </row>
    <row r="223" s="2" customFormat="1" ht="21.75" customHeight="1">
      <c r="A223" s="39"/>
      <c r="B223" s="175"/>
      <c r="C223" s="176" t="s">
        <v>383</v>
      </c>
      <c r="D223" s="176" t="s">
        <v>193</v>
      </c>
      <c r="E223" s="177" t="s">
        <v>799</v>
      </c>
      <c r="F223" s="178" t="s">
        <v>800</v>
      </c>
      <c r="G223" s="179" t="s">
        <v>136</v>
      </c>
      <c r="H223" s="180">
        <v>4.2599999999999998</v>
      </c>
      <c r="I223" s="181"/>
      <c r="J223" s="182">
        <f>ROUND(I223*H223,2)</f>
        <v>0</v>
      </c>
      <c r="K223" s="178" t="s">
        <v>196</v>
      </c>
      <c r="L223" s="40"/>
      <c r="M223" s="183" t="s">
        <v>3</v>
      </c>
      <c r="N223" s="184" t="s">
        <v>43</v>
      </c>
      <c r="O223" s="73"/>
      <c r="P223" s="185">
        <f>O223*H223</f>
        <v>0</v>
      </c>
      <c r="Q223" s="185">
        <v>0.0053299999999999997</v>
      </c>
      <c r="R223" s="185">
        <f>Q223*H223</f>
        <v>0.022705799999999998</v>
      </c>
      <c r="S223" s="185">
        <v>0</v>
      </c>
      <c r="T223" s="18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87" t="s">
        <v>197</v>
      </c>
      <c r="AT223" s="187" t="s">
        <v>193</v>
      </c>
      <c r="AU223" s="187" t="s">
        <v>81</v>
      </c>
      <c r="AY223" s="20" t="s">
        <v>191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79</v>
      </c>
      <c r="BK223" s="188">
        <f>ROUND(I223*H223,2)</f>
        <v>0</v>
      </c>
      <c r="BL223" s="20" t="s">
        <v>197</v>
      </c>
      <c r="BM223" s="187" t="s">
        <v>801</v>
      </c>
    </row>
    <row r="224" s="2" customFormat="1">
      <c r="A224" s="39"/>
      <c r="B224" s="40"/>
      <c r="C224" s="39"/>
      <c r="D224" s="189" t="s">
        <v>199</v>
      </c>
      <c r="E224" s="39"/>
      <c r="F224" s="190" t="s">
        <v>802</v>
      </c>
      <c r="G224" s="39"/>
      <c r="H224" s="39"/>
      <c r="I224" s="191"/>
      <c r="J224" s="39"/>
      <c r="K224" s="39"/>
      <c r="L224" s="40"/>
      <c r="M224" s="192"/>
      <c r="N224" s="19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199</v>
      </c>
      <c r="AU224" s="20" t="s">
        <v>81</v>
      </c>
    </row>
    <row r="225" s="13" customFormat="1">
      <c r="A225" s="13"/>
      <c r="B225" s="194"/>
      <c r="C225" s="13"/>
      <c r="D225" s="195" t="s">
        <v>145</v>
      </c>
      <c r="E225" s="196" t="s">
        <v>3</v>
      </c>
      <c r="F225" s="197" t="s">
        <v>803</v>
      </c>
      <c r="G225" s="13"/>
      <c r="H225" s="198">
        <v>4.2599999999999998</v>
      </c>
      <c r="I225" s="199"/>
      <c r="J225" s="13"/>
      <c r="K225" s="13"/>
      <c r="L225" s="194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145</v>
      </c>
      <c r="AU225" s="196" t="s">
        <v>81</v>
      </c>
      <c r="AV225" s="13" t="s">
        <v>81</v>
      </c>
      <c r="AW225" s="13" t="s">
        <v>33</v>
      </c>
      <c r="AX225" s="13" t="s">
        <v>79</v>
      </c>
      <c r="AY225" s="196" t="s">
        <v>191</v>
      </c>
    </row>
    <row r="226" s="2" customFormat="1" ht="24.15" customHeight="1">
      <c r="A226" s="39"/>
      <c r="B226" s="175"/>
      <c r="C226" s="176" t="s">
        <v>390</v>
      </c>
      <c r="D226" s="176" t="s">
        <v>193</v>
      </c>
      <c r="E226" s="177" t="s">
        <v>804</v>
      </c>
      <c r="F226" s="178" t="s">
        <v>805</v>
      </c>
      <c r="G226" s="179" t="s">
        <v>136</v>
      </c>
      <c r="H226" s="180">
        <v>4.2599999999999998</v>
      </c>
      <c r="I226" s="181"/>
      <c r="J226" s="182">
        <f>ROUND(I226*H226,2)</f>
        <v>0</v>
      </c>
      <c r="K226" s="178" t="s">
        <v>196</v>
      </c>
      <c r="L226" s="40"/>
      <c r="M226" s="183" t="s">
        <v>3</v>
      </c>
      <c r="N226" s="184" t="s">
        <v>43</v>
      </c>
      <c r="O226" s="73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7" t="s">
        <v>197</v>
      </c>
      <c r="AT226" s="187" t="s">
        <v>193</v>
      </c>
      <c r="AU226" s="187" t="s">
        <v>81</v>
      </c>
      <c r="AY226" s="20" t="s">
        <v>191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79</v>
      </c>
      <c r="BK226" s="188">
        <f>ROUND(I226*H226,2)</f>
        <v>0</v>
      </c>
      <c r="BL226" s="20" t="s">
        <v>197</v>
      </c>
      <c r="BM226" s="187" t="s">
        <v>806</v>
      </c>
    </row>
    <row r="227" s="2" customFormat="1">
      <c r="A227" s="39"/>
      <c r="B227" s="40"/>
      <c r="C227" s="39"/>
      <c r="D227" s="189" t="s">
        <v>199</v>
      </c>
      <c r="E227" s="39"/>
      <c r="F227" s="190" t="s">
        <v>807</v>
      </c>
      <c r="G227" s="39"/>
      <c r="H227" s="39"/>
      <c r="I227" s="191"/>
      <c r="J227" s="39"/>
      <c r="K227" s="39"/>
      <c r="L227" s="40"/>
      <c r="M227" s="192"/>
      <c r="N227" s="19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199</v>
      </c>
      <c r="AU227" s="20" t="s">
        <v>81</v>
      </c>
    </row>
    <row r="228" s="2" customFormat="1" ht="49.05" customHeight="1">
      <c r="A228" s="39"/>
      <c r="B228" s="175"/>
      <c r="C228" s="176" t="s">
        <v>396</v>
      </c>
      <c r="D228" s="176" t="s">
        <v>193</v>
      </c>
      <c r="E228" s="177" t="s">
        <v>808</v>
      </c>
      <c r="F228" s="178" t="s">
        <v>809</v>
      </c>
      <c r="G228" s="179" t="s">
        <v>136</v>
      </c>
      <c r="H228" s="180">
        <v>3.3599999999999999</v>
      </c>
      <c r="I228" s="181"/>
      <c r="J228" s="182">
        <f>ROUND(I228*H228,2)</f>
        <v>0</v>
      </c>
      <c r="K228" s="178" t="s">
        <v>196</v>
      </c>
      <c r="L228" s="40"/>
      <c r="M228" s="183" t="s">
        <v>3</v>
      </c>
      <c r="N228" s="184" t="s">
        <v>43</v>
      </c>
      <c r="O228" s="73"/>
      <c r="P228" s="185">
        <f>O228*H228</f>
        <v>0</v>
      </c>
      <c r="Q228" s="185">
        <v>0.010529999999999999</v>
      </c>
      <c r="R228" s="185">
        <f>Q228*H228</f>
        <v>0.035380799999999997</v>
      </c>
      <c r="S228" s="185">
        <v>0</v>
      </c>
      <c r="T228" s="18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7" t="s">
        <v>197</v>
      </c>
      <c r="AT228" s="187" t="s">
        <v>193</v>
      </c>
      <c r="AU228" s="187" t="s">
        <v>81</v>
      </c>
      <c r="AY228" s="20" t="s">
        <v>191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79</v>
      </c>
      <c r="BK228" s="188">
        <f>ROUND(I228*H228,2)</f>
        <v>0</v>
      </c>
      <c r="BL228" s="20" t="s">
        <v>197</v>
      </c>
      <c r="BM228" s="187" t="s">
        <v>810</v>
      </c>
    </row>
    <row r="229" s="2" customFormat="1">
      <c r="A229" s="39"/>
      <c r="B229" s="40"/>
      <c r="C229" s="39"/>
      <c r="D229" s="189" t="s">
        <v>199</v>
      </c>
      <c r="E229" s="39"/>
      <c r="F229" s="190" t="s">
        <v>811</v>
      </c>
      <c r="G229" s="39"/>
      <c r="H229" s="39"/>
      <c r="I229" s="191"/>
      <c r="J229" s="39"/>
      <c r="K229" s="39"/>
      <c r="L229" s="40"/>
      <c r="M229" s="192"/>
      <c r="N229" s="193"/>
      <c r="O229" s="73"/>
      <c r="P229" s="73"/>
      <c r="Q229" s="73"/>
      <c r="R229" s="73"/>
      <c r="S229" s="73"/>
      <c r="T229" s="7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20" t="s">
        <v>199</v>
      </c>
      <c r="AU229" s="20" t="s">
        <v>81</v>
      </c>
    </row>
    <row r="230" s="13" customFormat="1">
      <c r="A230" s="13"/>
      <c r="B230" s="194"/>
      <c r="C230" s="13"/>
      <c r="D230" s="195" t="s">
        <v>145</v>
      </c>
      <c r="E230" s="196" t="s">
        <v>3</v>
      </c>
      <c r="F230" s="197" t="s">
        <v>812</v>
      </c>
      <c r="G230" s="13"/>
      <c r="H230" s="198">
        <v>3.3599999999999999</v>
      </c>
      <c r="I230" s="199"/>
      <c r="J230" s="13"/>
      <c r="K230" s="13"/>
      <c r="L230" s="194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6" t="s">
        <v>145</v>
      </c>
      <c r="AU230" s="196" t="s">
        <v>81</v>
      </c>
      <c r="AV230" s="13" t="s">
        <v>81</v>
      </c>
      <c r="AW230" s="13" t="s">
        <v>33</v>
      </c>
      <c r="AX230" s="13" t="s">
        <v>79</v>
      </c>
      <c r="AY230" s="196" t="s">
        <v>191</v>
      </c>
    </row>
    <row r="231" s="2" customFormat="1" ht="24.15" customHeight="1">
      <c r="A231" s="39"/>
      <c r="B231" s="175"/>
      <c r="C231" s="176" t="s">
        <v>401</v>
      </c>
      <c r="D231" s="176" t="s">
        <v>193</v>
      </c>
      <c r="E231" s="177" t="s">
        <v>813</v>
      </c>
      <c r="F231" s="178" t="s">
        <v>814</v>
      </c>
      <c r="G231" s="179" t="s">
        <v>136</v>
      </c>
      <c r="H231" s="180">
        <v>6</v>
      </c>
      <c r="I231" s="181"/>
      <c r="J231" s="182">
        <f>ROUND(I231*H231,2)</f>
        <v>0</v>
      </c>
      <c r="K231" s="178" t="s">
        <v>196</v>
      </c>
      <c r="L231" s="40"/>
      <c r="M231" s="183" t="s">
        <v>3</v>
      </c>
      <c r="N231" s="184" t="s">
        <v>43</v>
      </c>
      <c r="O231" s="73"/>
      <c r="P231" s="185">
        <f>O231*H231</f>
        <v>0</v>
      </c>
      <c r="Q231" s="185">
        <v>0.00088000000000000003</v>
      </c>
      <c r="R231" s="185">
        <f>Q231*H231</f>
        <v>0.00528</v>
      </c>
      <c r="S231" s="185">
        <v>0</v>
      </c>
      <c r="T231" s="18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7" t="s">
        <v>197</v>
      </c>
      <c r="AT231" s="187" t="s">
        <v>193</v>
      </c>
      <c r="AU231" s="187" t="s">
        <v>81</v>
      </c>
      <c r="AY231" s="20" t="s">
        <v>191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79</v>
      </c>
      <c r="BK231" s="188">
        <f>ROUND(I231*H231,2)</f>
        <v>0</v>
      </c>
      <c r="BL231" s="20" t="s">
        <v>197</v>
      </c>
      <c r="BM231" s="187" t="s">
        <v>815</v>
      </c>
    </row>
    <row r="232" s="2" customFormat="1">
      <c r="A232" s="39"/>
      <c r="B232" s="40"/>
      <c r="C232" s="39"/>
      <c r="D232" s="189" t="s">
        <v>199</v>
      </c>
      <c r="E232" s="39"/>
      <c r="F232" s="190" t="s">
        <v>816</v>
      </c>
      <c r="G232" s="39"/>
      <c r="H232" s="39"/>
      <c r="I232" s="191"/>
      <c r="J232" s="39"/>
      <c r="K232" s="39"/>
      <c r="L232" s="40"/>
      <c r="M232" s="192"/>
      <c r="N232" s="193"/>
      <c r="O232" s="73"/>
      <c r="P232" s="73"/>
      <c r="Q232" s="73"/>
      <c r="R232" s="73"/>
      <c r="S232" s="73"/>
      <c r="T232" s="74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20" t="s">
        <v>199</v>
      </c>
      <c r="AU232" s="20" t="s">
        <v>81</v>
      </c>
    </row>
    <row r="233" s="13" customFormat="1">
      <c r="A233" s="13"/>
      <c r="B233" s="194"/>
      <c r="C233" s="13"/>
      <c r="D233" s="195" t="s">
        <v>145</v>
      </c>
      <c r="E233" s="196" t="s">
        <v>3</v>
      </c>
      <c r="F233" s="197" t="s">
        <v>817</v>
      </c>
      <c r="G233" s="13"/>
      <c r="H233" s="198">
        <v>6</v>
      </c>
      <c r="I233" s="199"/>
      <c r="J233" s="13"/>
      <c r="K233" s="13"/>
      <c r="L233" s="194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6" t="s">
        <v>145</v>
      </c>
      <c r="AU233" s="196" t="s">
        <v>81</v>
      </c>
      <c r="AV233" s="13" t="s">
        <v>81</v>
      </c>
      <c r="AW233" s="13" t="s">
        <v>33</v>
      </c>
      <c r="AX233" s="13" t="s">
        <v>79</v>
      </c>
      <c r="AY233" s="196" t="s">
        <v>191</v>
      </c>
    </row>
    <row r="234" s="2" customFormat="1" ht="24.15" customHeight="1">
      <c r="A234" s="39"/>
      <c r="B234" s="175"/>
      <c r="C234" s="176" t="s">
        <v>407</v>
      </c>
      <c r="D234" s="176" t="s">
        <v>193</v>
      </c>
      <c r="E234" s="177" t="s">
        <v>818</v>
      </c>
      <c r="F234" s="178" t="s">
        <v>819</v>
      </c>
      <c r="G234" s="179" t="s">
        <v>136</v>
      </c>
      <c r="H234" s="180">
        <v>6</v>
      </c>
      <c r="I234" s="181"/>
      <c r="J234" s="182">
        <f>ROUND(I234*H234,2)</f>
        <v>0</v>
      </c>
      <c r="K234" s="178" t="s">
        <v>196</v>
      </c>
      <c r="L234" s="40"/>
      <c r="M234" s="183" t="s">
        <v>3</v>
      </c>
      <c r="N234" s="184" t="s">
        <v>43</v>
      </c>
      <c r="O234" s="73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7" t="s">
        <v>197</v>
      </c>
      <c r="AT234" s="187" t="s">
        <v>193</v>
      </c>
      <c r="AU234" s="187" t="s">
        <v>81</v>
      </c>
      <c r="AY234" s="20" t="s">
        <v>191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79</v>
      </c>
      <c r="BK234" s="188">
        <f>ROUND(I234*H234,2)</f>
        <v>0</v>
      </c>
      <c r="BL234" s="20" t="s">
        <v>197</v>
      </c>
      <c r="BM234" s="187" t="s">
        <v>820</v>
      </c>
    </row>
    <row r="235" s="2" customFormat="1">
      <c r="A235" s="39"/>
      <c r="B235" s="40"/>
      <c r="C235" s="39"/>
      <c r="D235" s="189" t="s">
        <v>199</v>
      </c>
      <c r="E235" s="39"/>
      <c r="F235" s="190" t="s">
        <v>821</v>
      </c>
      <c r="G235" s="39"/>
      <c r="H235" s="39"/>
      <c r="I235" s="191"/>
      <c r="J235" s="39"/>
      <c r="K235" s="39"/>
      <c r="L235" s="40"/>
      <c r="M235" s="192"/>
      <c r="N235" s="193"/>
      <c r="O235" s="73"/>
      <c r="P235" s="73"/>
      <c r="Q235" s="73"/>
      <c r="R235" s="73"/>
      <c r="S235" s="73"/>
      <c r="T235" s="74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20" t="s">
        <v>199</v>
      </c>
      <c r="AU235" s="20" t="s">
        <v>81</v>
      </c>
    </row>
    <row r="236" s="2" customFormat="1" ht="44.25" customHeight="1">
      <c r="A236" s="39"/>
      <c r="B236" s="175"/>
      <c r="C236" s="176" t="s">
        <v>414</v>
      </c>
      <c r="D236" s="176" t="s">
        <v>193</v>
      </c>
      <c r="E236" s="177" t="s">
        <v>822</v>
      </c>
      <c r="F236" s="178" t="s">
        <v>823</v>
      </c>
      <c r="G236" s="179" t="s">
        <v>258</v>
      </c>
      <c r="H236" s="180">
        <v>0.0070000000000000001</v>
      </c>
      <c r="I236" s="181"/>
      <c r="J236" s="182">
        <f>ROUND(I236*H236,2)</f>
        <v>0</v>
      </c>
      <c r="K236" s="178" t="s">
        <v>196</v>
      </c>
      <c r="L236" s="40"/>
      <c r="M236" s="183" t="s">
        <v>3</v>
      </c>
      <c r="N236" s="184" t="s">
        <v>43</v>
      </c>
      <c r="O236" s="73"/>
      <c r="P236" s="185">
        <f>O236*H236</f>
        <v>0</v>
      </c>
      <c r="Q236" s="185">
        <v>1.05555</v>
      </c>
      <c r="R236" s="185">
        <f>Q236*H236</f>
        <v>0.0073888499999999998</v>
      </c>
      <c r="S236" s="185">
        <v>0</v>
      </c>
      <c r="T236" s="18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7" t="s">
        <v>197</v>
      </c>
      <c r="AT236" s="187" t="s">
        <v>193</v>
      </c>
      <c r="AU236" s="187" t="s">
        <v>81</v>
      </c>
      <c r="AY236" s="20" t="s">
        <v>191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197</v>
      </c>
      <c r="BM236" s="187" t="s">
        <v>824</v>
      </c>
    </row>
    <row r="237" s="2" customFormat="1">
      <c r="A237" s="39"/>
      <c r="B237" s="40"/>
      <c r="C237" s="39"/>
      <c r="D237" s="189" t="s">
        <v>199</v>
      </c>
      <c r="E237" s="39"/>
      <c r="F237" s="190" t="s">
        <v>825</v>
      </c>
      <c r="G237" s="39"/>
      <c r="H237" s="39"/>
      <c r="I237" s="191"/>
      <c r="J237" s="39"/>
      <c r="K237" s="39"/>
      <c r="L237" s="40"/>
      <c r="M237" s="192"/>
      <c r="N237" s="193"/>
      <c r="O237" s="73"/>
      <c r="P237" s="73"/>
      <c r="Q237" s="73"/>
      <c r="R237" s="73"/>
      <c r="S237" s="73"/>
      <c r="T237" s="7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0" t="s">
        <v>199</v>
      </c>
      <c r="AU237" s="20" t="s">
        <v>81</v>
      </c>
    </row>
    <row r="238" s="13" customFormat="1">
      <c r="A238" s="13"/>
      <c r="B238" s="194"/>
      <c r="C238" s="13"/>
      <c r="D238" s="195" t="s">
        <v>145</v>
      </c>
      <c r="E238" s="196" t="s">
        <v>3</v>
      </c>
      <c r="F238" s="197" t="s">
        <v>826</v>
      </c>
      <c r="G238" s="13"/>
      <c r="H238" s="198">
        <v>0.0070000000000000001</v>
      </c>
      <c r="I238" s="199"/>
      <c r="J238" s="13"/>
      <c r="K238" s="13"/>
      <c r="L238" s="194"/>
      <c r="M238" s="200"/>
      <c r="N238" s="201"/>
      <c r="O238" s="201"/>
      <c r="P238" s="201"/>
      <c r="Q238" s="201"/>
      <c r="R238" s="201"/>
      <c r="S238" s="201"/>
      <c r="T238" s="20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6" t="s">
        <v>145</v>
      </c>
      <c r="AU238" s="196" t="s">
        <v>81</v>
      </c>
      <c r="AV238" s="13" t="s">
        <v>81</v>
      </c>
      <c r="AW238" s="13" t="s">
        <v>33</v>
      </c>
      <c r="AX238" s="13" t="s">
        <v>79</v>
      </c>
      <c r="AY238" s="196" t="s">
        <v>191</v>
      </c>
    </row>
    <row r="239" s="2" customFormat="1" ht="44.25" customHeight="1">
      <c r="A239" s="39"/>
      <c r="B239" s="175"/>
      <c r="C239" s="176" t="s">
        <v>421</v>
      </c>
      <c r="D239" s="176" t="s">
        <v>193</v>
      </c>
      <c r="E239" s="177" t="s">
        <v>827</v>
      </c>
      <c r="F239" s="178" t="s">
        <v>828</v>
      </c>
      <c r="G239" s="179" t="s">
        <v>258</v>
      </c>
      <c r="H239" s="180">
        <v>0.088999999999999996</v>
      </c>
      <c r="I239" s="181"/>
      <c r="J239" s="182">
        <f>ROUND(I239*H239,2)</f>
        <v>0</v>
      </c>
      <c r="K239" s="178" t="s">
        <v>196</v>
      </c>
      <c r="L239" s="40"/>
      <c r="M239" s="183" t="s">
        <v>3</v>
      </c>
      <c r="N239" s="184" t="s">
        <v>43</v>
      </c>
      <c r="O239" s="73"/>
      <c r="P239" s="185">
        <f>O239*H239</f>
        <v>0</v>
      </c>
      <c r="Q239" s="185">
        <v>1.06277</v>
      </c>
      <c r="R239" s="185">
        <f>Q239*H239</f>
        <v>0.094586529999999988</v>
      </c>
      <c r="S239" s="185">
        <v>0</v>
      </c>
      <c r="T239" s="18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87" t="s">
        <v>197</v>
      </c>
      <c r="AT239" s="187" t="s">
        <v>193</v>
      </c>
      <c r="AU239" s="187" t="s">
        <v>81</v>
      </c>
      <c r="AY239" s="20" t="s">
        <v>191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79</v>
      </c>
      <c r="BK239" s="188">
        <f>ROUND(I239*H239,2)</f>
        <v>0</v>
      </c>
      <c r="BL239" s="20" t="s">
        <v>197</v>
      </c>
      <c r="BM239" s="187" t="s">
        <v>829</v>
      </c>
    </row>
    <row r="240" s="2" customFormat="1">
      <c r="A240" s="39"/>
      <c r="B240" s="40"/>
      <c r="C240" s="39"/>
      <c r="D240" s="189" t="s">
        <v>199</v>
      </c>
      <c r="E240" s="39"/>
      <c r="F240" s="190" t="s">
        <v>830</v>
      </c>
      <c r="G240" s="39"/>
      <c r="H240" s="39"/>
      <c r="I240" s="191"/>
      <c r="J240" s="39"/>
      <c r="K240" s="39"/>
      <c r="L240" s="40"/>
      <c r="M240" s="192"/>
      <c r="N240" s="193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199</v>
      </c>
      <c r="AU240" s="20" t="s">
        <v>81</v>
      </c>
    </row>
    <row r="241" s="13" customFormat="1">
      <c r="A241" s="13"/>
      <c r="B241" s="194"/>
      <c r="C241" s="13"/>
      <c r="D241" s="195" t="s">
        <v>145</v>
      </c>
      <c r="E241" s="196" t="s">
        <v>3</v>
      </c>
      <c r="F241" s="197" t="s">
        <v>831</v>
      </c>
      <c r="G241" s="13"/>
      <c r="H241" s="198">
        <v>0.088999999999999996</v>
      </c>
      <c r="I241" s="199"/>
      <c r="J241" s="13"/>
      <c r="K241" s="13"/>
      <c r="L241" s="194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6" t="s">
        <v>145</v>
      </c>
      <c r="AU241" s="196" t="s">
        <v>81</v>
      </c>
      <c r="AV241" s="13" t="s">
        <v>81</v>
      </c>
      <c r="AW241" s="13" t="s">
        <v>33</v>
      </c>
      <c r="AX241" s="13" t="s">
        <v>79</v>
      </c>
      <c r="AY241" s="196" t="s">
        <v>191</v>
      </c>
    </row>
    <row r="242" s="12" customFormat="1" ht="22.8" customHeight="1">
      <c r="A242" s="12"/>
      <c r="B242" s="162"/>
      <c r="C242" s="12"/>
      <c r="D242" s="163" t="s">
        <v>71</v>
      </c>
      <c r="E242" s="173" t="s">
        <v>225</v>
      </c>
      <c r="F242" s="173" t="s">
        <v>832</v>
      </c>
      <c r="G242" s="12"/>
      <c r="H242" s="12"/>
      <c r="I242" s="165"/>
      <c r="J242" s="174">
        <f>BK242</f>
        <v>0</v>
      </c>
      <c r="K242" s="12"/>
      <c r="L242" s="162"/>
      <c r="M242" s="167"/>
      <c r="N242" s="168"/>
      <c r="O242" s="168"/>
      <c r="P242" s="169">
        <f>SUM(P243:P349)</f>
        <v>0</v>
      </c>
      <c r="Q242" s="168"/>
      <c r="R242" s="169">
        <f>SUM(R243:R349)</f>
        <v>62.91853219999998</v>
      </c>
      <c r="S242" s="168"/>
      <c r="T242" s="170">
        <f>SUM(T243:T349)</f>
        <v>0.00093400000000000015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3" t="s">
        <v>79</v>
      </c>
      <c r="AT242" s="171" t="s">
        <v>71</v>
      </c>
      <c r="AU242" s="171" t="s">
        <v>79</v>
      </c>
      <c r="AY242" s="163" t="s">
        <v>191</v>
      </c>
      <c r="BK242" s="172">
        <f>SUM(BK243:BK349)</f>
        <v>0</v>
      </c>
    </row>
    <row r="243" s="2" customFormat="1" ht="24.15" customHeight="1">
      <c r="A243" s="39"/>
      <c r="B243" s="175"/>
      <c r="C243" s="176" t="s">
        <v>426</v>
      </c>
      <c r="D243" s="176" t="s">
        <v>193</v>
      </c>
      <c r="E243" s="177" t="s">
        <v>833</v>
      </c>
      <c r="F243" s="178" t="s">
        <v>834</v>
      </c>
      <c r="G243" s="179" t="s">
        <v>136</v>
      </c>
      <c r="H243" s="180">
        <v>601.51999999999998</v>
      </c>
      <c r="I243" s="181"/>
      <c r="J243" s="182">
        <f>ROUND(I243*H243,2)</f>
        <v>0</v>
      </c>
      <c r="K243" s="178" t="s">
        <v>196</v>
      </c>
      <c r="L243" s="40"/>
      <c r="M243" s="183" t="s">
        <v>3</v>
      </c>
      <c r="N243" s="184" t="s">
        <v>43</v>
      </c>
      <c r="O243" s="73"/>
      <c r="P243" s="185">
        <f>O243*H243</f>
        <v>0</v>
      </c>
      <c r="Q243" s="185">
        <v>0.0043800000000000002</v>
      </c>
      <c r="R243" s="185">
        <f>Q243*H243</f>
        <v>2.6346576000000002</v>
      </c>
      <c r="S243" s="185">
        <v>0</v>
      </c>
      <c r="T243" s="18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7" t="s">
        <v>197</v>
      </c>
      <c r="AT243" s="187" t="s">
        <v>193</v>
      </c>
      <c r="AU243" s="187" t="s">
        <v>81</v>
      </c>
      <c r="AY243" s="20" t="s">
        <v>191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79</v>
      </c>
      <c r="BK243" s="188">
        <f>ROUND(I243*H243,2)</f>
        <v>0</v>
      </c>
      <c r="BL243" s="20" t="s">
        <v>197</v>
      </c>
      <c r="BM243" s="187" t="s">
        <v>835</v>
      </c>
    </row>
    <row r="244" s="2" customFormat="1">
      <c r="A244" s="39"/>
      <c r="B244" s="40"/>
      <c r="C244" s="39"/>
      <c r="D244" s="189" t="s">
        <v>199</v>
      </c>
      <c r="E244" s="39"/>
      <c r="F244" s="190" t="s">
        <v>836</v>
      </c>
      <c r="G244" s="39"/>
      <c r="H244" s="39"/>
      <c r="I244" s="191"/>
      <c r="J244" s="39"/>
      <c r="K244" s="39"/>
      <c r="L244" s="40"/>
      <c r="M244" s="192"/>
      <c r="N244" s="19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199</v>
      </c>
      <c r="AU244" s="20" t="s">
        <v>81</v>
      </c>
    </row>
    <row r="245" s="13" customFormat="1">
      <c r="A245" s="13"/>
      <c r="B245" s="194"/>
      <c r="C245" s="13"/>
      <c r="D245" s="195" t="s">
        <v>145</v>
      </c>
      <c r="E245" s="196" t="s">
        <v>3</v>
      </c>
      <c r="F245" s="197" t="s">
        <v>837</v>
      </c>
      <c r="G245" s="13"/>
      <c r="H245" s="198">
        <v>485.24000000000001</v>
      </c>
      <c r="I245" s="199"/>
      <c r="J245" s="13"/>
      <c r="K245" s="13"/>
      <c r="L245" s="194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6" t="s">
        <v>145</v>
      </c>
      <c r="AU245" s="196" t="s">
        <v>81</v>
      </c>
      <c r="AV245" s="13" t="s">
        <v>81</v>
      </c>
      <c r="AW245" s="13" t="s">
        <v>33</v>
      </c>
      <c r="AX245" s="13" t="s">
        <v>72</v>
      </c>
      <c r="AY245" s="196" t="s">
        <v>191</v>
      </c>
    </row>
    <row r="246" s="13" customFormat="1">
      <c r="A246" s="13"/>
      <c r="B246" s="194"/>
      <c r="C246" s="13"/>
      <c r="D246" s="195" t="s">
        <v>145</v>
      </c>
      <c r="E246" s="196" t="s">
        <v>3</v>
      </c>
      <c r="F246" s="197" t="s">
        <v>838</v>
      </c>
      <c r="G246" s="13"/>
      <c r="H246" s="198">
        <v>116.28</v>
      </c>
      <c r="I246" s="199"/>
      <c r="J246" s="13"/>
      <c r="K246" s="13"/>
      <c r="L246" s="194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145</v>
      </c>
      <c r="AU246" s="196" t="s">
        <v>81</v>
      </c>
      <c r="AV246" s="13" t="s">
        <v>81</v>
      </c>
      <c r="AW246" s="13" t="s">
        <v>33</v>
      </c>
      <c r="AX246" s="13" t="s">
        <v>72</v>
      </c>
      <c r="AY246" s="196" t="s">
        <v>191</v>
      </c>
    </row>
    <row r="247" s="14" customFormat="1">
      <c r="A247" s="14"/>
      <c r="B247" s="204"/>
      <c r="C247" s="14"/>
      <c r="D247" s="195" t="s">
        <v>145</v>
      </c>
      <c r="E247" s="205" t="s">
        <v>3</v>
      </c>
      <c r="F247" s="206" t="s">
        <v>270</v>
      </c>
      <c r="G247" s="14"/>
      <c r="H247" s="207">
        <v>601.51999999999998</v>
      </c>
      <c r="I247" s="208"/>
      <c r="J247" s="14"/>
      <c r="K247" s="14"/>
      <c r="L247" s="204"/>
      <c r="M247" s="209"/>
      <c r="N247" s="210"/>
      <c r="O247" s="210"/>
      <c r="P247" s="210"/>
      <c r="Q247" s="210"/>
      <c r="R247" s="210"/>
      <c r="S247" s="210"/>
      <c r="T247" s="2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5" t="s">
        <v>145</v>
      </c>
      <c r="AU247" s="205" t="s">
        <v>81</v>
      </c>
      <c r="AV247" s="14" t="s">
        <v>197</v>
      </c>
      <c r="AW247" s="14" t="s">
        <v>33</v>
      </c>
      <c r="AX247" s="14" t="s">
        <v>79</v>
      </c>
      <c r="AY247" s="205" t="s">
        <v>191</v>
      </c>
    </row>
    <row r="248" s="2" customFormat="1" ht="16.5" customHeight="1">
      <c r="A248" s="39"/>
      <c r="B248" s="175"/>
      <c r="C248" s="176" t="s">
        <v>432</v>
      </c>
      <c r="D248" s="176" t="s">
        <v>193</v>
      </c>
      <c r="E248" s="177" t="s">
        <v>839</v>
      </c>
      <c r="F248" s="178" t="s">
        <v>840</v>
      </c>
      <c r="G248" s="179" t="s">
        <v>136</v>
      </c>
      <c r="H248" s="180">
        <v>540.12</v>
      </c>
      <c r="I248" s="181"/>
      <c r="J248" s="182">
        <f>ROUND(I248*H248,2)</f>
        <v>0</v>
      </c>
      <c r="K248" s="178" t="s">
        <v>196</v>
      </c>
      <c r="L248" s="40"/>
      <c r="M248" s="183" t="s">
        <v>3</v>
      </c>
      <c r="N248" s="184" t="s">
        <v>43</v>
      </c>
      <c r="O248" s="73"/>
      <c r="P248" s="185">
        <f>O248*H248</f>
        <v>0</v>
      </c>
      <c r="Q248" s="185">
        <v>0.0040000000000000001</v>
      </c>
      <c r="R248" s="185">
        <f>Q248*H248</f>
        <v>2.1604800000000002</v>
      </c>
      <c r="S248" s="185">
        <v>0</v>
      </c>
      <c r="T248" s="18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7" t="s">
        <v>197</v>
      </c>
      <c r="AT248" s="187" t="s">
        <v>193</v>
      </c>
      <c r="AU248" s="187" t="s">
        <v>81</v>
      </c>
      <c r="AY248" s="20" t="s">
        <v>191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79</v>
      </c>
      <c r="BK248" s="188">
        <f>ROUND(I248*H248,2)</f>
        <v>0</v>
      </c>
      <c r="BL248" s="20" t="s">
        <v>197</v>
      </c>
      <c r="BM248" s="187" t="s">
        <v>841</v>
      </c>
    </row>
    <row r="249" s="2" customFormat="1">
      <c r="A249" s="39"/>
      <c r="B249" s="40"/>
      <c r="C249" s="39"/>
      <c r="D249" s="189" t="s">
        <v>199</v>
      </c>
      <c r="E249" s="39"/>
      <c r="F249" s="190" t="s">
        <v>842</v>
      </c>
      <c r="G249" s="39"/>
      <c r="H249" s="39"/>
      <c r="I249" s="191"/>
      <c r="J249" s="39"/>
      <c r="K249" s="39"/>
      <c r="L249" s="40"/>
      <c r="M249" s="192"/>
      <c r="N249" s="193"/>
      <c r="O249" s="73"/>
      <c r="P249" s="73"/>
      <c r="Q249" s="73"/>
      <c r="R249" s="73"/>
      <c r="S249" s="73"/>
      <c r="T249" s="74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20" t="s">
        <v>199</v>
      </c>
      <c r="AU249" s="20" t="s">
        <v>81</v>
      </c>
    </row>
    <row r="250" s="13" customFormat="1">
      <c r="A250" s="13"/>
      <c r="B250" s="194"/>
      <c r="C250" s="13"/>
      <c r="D250" s="195" t="s">
        <v>145</v>
      </c>
      <c r="E250" s="196" t="s">
        <v>3</v>
      </c>
      <c r="F250" s="197" t="s">
        <v>837</v>
      </c>
      <c r="G250" s="13"/>
      <c r="H250" s="198">
        <v>485.24000000000001</v>
      </c>
      <c r="I250" s="199"/>
      <c r="J250" s="13"/>
      <c r="K250" s="13"/>
      <c r="L250" s="194"/>
      <c r="M250" s="200"/>
      <c r="N250" s="201"/>
      <c r="O250" s="201"/>
      <c r="P250" s="201"/>
      <c r="Q250" s="201"/>
      <c r="R250" s="201"/>
      <c r="S250" s="201"/>
      <c r="T250" s="20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6" t="s">
        <v>145</v>
      </c>
      <c r="AU250" s="196" t="s">
        <v>81</v>
      </c>
      <c r="AV250" s="13" t="s">
        <v>81</v>
      </c>
      <c r="AW250" s="13" t="s">
        <v>33</v>
      </c>
      <c r="AX250" s="13" t="s">
        <v>72</v>
      </c>
      <c r="AY250" s="196" t="s">
        <v>191</v>
      </c>
    </row>
    <row r="251" s="13" customFormat="1">
      <c r="A251" s="13"/>
      <c r="B251" s="194"/>
      <c r="C251" s="13"/>
      <c r="D251" s="195" t="s">
        <v>145</v>
      </c>
      <c r="E251" s="196" t="s">
        <v>3</v>
      </c>
      <c r="F251" s="197" t="s">
        <v>838</v>
      </c>
      <c r="G251" s="13"/>
      <c r="H251" s="198">
        <v>116.28</v>
      </c>
      <c r="I251" s="199"/>
      <c r="J251" s="13"/>
      <c r="K251" s="13"/>
      <c r="L251" s="194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6" t="s">
        <v>145</v>
      </c>
      <c r="AU251" s="196" t="s">
        <v>81</v>
      </c>
      <c r="AV251" s="13" t="s">
        <v>81</v>
      </c>
      <c r="AW251" s="13" t="s">
        <v>33</v>
      </c>
      <c r="AX251" s="13" t="s">
        <v>72</v>
      </c>
      <c r="AY251" s="196" t="s">
        <v>191</v>
      </c>
    </row>
    <row r="252" s="13" customFormat="1">
      <c r="A252" s="13"/>
      <c r="B252" s="194"/>
      <c r="C252" s="13"/>
      <c r="D252" s="195" t="s">
        <v>145</v>
      </c>
      <c r="E252" s="196" t="s">
        <v>3</v>
      </c>
      <c r="F252" s="197" t="s">
        <v>843</v>
      </c>
      <c r="G252" s="13"/>
      <c r="H252" s="198">
        <v>-61.399999999999999</v>
      </c>
      <c r="I252" s="199"/>
      <c r="J252" s="13"/>
      <c r="K252" s="13"/>
      <c r="L252" s="194"/>
      <c r="M252" s="200"/>
      <c r="N252" s="201"/>
      <c r="O252" s="201"/>
      <c r="P252" s="201"/>
      <c r="Q252" s="201"/>
      <c r="R252" s="201"/>
      <c r="S252" s="201"/>
      <c r="T252" s="20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6" t="s">
        <v>145</v>
      </c>
      <c r="AU252" s="196" t="s">
        <v>81</v>
      </c>
      <c r="AV252" s="13" t="s">
        <v>81</v>
      </c>
      <c r="AW252" s="13" t="s">
        <v>33</v>
      </c>
      <c r="AX252" s="13" t="s">
        <v>72</v>
      </c>
      <c r="AY252" s="196" t="s">
        <v>191</v>
      </c>
    </row>
    <row r="253" s="14" customFormat="1">
      <c r="A253" s="14"/>
      <c r="B253" s="204"/>
      <c r="C253" s="14"/>
      <c r="D253" s="195" t="s">
        <v>145</v>
      </c>
      <c r="E253" s="205" t="s">
        <v>3</v>
      </c>
      <c r="F253" s="206" t="s">
        <v>270</v>
      </c>
      <c r="G253" s="14"/>
      <c r="H253" s="207">
        <v>540.12</v>
      </c>
      <c r="I253" s="208"/>
      <c r="J253" s="14"/>
      <c r="K253" s="14"/>
      <c r="L253" s="204"/>
      <c r="M253" s="209"/>
      <c r="N253" s="210"/>
      <c r="O253" s="210"/>
      <c r="P253" s="210"/>
      <c r="Q253" s="210"/>
      <c r="R253" s="210"/>
      <c r="S253" s="210"/>
      <c r="T253" s="21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5" t="s">
        <v>145</v>
      </c>
      <c r="AU253" s="205" t="s">
        <v>81</v>
      </c>
      <c r="AV253" s="14" t="s">
        <v>197</v>
      </c>
      <c r="AW253" s="14" t="s">
        <v>33</v>
      </c>
      <c r="AX253" s="14" t="s">
        <v>79</v>
      </c>
      <c r="AY253" s="205" t="s">
        <v>191</v>
      </c>
    </row>
    <row r="254" s="2" customFormat="1" ht="16.5" customHeight="1">
      <c r="A254" s="39"/>
      <c r="B254" s="175"/>
      <c r="C254" s="176" t="s">
        <v>441</v>
      </c>
      <c r="D254" s="176" t="s">
        <v>193</v>
      </c>
      <c r="E254" s="177" t="s">
        <v>844</v>
      </c>
      <c r="F254" s="178" t="s">
        <v>845</v>
      </c>
      <c r="G254" s="179" t="s">
        <v>136</v>
      </c>
      <c r="H254" s="180">
        <v>481</v>
      </c>
      <c r="I254" s="181"/>
      <c r="J254" s="182">
        <f>ROUND(I254*H254,2)</f>
        <v>0</v>
      </c>
      <c r="K254" s="178" t="s">
        <v>196</v>
      </c>
      <c r="L254" s="40"/>
      <c r="M254" s="183" t="s">
        <v>3</v>
      </c>
      <c r="N254" s="184" t="s">
        <v>43</v>
      </c>
      <c r="O254" s="73"/>
      <c r="P254" s="185">
        <f>O254*H254</f>
        <v>0</v>
      </c>
      <c r="Q254" s="185">
        <v>0.00025999999999999998</v>
      </c>
      <c r="R254" s="185">
        <f>Q254*H254</f>
        <v>0.12505999999999998</v>
      </c>
      <c r="S254" s="185">
        <v>0</v>
      </c>
      <c r="T254" s="18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87" t="s">
        <v>197</v>
      </c>
      <c r="AT254" s="187" t="s">
        <v>193</v>
      </c>
      <c r="AU254" s="187" t="s">
        <v>81</v>
      </c>
      <c r="AY254" s="20" t="s">
        <v>191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79</v>
      </c>
      <c r="BK254" s="188">
        <f>ROUND(I254*H254,2)</f>
        <v>0</v>
      </c>
      <c r="BL254" s="20" t="s">
        <v>197</v>
      </c>
      <c r="BM254" s="187" t="s">
        <v>846</v>
      </c>
    </row>
    <row r="255" s="2" customFormat="1">
      <c r="A255" s="39"/>
      <c r="B255" s="40"/>
      <c r="C255" s="39"/>
      <c r="D255" s="189" t="s">
        <v>199</v>
      </c>
      <c r="E255" s="39"/>
      <c r="F255" s="190" t="s">
        <v>847</v>
      </c>
      <c r="G255" s="39"/>
      <c r="H255" s="39"/>
      <c r="I255" s="191"/>
      <c r="J255" s="39"/>
      <c r="K255" s="39"/>
      <c r="L255" s="40"/>
      <c r="M255" s="192"/>
      <c r="N255" s="193"/>
      <c r="O255" s="73"/>
      <c r="P255" s="73"/>
      <c r="Q255" s="73"/>
      <c r="R255" s="73"/>
      <c r="S255" s="73"/>
      <c r="T255" s="74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20" t="s">
        <v>199</v>
      </c>
      <c r="AU255" s="20" t="s">
        <v>81</v>
      </c>
    </row>
    <row r="256" s="13" customFormat="1">
      <c r="A256" s="13"/>
      <c r="B256" s="194"/>
      <c r="C256" s="13"/>
      <c r="D256" s="195" t="s">
        <v>145</v>
      </c>
      <c r="E256" s="196" t="s">
        <v>3</v>
      </c>
      <c r="F256" s="197" t="s">
        <v>848</v>
      </c>
      <c r="G256" s="13"/>
      <c r="H256" s="198">
        <v>481</v>
      </c>
      <c r="I256" s="199"/>
      <c r="J256" s="13"/>
      <c r="K256" s="13"/>
      <c r="L256" s="194"/>
      <c r="M256" s="200"/>
      <c r="N256" s="201"/>
      <c r="O256" s="201"/>
      <c r="P256" s="201"/>
      <c r="Q256" s="201"/>
      <c r="R256" s="201"/>
      <c r="S256" s="201"/>
      <c r="T256" s="20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6" t="s">
        <v>145</v>
      </c>
      <c r="AU256" s="196" t="s">
        <v>81</v>
      </c>
      <c r="AV256" s="13" t="s">
        <v>81</v>
      </c>
      <c r="AW256" s="13" t="s">
        <v>33</v>
      </c>
      <c r="AX256" s="13" t="s">
        <v>79</v>
      </c>
      <c r="AY256" s="196" t="s">
        <v>191</v>
      </c>
    </row>
    <row r="257" s="2" customFormat="1" ht="37.8" customHeight="1">
      <c r="A257" s="39"/>
      <c r="B257" s="175"/>
      <c r="C257" s="176" t="s">
        <v>446</v>
      </c>
      <c r="D257" s="176" t="s">
        <v>193</v>
      </c>
      <c r="E257" s="177" t="s">
        <v>849</v>
      </c>
      <c r="F257" s="178" t="s">
        <v>850</v>
      </c>
      <c r="G257" s="179" t="s">
        <v>136</v>
      </c>
      <c r="H257" s="180">
        <v>428.5</v>
      </c>
      <c r="I257" s="181"/>
      <c r="J257" s="182">
        <f>ROUND(I257*H257,2)</f>
        <v>0</v>
      </c>
      <c r="K257" s="178" t="s">
        <v>196</v>
      </c>
      <c r="L257" s="40"/>
      <c r="M257" s="183" t="s">
        <v>3</v>
      </c>
      <c r="N257" s="184" t="s">
        <v>43</v>
      </c>
      <c r="O257" s="73"/>
      <c r="P257" s="185">
        <f>O257*H257</f>
        <v>0</v>
      </c>
      <c r="Q257" s="185">
        <v>0.0085199999999999998</v>
      </c>
      <c r="R257" s="185">
        <f>Q257*H257</f>
        <v>3.65082</v>
      </c>
      <c r="S257" s="185">
        <v>0</v>
      </c>
      <c r="T257" s="18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7" t="s">
        <v>197</v>
      </c>
      <c r="AT257" s="187" t="s">
        <v>193</v>
      </c>
      <c r="AU257" s="187" t="s">
        <v>81</v>
      </c>
      <c r="AY257" s="20" t="s">
        <v>191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79</v>
      </c>
      <c r="BK257" s="188">
        <f>ROUND(I257*H257,2)</f>
        <v>0</v>
      </c>
      <c r="BL257" s="20" t="s">
        <v>197</v>
      </c>
      <c r="BM257" s="187" t="s">
        <v>851</v>
      </c>
    </row>
    <row r="258" s="2" customFormat="1">
      <c r="A258" s="39"/>
      <c r="B258" s="40"/>
      <c r="C258" s="39"/>
      <c r="D258" s="189" t="s">
        <v>199</v>
      </c>
      <c r="E258" s="39"/>
      <c r="F258" s="190" t="s">
        <v>852</v>
      </c>
      <c r="G258" s="39"/>
      <c r="H258" s="39"/>
      <c r="I258" s="191"/>
      <c r="J258" s="39"/>
      <c r="K258" s="39"/>
      <c r="L258" s="40"/>
      <c r="M258" s="192"/>
      <c r="N258" s="193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199</v>
      </c>
      <c r="AU258" s="20" t="s">
        <v>81</v>
      </c>
    </row>
    <row r="259" s="2" customFormat="1" ht="16.5" customHeight="1">
      <c r="A259" s="39"/>
      <c r="B259" s="175"/>
      <c r="C259" s="215" t="s">
        <v>451</v>
      </c>
      <c r="D259" s="215" t="s">
        <v>653</v>
      </c>
      <c r="E259" s="216" t="s">
        <v>853</v>
      </c>
      <c r="F259" s="217" t="s">
        <v>854</v>
      </c>
      <c r="G259" s="218" t="s">
        <v>136</v>
      </c>
      <c r="H259" s="219">
        <v>389.02499999999998</v>
      </c>
      <c r="I259" s="220"/>
      <c r="J259" s="221">
        <f>ROUND(I259*H259,2)</f>
        <v>0</v>
      </c>
      <c r="K259" s="217" t="s">
        <v>196</v>
      </c>
      <c r="L259" s="222"/>
      <c r="M259" s="223" t="s">
        <v>3</v>
      </c>
      <c r="N259" s="224" t="s">
        <v>43</v>
      </c>
      <c r="O259" s="73"/>
      <c r="P259" s="185">
        <f>O259*H259</f>
        <v>0</v>
      </c>
      <c r="Q259" s="185">
        <v>0.0018</v>
      </c>
      <c r="R259" s="185">
        <f>Q259*H259</f>
        <v>0.7002449999999999</v>
      </c>
      <c r="S259" s="185">
        <v>0</v>
      </c>
      <c r="T259" s="18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87" t="s">
        <v>236</v>
      </c>
      <c r="AT259" s="187" t="s">
        <v>653</v>
      </c>
      <c r="AU259" s="187" t="s">
        <v>81</v>
      </c>
      <c r="AY259" s="20" t="s">
        <v>191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79</v>
      </c>
      <c r="BK259" s="188">
        <f>ROUND(I259*H259,2)</f>
        <v>0</v>
      </c>
      <c r="BL259" s="20" t="s">
        <v>197</v>
      </c>
      <c r="BM259" s="187" t="s">
        <v>855</v>
      </c>
    </row>
    <row r="260" s="13" customFormat="1">
      <c r="A260" s="13"/>
      <c r="B260" s="194"/>
      <c r="C260" s="13"/>
      <c r="D260" s="195" t="s">
        <v>145</v>
      </c>
      <c r="E260" s="196" t="s">
        <v>3</v>
      </c>
      <c r="F260" s="197" t="s">
        <v>856</v>
      </c>
      <c r="G260" s="13"/>
      <c r="H260" s="198">
        <v>370.5</v>
      </c>
      <c r="I260" s="199"/>
      <c r="J260" s="13"/>
      <c r="K260" s="13"/>
      <c r="L260" s="194"/>
      <c r="M260" s="200"/>
      <c r="N260" s="201"/>
      <c r="O260" s="201"/>
      <c r="P260" s="201"/>
      <c r="Q260" s="201"/>
      <c r="R260" s="201"/>
      <c r="S260" s="201"/>
      <c r="T260" s="20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6" t="s">
        <v>145</v>
      </c>
      <c r="AU260" s="196" t="s">
        <v>81</v>
      </c>
      <c r="AV260" s="13" t="s">
        <v>81</v>
      </c>
      <c r="AW260" s="13" t="s">
        <v>33</v>
      </c>
      <c r="AX260" s="13" t="s">
        <v>79</v>
      </c>
      <c r="AY260" s="196" t="s">
        <v>191</v>
      </c>
    </row>
    <row r="261" s="13" customFormat="1">
      <c r="A261" s="13"/>
      <c r="B261" s="194"/>
      <c r="C261" s="13"/>
      <c r="D261" s="195" t="s">
        <v>145</v>
      </c>
      <c r="E261" s="13"/>
      <c r="F261" s="197" t="s">
        <v>857</v>
      </c>
      <c r="G261" s="13"/>
      <c r="H261" s="198">
        <v>389.02499999999998</v>
      </c>
      <c r="I261" s="199"/>
      <c r="J261" s="13"/>
      <c r="K261" s="13"/>
      <c r="L261" s="194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6" t="s">
        <v>145</v>
      </c>
      <c r="AU261" s="196" t="s">
        <v>81</v>
      </c>
      <c r="AV261" s="13" t="s">
        <v>81</v>
      </c>
      <c r="AW261" s="13" t="s">
        <v>4</v>
      </c>
      <c r="AX261" s="13" t="s">
        <v>79</v>
      </c>
      <c r="AY261" s="196" t="s">
        <v>191</v>
      </c>
    </row>
    <row r="262" s="2" customFormat="1" ht="16.5" customHeight="1">
      <c r="A262" s="39"/>
      <c r="B262" s="175"/>
      <c r="C262" s="215" t="s">
        <v>457</v>
      </c>
      <c r="D262" s="215" t="s">
        <v>653</v>
      </c>
      <c r="E262" s="216" t="s">
        <v>858</v>
      </c>
      <c r="F262" s="217" t="s">
        <v>859</v>
      </c>
      <c r="G262" s="218" t="s">
        <v>136</v>
      </c>
      <c r="H262" s="219">
        <v>59.159999999999997</v>
      </c>
      <c r="I262" s="220"/>
      <c r="J262" s="221">
        <f>ROUND(I262*H262,2)</f>
        <v>0</v>
      </c>
      <c r="K262" s="217" t="s">
        <v>196</v>
      </c>
      <c r="L262" s="222"/>
      <c r="M262" s="223" t="s">
        <v>3</v>
      </c>
      <c r="N262" s="224" t="s">
        <v>43</v>
      </c>
      <c r="O262" s="73"/>
      <c r="P262" s="185">
        <f>O262*H262</f>
        <v>0</v>
      </c>
      <c r="Q262" s="185">
        <v>0.0035999999999999999</v>
      </c>
      <c r="R262" s="185">
        <f>Q262*H262</f>
        <v>0.21297599999999997</v>
      </c>
      <c r="S262" s="185">
        <v>0</v>
      </c>
      <c r="T262" s="18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7" t="s">
        <v>236</v>
      </c>
      <c r="AT262" s="187" t="s">
        <v>653</v>
      </c>
      <c r="AU262" s="187" t="s">
        <v>81</v>
      </c>
      <c r="AY262" s="20" t="s">
        <v>191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79</v>
      </c>
      <c r="BK262" s="188">
        <f>ROUND(I262*H262,2)</f>
        <v>0</v>
      </c>
      <c r="BL262" s="20" t="s">
        <v>197</v>
      </c>
      <c r="BM262" s="187" t="s">
        <v>860</v>
      </c>
    </row>
    <row r="263" s="13" customFormat="1">
      <c r="A263" s="13"/>
      <c r="B263" s="194"/>
      <c r="C263" s="13"/>
      <c r="D263" s="195" t="s">
        <v>145</v>
      </c>
      <c r="E263" s="196" t="s">
        <v>3</v>
      </c>
      <c r="F263" s="197" t="s">
        <v>861</v>
      </c>
      <c r="G263" s="13"/>
      <c r="H263" s="198">
        <v>58</v>
      </c>
      <c r="I263" s="199"/>
      <c r="J263" s="13"/>
      <c r="K263" s="13"/>
      <c r="L263" s="194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6" t="s">
        <v>145</v>
      </c>
      <c r="AU263" s="196" t="s">
        <v>81</v>
      </c>
      <c r="AV263" s="13" t="s">
        <v>81</v>
      </c>
      <c r="AW263" s="13" t="s">
        <v>33</v>
      </c>
      <c r="AX263" s="13" t="s">
        <v>79</v>
      </c>
      <c r="AY263" s="196" t="s">
        <v>191</v>
      </c>
    </row>
    <row r="264" s="13" customFormat="1">
      <c r="A264" s="13"/>
      <c r="B264" s="194"/>
      <c r="C264" s="13"/>
      <c r="D264" s="195" t="s">
        <v>145</v>
      </c>
      <c r="E264" s="13"/>
      <c r="F264" s="197" t="s">
        <v>862</v>
      </c>
      <c r="G264" s="13"/>
      <c r="H264" s="198">
        <v>59.159999999999997</v>
      </c>
      <c r="I264" s="199"/>
      <c r="J264" s="13"/>
      <c r="K264" s="13"/>
      <c r="L264" s="194"/>
      <c r="M264" s="200"/>
      <c r="N264" s="201"/>
      <c r="O264" s="201"/>
      <c r="P264" s="201"/>
      <c r="Q264" s="201"/>
      <c r="R264" s="201"/>
      <c r="S264" s="201"/>
      <c r="T264" s="20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6" t="s">
        <v>145</v>
      </c>
      <c r="AU264" s="196" t="s">
        <v>81</v>
      </c>
      <c r="AV264" s="13" t="s">
        <v>81</v>
      </c>
      <c r="AW264" s="13" t="s">
        <v>4</v>
      </c>
      <c r="AX264" s="13" t="s">
        <v>79</v>
      </c>
      <c r="AY264" s="196" t="s">
        <v>191</v>
      </c>
    </row>
    <row r="265" s="2" customFormat="1" ht="37.8" customHeight="1">
      <c r="A265" s="39"/>
      <c r="B265" s="175"/>
      <c r="C265" s="176" t="s">
        <v>462</v>
      </c>
      <c r="D265" s="176" t="s">
        <v>193</v>
      </c>
      <c r="E265" s="177" t="s">
        <v>863</v>
      </c>
      <c r="F265" s="178" t="s">
        <v>864</v>
      </c>
      <c r="G265" s="179" t="s">
        <v>136</v>
      </c>
      <c r="H265" s="180">
        <v>52.5</v>
      </c>
      <c r="I265" s="181"/>
      <c r="J265" s="182">
        <f>ROUND(I265*H265,2)</f>
        <v>0</v>
      </c>
      <c r="K265" s="178" t="s">
        <v>196</v>
      </c>
      <c r="L265" s="40"/>
      <c r="M265" s="183" t="s">
        <v>3</v>
      </c>
      <c r="N265" s="184" t="s">
        <v>43</v>
      </c>
      <c r="O265" s="73"/>
      <c r="P265" s="185">
        <f>O265*H265</f>
        <v>0</v>
      </c>
      <c r="Q265" s="185">
        <v>0.0086800000000000002</v>
      </c>
      <c r="R265" s="185">
        <f>Q265*H265</f>
        <v>0.45569999999999999</v>
      </c>
      <c r="S265" s="185">
        <v>0</v>
      </c>
      <c r="T265" s="18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7" t="s">
        <v>197</v>
      </c>
      <c r="AT265" s="187" t="s">
        <v>193</v>
      </c>
      <c r="AU265" s="187" t="s">
        <v>81</v>
      </c>
      <c r="AY265" s="20" t="s">
        <v>191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79</v>
      </c>
      <c r="BK265" s="188">
        <f>ROUND(I265*H265,2)</f>
        <v>0</v>
      </c>
      <c r="BL265" s="20" t="s">
        <v>197</v>
      </c>
      <c r="BM265" s="187" t="s">
        <v>865</v>
      </c>
    </row>
    <row r="266" s="2" customFormat="1">
      <c r="A266" s="39"/>
      <c r="B266" s="40"/>
      <c r="C266" s="39"/>
      <c r="D266" s="189" t="s">
        <v>199</v>
      </c>
      <c r="E266" s="39"/>
      <c r="F266" s="190" t="s">
        <v>866</v>
      </c>
      <c r="G266" s="39"/>
      <c r="H266" s="39"/>
      <c r="I266" s="191"/>
      <c r="J266" s="39"/>
      <c r="K266" s="39"/>
      <c r="L266" s="40"/>
      <c r="M266" s="192"/>
      <c r="N266" s="193"/>
      <c r="O266" s="73"/>
      <c r="P266" s="73"/>
      <c r="Q266" s="73"/>
      <c r="R266" s="73"/>
      <c r="S266" s="73"/>
      <c r="T266" s="74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20" t="s">
        <v>199</v>
      </c>
      <c r="AU266" s="20" t="s">
        <v>81</v>
      </c>
    </row>
    <row r="267" s="13" customFormat="1">
      <c r="A267" s="13"/>
      <c r="B267" s="194"/>
      <c r="C267" s="13"/>
      <c r="D267" s="195" t="s">
        <v>145</v>
      </c>
      <c r="E267" s="196" t="s">
        <v>3</v>
      </c>
      <c r="F267" s="197" t="s">
        <v>867</v>
      </c>
      <c r="G267" s="13"/>
      <c r="H267" s="198">
        <v>52.5</v>
      </c>
      <c r="I267" s="199"/>
      <c r="J267" s="13"/>
      <c r="K267" s="13"/>
      <c r="L267" s="194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6" t="s">
        <v>145</v>
      </c>
      <c r="AU267" s="196" t="s">
        <v>81</v>
      </c>
      <c r="AV267" s="13" t="s">
        <v>81</v>
      </c>
      <c r="AW267" s="13" t="s">
        <v>33</v>
      </c>
      <c r="AX267" s="13" t="s">
        <v>79</v>
      </c>
      <c r="AY267" s="196" t="s">
        <v>191</v>
      </c>
    </row>
    <row r="268" s="2" customFormat="1" ht="16.5" customHeight="1">
      <c r="A268" s="39"/>
      <c r="B268" s="175"/>
      <c r="C268" s="215" t="s">
        <v>469</v>
      </c>
      <c r="D268" s="215" t="s">
        <v>653</v>
      </c>
      <c r="E268" s="216" t="s">
        <v>868</v>
      </c>
      <c r="F268" s="217" t="s">
        <v>869</v>
      </c>
      <c r="G268" s="218" t="s">
        <v>136</v>
      </c>
      <c r="H268" s="219">
        <v>55.125</v>
      </c>
      <c r="I268" s="220"/>
      <c r="J268" s="221">
        <f>ROUND(I268*H268,2)</f>
        <v>0</v>
      </c>
      <c r="K268" s="217" t="s">
        <v>196</v>
      </c>
      <c r="L268" s="222"/>
      <c r="M268" s="223" t="s">
        <v>3</v>
      </c>
      <c r="N268" s="224" t="s">
        <v>43</v>
      </c>
      <c r="O268" s="73"/>
      <c r="P268" s="185">
        <f>O268*H268</f>
        <v>0</v>
      </c>
      <c r="Q268" s="185">
        <v>0.0030000000000000001</v>
      </c>
      <c r="R268" s="185">
        <f>Q268*H268</f>
        <v>0.16537499999999999</v>
      </c>
      <c r="S268" s="185">
        <v>0</v>
      </c>
      <c r="T268" s="18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7" t="s">
        <v>236</v>
      </c>
      <c r="AT268" s="187" t="s">
        <v>653</v>
      </c>
      <c r="AU268" s="187" t="s">
        <v>81</v>
      </c>
      <c r="AY268" s="20" t="s">
        <v>191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79</v>
      </c>
      <c r="BK268" s="188">
        <f>ROUND(I268*H268,2)</f>
        <v>0</v>
      </c>
      <c r="BL268" s="20" t="s">
        <v>197</v>
      </c>
      <c r="BM268" s="187" t="s">
        <v>870</v>
      </c>
    </row>
    <row r="269" s="13" customFormat="1">
      <c r="A269" s="13"/>
      <c r="B269" s="194"/>
      <c r="C269" s="13"/>
      <c r="D269" s="195" t="s">
        <v>145</v>
      </c>
      <c r="E269" s="13"/>
      <c r="F269" s="197" t="s">
        <v>871</v>
      </c>
      <c r="G269" s="13"/>
      <c r="H269" s="198">
        <v>55.125</v>
      </c>
      <c r="I269" s="199"/>
      <c r="J269" s="13"/>
      <c r="K269" s="13"/>
      <c r="L269" s="194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6" t="s">
        <v>145</v>
      </c>
      <c r="AU269" s="196" t="s">
        <v>81</v>
      </c>
      <c r="AV269" s="13" t="s">
        <v>81</v>
      </c>
      <c r="AW269" s="13" t="s">
        <v>4</v>
      </c>
      <c r="AX269" s="13" t="s">
        <v>79</v>
      </c>
      <c r="AY269" s="196" t="s">
        <v>191</v>
      </c>
    </row>
    <row r="270" s="2" customFormat="1" ht="24.15" customHeight="1">
      <c r="A270" s="39"/>
      <c r="B270" s="175"/>
      <c r="C270" s="176" t="s">
        <v>475</v>
      </c>
      <c r="D270" s="176" t="s">
        <v>193</v>
      </c>
      <c r="E270" s="177" t="s">
        <v>872</v>
      </c>
      <c r="F270" s="178" t="s">
        <v>873</v>
      </c>
      <c r="G270" s="179" t="s">
        <v>136</v>
      </c>
      <c r="H270" s="180">
        <v>481</v>
      </c>
      <c r="I270" s="181"/>
      <c r="J270" s="182">
        <f>ROUND(I270*H270,2)</f>
        <v>0</v>
      </c>
      <c r="K270" s="178" t="s">
        <v>196</v>
      </c>
      <c r="L270" s="40"/>
      <c r="M270" s="183" t="s">
        <v>3</v>
      </c>
      <c r="N270" s="184" t="s">
        <v>43</v>
      </c>
      <c r="O270" s="73"/>
      <c r="P270" s="185">
        <f>O270*H270</f>
        <v>0</v>
      </c>
      <c r="Q270" s="185">
        <v>8.0000000000000007E-05</v>
      </c>
      <c r="R270" s="185">
        <f>Q270*H270</f>
        <v>0.03848</v>
      </c>
      <c r="S270" s="185">
        <v>0</v>
      </c>
      <c r="T270" s="18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87" t="s">
        <v>197</v>
      </c>
      <c r="AT270" s="187" t="s">
        <v>193</v>
      </c>
      <c r="AU270" s="187" t="s">
        <v>81</v>
      </c>
      <c r="AY270" s="20" t="s">
        <v>191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79</v>
      </c>
      <c r="BK270" s="188">
        <f>ROUND(I270*H270,2)</f>
        <v>0</v>
      </c>
      <c r="BL270" s="20" t="s">
        <v>197</v>
      </c>
      <c r="BM270" s="187" t="s">
        <v>874</v>
      </c>
    </row>
    <row r="271" s="2" customFormat="1">
      <c r="A271" s="39"/>
      <c r="B271" s="40"/>
      <c r="C271" s="39"/>
      <c r="D271" s="189" t="s">
        <v>199</v>
      </c>
      <c r="E271" s="39"/>
      <c r="F271" s="190" t="s">
        <v>875</v>
      </c>
      <c r="G271" s="39"/>
      <c r="H271" s="39"/>
      <c r="I271" s="191"/>
      <c r="J271" s="39"/>
      <c r="K271" s="39"/>
      <c r="L271" s="40"/>
      <c r="M271" s="192"/>
      <c r="N271" s="193"/>
      <c r="O271" s="73"/>
      <c r="P271" s="73"/>
      <c r="Q271" s="73"/>
      <c r="R271" s="73"/>
      <c r="S271" s="73"/>
      <c r="T271" s="74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20" t="s">
        <v>199</v>
      </c>
      <c r="AU271" s="20" t="s">
        <v>81</v>
      </c>
    </row>
    <row r="272" s="2" customFormat="1" ht="16.5" customHeight="1">
      <c r="A272" s="39"/>
      <c r="B272" s="175"/>
      <c r="C272" s="176" t="s">
        <v>481</v>
      </c>
      <c r="D272" s="176" t="s">
        <v>193</v>
      </c>
      <c r="E272" s="177" t="s">
        <v>876</v>
      </c>
      <c r="F272" s="178" t="s">
        <v>877</v>
      </c>
      <c r="G272" s="179" t="s">
        <v>288</v>
      </c>
      <c r="H272" s="180">
        <v>62.799999999999997</v>
      </c>
      <c r="I272" s="181"/>
      <c r="J272" s="182">
        <f>ROUND(I272*H272,2)</f>
        <v>0</v>
      </c>
      <c r="K272" s="178" t="s">
        <v>196</v>
      </c>
      <c r="L272" s="40"/>
      <c r="M272" s="183" t="s">
        <v>3</v>
      </c>
      <c r="N272" s="184" t="s">
        <v>43</v>
      </c>
      <c r="O272" s="73"/>
      <c r="P272" s="185">
        <f>O272*H272</f>
        <v>0</v>
      </c>
      <c r="Q272" s="185">
        <v>3.0000000000000001E-05</v>
      </c>
      <c r="R272" s="185">
        <f>Q272*H272</f>
        <v>0.001884</v>
      </c>
      <c r="S272" s="185">
        <v>0</v>
      </c>
      <c r="T272" s="18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7" t="s">
        <v>197</v>
      </c>
      <c r="AT272" s="187" t="s">
        <v>193</v>
      </c>
      <c r="AU272" s="187" t="s">
        <v>81</v>
      </c>
      <c r="AY272" s="20" t="s">
        <v>191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197</v>
      </c>
      <c r="BM272" s="187" t="s">
        <v>878</v>
      </c>
    </row>
    <row r="273" s="2" customFormat="1">
      <c r="A273" s="39"/>
      <c r="B273" s="40"/>
      <c r="C273" s="39"/>
      <c r="D273" s="189" t="s">
        <v>199</v>
      </c>
      <c r="E273" s="39"/>
      <c r="F273" s="190" t="s">
        <v>879</v>
      </c>
      <c r="G273" s="39"/>
      <c r="H273" s="39"/>
      <c r="I273" s="191"/>
      <c r="J273" s="39"/>
      <c r="K273" s="39"/>
      <c r="L273" s="40"/>
      <c r="M273" s="192"/>
      <c r="N273" s="193"/>
      <c r="O273" s="73"/>
      <c r="P273" s="73"/>
      <c r="Q273" s="73"/>
      <c r="R273" s="73"/>
      <c r="S273" s="73"/>
      <c r="T273" s="74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20" t="s">
        <v>199</v>
      </c>
      <c r="AU273" s="20" t="s">
        <v>81</v>
      </c>
    </row>
    <row r="274" s="2" customFormat="1" ht="16.5" customHeight="1">
      <c r="A274" s="39"/>
      <c r="B274" s="175"/>
      <c r="C274" s="215" t="s">
        <v>487</v>
      </c>
      <c r="D274" s="215" t="s">
        <v>653</v>
      </c>
      <c r="E274" s="216" t="s">
        <v>880</v>
      </c>
      <c r="F274" s="217" t="s">
        <v>881</v>
      </c>
      <c r="G274" s="218" t="s">
        <v>288</v>
      </c>
      <c r="H274" s="219">
        <v>59.640000000000001</v>
      </c>
      <c r="I274" s="220"/>
      <c r="J274" s="221">
        <f>ROUND(I274*H274,2)</f>
        <v>0</v>
      </c>
      <c r="K274" s="217" t="s">
        <v>196</v>
      </c>
      <c r="L274" s="222"/>
      <c r="M274" s="223" t="s">
        <v>3</v>
      </c>
      <c r="N274" s="224" t="s">
        <v>43</v>
      </c>
      <c r="O274" s="73"/>
      <c r="P274" s="185">
        <f>O274*H274</f>
        <v>0</v>
      </c>
      <c r="Q274" s="185">
        <v>0.00042000000000000002</v>
      </c>
      <c r="R274" s="185">
        <f>Q274*H274</f>
        <v>0.025048800000000003</v>
      </c>
      <c r="S274" s="185">
        <v>0</v>
      </c>
      <c r="T274" s="18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7" t="s">
        <v>236</v>
      </c>
      <c r="AT274" s="187" t="s">
        <v>653</v>
      </c>
      <c r="AU274" s="187" t="s">
        <v>81</v>
      </c>
      <c r="AY274" s="20" t="s">
        <v>191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79</v>
      </c>
      <c r="BK274" s="188">
        <f>ROUND(I274*H274,2)</f>
        <v>0</v>
      </c>
      <c r="BL274" s="20" t="s">
        <v>197</v>
      </c>
      <c r="BM274" s="187" t="s">
        <v>882</v>
      </c>
    </row>
    <row r="275" s="13" customFormat="1">
      <c r="A275" s="13"/>
      <c r="B275" s="194"/>
      <c r="C275" s="13"/>
      <c r="D275" s="195" t="s">
        <v>145</v>
      </c>
      <c r="E275" s="196" t="s">
        <v>3</v>
      </c>
      <c r="F275" s="197" t="s">
        <v>883</v>
      </c>
      <c r="G275" s="13"/>
      <c r="H275" s="198">
        <v>56.799999999999997</v>
      </c>
      <c r="I275" s="199"/>
      <c r="J275" s="13"/>
      <c r="K275" s="13"/>
      <c r="L275" s="194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6" t="s">
        <v>145</v>
      </c>
      <c r="AU275" s="196" t="s">
        <v>81</v>
      </c>
      <c r="AV275" s="13" t="s">
        <v>81</v>
      </c>
      <c r="AW275" s="13" t="s">
        <v>33</v>
      </c>
      <c r="AX275" s="13" t="s">
        <v>79</v>
      </c>
      <c r="AY275" s="196" t="s">
        <v>191</v>
      </c>
    </row>
    <row r="276" s="13" customFormat="1">
      <c r="A276" s="13"/>
      <c r="B276" s="194"/>
      <c r="C276" s="13"/>
      <c r="D276" s="195" t="s">
        <v>145</v>
      </c>
      <c r="E276" s="13"/>
      <c r="F276" s="197" t="s">
        <v>884</v>
      </c>
      <c r="G276" s="13"/>
      <c r="H276" s="198">
        <v>59.640000000000001</v>
      </c>
      <c r="I276" s="199"/>
      <c r="J276" s="13"/>
      <c r="K276" s="13"/>
      <c r="L276" s="194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6" t="s">
        <v>145</v>
      </c>
      <c r="AU276" s="196" t="s">
        <v>81</v>
      </c>
      <c r="AV276" s="13" t="s">
        <v>81</v>
      </c>
      <c r="AW276" s="13" t="s">
        <v>4</v>
      </c>
      <c r="AX276" s="13" t="s">
        <v>79</v>
      </c>
      <c r="AY276" s="196" t="s">
        <v>191</v>
      </c>
    </row>
    <row r="277" s="2" customFormat="1" ht="16.5" customHeight="1">
      <c r="A277" s="39"/>
      <c r="B277" s="175"/>
      <c r="C277" s="215" t="s">
        <v>493</v>
      </c>
      <c r="D277" s="215" t="s">
        <v>653</v>
      </c>
      <c r="E277" s="216" t="s">
        <v>885</v>
      </c>
      <c r="F277" s="217" t="s">
        <v>886</v>
      </c>
      <c r="G277" s="218" t="s">
        <v>288</v>
      </c>
      <c r="H277" s="219">
        <v>6</v>
      </c>
      <c r="I277" s="220"/>
      <c r="J277" s="221">
        <f>ROUND(I277*H277,2)</f>
        <v>0</v>
      </c>
      <c r="K277" s="217" t="s">
        <v>196</v>
      </c>
      <c r="L277" s="222"/>
      <c r="M277" s="223" t="s">
        <v>3</v>
      </c>
      <c r="N277" s="224" t="s">
        <v>43</v>
      </c>
      <c r="O277" s="73"/>
      <c r="P277" s="185">
        <f>O277*H277</f>
        <v>0</v>
      </c>
      <c r="Q277" s="185">
        <v>0.00072000000000000005</v>
      </c>
      <c r="R277" s="185">
        <f>Q277*H277</f>
        <v>0.0043200000000000001</v>
      </c>
      <c r="S277" s="185">
        <v>0</v>
      </c>
      <c r="T277" s="18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7" t="s">
        <v>236</v>
      </c>
      <c r="AT277" s="187" t="s">
        <v>653</v>
      </c>
      <c r="AU277" s="187" t="s">
        <v>81</v>
      </c>
      <c r="AY277" s="20" t="s">
        <v>191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79</v>
      </c>
      <c r="BK277" s="188">
        <f>ROUND(I277*H277,2)</f>
        <v>0</v>
      </c>
      <c r="BL277" s="20" t="s">
        <v>197</v>
      </c>
      <c r="BM277" s="187" t="s">
        <v>887</v>
      </c>
    </row>
    <row r="278" s="13" customFormat="1">
      <c r="A278" s="13"/>
      <c r="B278" s="194"/>
      <c r="C278" s="13"/>
      <c r="D278" s="195" t="s">
        <v>145</v>
      </c>
      <c r="E278" s="196" t="s">
        <v>3</v>
      </c>
      <c r="F278" s="197" t="s">
        <v>225</v>
      </c>
      <c r="G278" s="13"/>
      <c r="H278" s="198">
        <v>6</v>
      </c>
      <c r="I278" s="199"/>
      <c r="J278" s="13"/>
      <c r="K278" s="13"/>
      <c r="L278" s="194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6" t="s">
        <v>145</v>
      </c>
      <c r="AU278" s="196" t="s">
        <v>81</v>
      </c>
      <c r="AV278" s="13" t="s">
        <v>81</v>
      </c>
      <c r="AW278" s="13" t="s">
        <v>33</v>
      </c>
      <c r="AX278" s="13" t="s">
        <v>79</v>
      </c>
      <c r="AY278" s="196" t="s">
        <v>191</v>
      </c>
    </row>
    <row r="279" s="2" customFormat="1" ht="16.5" customHeight="1">
      <c r="A279" s="39"/>
      <c r="B279" s="175"/>
      <c r="C279" s="176" t="s">
        <v>499</v>
      </c>
      <c r="D279" s="176" t="s">
        <v>193</v>
      </c>
      <c r="E279" s="177" t="s">
        <v>888</v>
      </c>
      <c r="F279" s="178" t="s">
        <v>889</v>
      </c>
      <c r="G279" s="179" t="s">
        <v>288</v>
      </c>
      <c r="H279" s="180">
        <v>303.60000000000002</v>
      </c>
      <c r="I279" s="181"/>
      <c r="J279" s="182">
        <f>ROUND(I279*H279,2)</f>
        <v>0</v>
      </c>
      <c r="K279" s="178" t="s">
        <v>196</v>
      </c>
      <c r="L279" s="40"/>
      <c r="M279" s="183" t="s">
        <v>3</v>
      </c>
      <c r="N279" s="184" t="s">
        <v>43</v>
      </c>
      <c r="O279" s="73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87" t="s">
        <v>197</v>
      </c>
      <c r="AT279" s="187" t="s">
        <v>193</v>
      </c>
      <c r="AU279" s="187" t="s">
        <v>81</v>
      </c>
      <c r="AY279" s="20" t="s">
        <v>191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79</v>
      </c>
      <c r="BK279" s="188">
        <f>ROUND(I279*H279,2)</f>
        <v>0</v>
      </c>
      <c r="BL279" s="20" t="s">
        <v>197</v>
      </c>
      <c r="BM279" s="187" t="s">
        <v>890</v>
      </c>
    </row>
    <row r="280" s="2" customFormat="1">
      <c r="A280" s="39"/>
      <c r="B280" s="40"/>
      <c r="C280" s="39"/>
      <c r="D280" s="189" t="s">
        <v>199</v>
      </c>
      <c r="E280" s="39"/>
      <c r="F280" s="190" t="s">
        <v>891</v>
      </c>
      <c r="G280" s="39"/>
      <c r="H280" s="39"/>
      <c r="I280" s="191"/>
      <c r="J280" s="39"/>
      <c r="K280" s="39"/>
      <c r="L280" s="40"/>
      <c r="M280" s="192"/>
      <c r="N280" s="193"/>
      <c r="O280" s="73"/>
      <c r="P280" s="73"/>
      <c r="Q280" s="73"/>
      <c r="R280" s="73"/>
      <c r="S280" s="73"/>
      <c r="T280" s="74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20" t="s">
        <v>199</v>
      </c>
      <c r="AU280" s="20" t="s">
        <v>81</v>
      </c>
    </row>
    <row r="281" s="2" customFormat="1" ht="16.5" customHeight="1">
      <c r="A281" s="39"/>
      <c r="B281" s="175"/>
      <c r="C281" s="215" t="s">
        <v>504</v>
      </c>
      <c r="D281" s="215" t="s">
        <v>653</v>
      </c>
      <c r="E281" s="216" t="s">
        <v>892</v>
      </c>
      <c r="F281" s="217" t="s">
        <v>893</v>
      </c>
      <c r="G281" s="218" t="s">
        <v>288</v>
      </c>
      <c r="H281" s="219">
        <v>55.439999999999998</v>
      </c>
      <c r="I281" s="220"/>
      <c r="J281" s="221">
        <f>ROUND(I281*H281,2)</f>
        <v>0</v>
      </c>
      <c r="K281" s="217" t="s">
        <v>196</v>
      </c>
      <c r="L281" s="222"/>
      <c r="M281" s="223" t="s">
        <v>3</v>
      </c>
      <c r="N281" s="224" t="s">
        <v>43</v>
      </c>
      <c r="O281" s="73"/>
      <c r="P281" s="185">
        <f>O281*H281</f>
        <v>0</v>
      </c>
      <c r="Q281" s="185">
        <v>0.00010000000000000001</v>
      </c>
      <c r="R281" s="185">
        <f>Q281*H281</f>
        <v>0.0055440000000000003</v>
      </c>
      <c r="S281" s="185">
        <v>0</v>
      </c>
      <c r="T281" s="18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187" t="s">
        <v>236</v>
      </c>
      <c r="AT281" s="187" t="s">
        <v>653</v>
      </c>
      <c r="AU281" s="187" t="s">
        <v>81</v>
      </c>
      <c r="AY281" s="20" t="s">
        <v>191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79</v>
      </c>
      <c r="BK281" s="188">
        <f>ROUND(I281*H281,2)</f>
        <v>0</v>
      </c>
      <c r="BL281" s="20" t="s">
        <v>197</v>
      </c>
      <c r="BM281" s="187" t="s">
        <v>894</v>
      </c>
    </row>
    <row r="282" s="13" customFormat="1">
      <c r="A282" s="13"/>
      <c r="B282" s="194"/>
      <c r="C282" s="13"/>
      <c r="D282" s="195" t="s">
        <v>145</v>
      </c>
      <c r="E282" s="196" t="s">
        <v>3</v>
      </c>
      <c r="F282" s="197" t="s">
        <v>895</v>
      </c>
      <c r="G282" s="13"/>
      <c r="H282" s="198">
        <v>52.799999999999997</v>
      </c>
      <c r="I282" s="199"/>
      <c r="J282" s="13"/>
      <c r="K282" s="13"/>
      <c r="L282" s="194"/>
      <c r="M282" s="200"/>
      <c r="N282" s="201"/>
      <c r="O282" s="201"/>
      <c r="P282" s="201"/>
      <c r="Q282" s="201"/>
      <c r="R282" s="201"/>
      <c r="S282" s="201"/>
      <c r="T282" s="20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6" t="s">
        <v>145</v>
      </c>
      <c r="AU282" s="196" t="s">
        <v>81</v>
      </c>
      <c r="AV282" s="13" t="s">
        <v>81</v>
      </c>
      <c r="AW282" s="13" t="s">
        <v>33</v>
      </c>
      <c r="AX282" s="13" t="s">
        <v>79</v>
      </c>
      <c r="AY282" s="196" t="s">
        <v>191</v>
      </c>
    </row>
    <row r="283" s="13" customFormat="1">
      <c r="A283" s="13"/>
      <c r="B283" s="194"/>
      <c r="C283" s="13"/>
      <c r="D283" s="195" t="s">
        <v>145</v>
      </c>
      <c r="E283" s="13"/>
      <c r="F283" s="197" t="s">
        <v>896</v>
      </c>
      <c r="G283" s="13"/>
      <c r="H283" s="198">
        <v>55.439999999999998</v>
      </c>
      <c r="I283" s="199"/>
      <c r="J283" s="13"/>
      <c r="K283" s="13"/>
      <c r="L283" s="194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6" t="s">
        <v>145</v>
      </c>
      <c r="AU283" s="196" t="s">
        <v>81</v>
      </c>
      <c r="AV283" s="13" t="s">
        <v>81</v>
      </c>
      <c r="AW283" s="13" t="s">
        <v>4</v>
      </c>
      <c r="AX283" s="13" t="s">
        <v>79</v>
      </c>
      <c r="AY283" s="196" t="s">
        <v>191</v>
      </c>
    </row>
    <row r="284" s="2" customFormat="1" ht="16.5" customHeight="1">
      <c r="A284" s="39"/>
      <c r="B284" s="175"/>
      <c r="C284" s="215" t="s">
        <v>514</v>
      </c>
      <c r="D284" s="215" t="s">
        <v>653</v>
      </c>
      <c r="E284" s="216" t="s">
        <v>897</v>
      </c>
      <c r="F284" s="217" t="s">
        <v>898</v>
      </c>
      <c r="G284" s="218" t="s">
        <v>288</v>
      </c>
      <c r="H284" s="219">
        <v>56.280000000000001</v>
      </c>
      <c r="I284" s="220"/>
      <c r="J284" s="221">
        <f>ROUND(I284*H284,2)</f>
        <v>0</v>
      </c>
      <c r="K284" s="217" t="s">
        <v>196</v>
      </c>
      <c r="L284" s="222"/>
      <c r="M284" s="223" t="s">
        <v>3</v>
      </c>
      <c r="N284" s="224" t="s">
        <v>43</v>
      </c>
      <c r="O284" s="73"/>
      <c r="P284" s="185">
        <f>O284*H284</f>
        <v>0</v>
      </c>
      <c r="Q284" s="185">
        <v>0.00050000000000000001</v>
      </c>
      <c r="R284" s="185">
        <f>Q284*H284</f>
        <v>0.028140000000000002</v>
      </c>
      <c r="S284" s="185">
        <v>0</v>
      </c>
      <c r="T284" s="18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7" t="s">
        <v>236</v>
      </c>
      <c r="AT284" s="187" t="s">
        <v>653</v>
      </c>
      <c r="AU284" s="187" t="s">
        <v>81</v>
      </c>
      <c r="AY284" s="20" t="s">
        <v>191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0" t="s">
        <v>79</v>
      </c>
      <c r="BK284" s="188">
        <f>ROUND(I284*H284,2)</f>
        <v>0</v>
      </c>
      <c r="BL284" s="20" t="s">
        <v>197</v>
      </c>
      <c r="BM284" s="187" t="s">
        <v>899</v>
      </c>
    </row>
    <row r="285" s="13" customFormat="1">
      <c r="A285" s="13"/>
      <c r="B285" s="194"/>
      <c r="C285" s="13"/>
      <c r="D285" s="195" t="s">
        <v>145</v>
      </c>
      <c r="E285" s="196" t="s">
        <v>3</v>
      </c>
      <c r="F285" s="197" t="s">
        <v>900</v>
      </c>
      <c r="G285" s="13"/>
      <c r="H285" s="198">
        <v>53.600000000000001</v>
      </c>
      <c r="I285" s="199"/>
      <c r="J285" s="13"/>
      <c r="K285" s="13"/>
      <c r="L285" s="194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6" t="s">
        <v>145</v>
      </c>
      <c r="AU285" s="196" t="s">
        <v>81</v>
      </c>
      <c r="AV285" s="13" t="s">
        <v>81</v>
      </c>
      <c r="AW285" s="13" t="s">
        <v>33</v>
      </c>
      <c r="AX285" s="13" t="s">
        <v>79</v>
      </c>
      <c r="AY285" s="196" t="s">
        <v>191</v>
      </c>
    </row>
    <row r="286" s="13" customFormat="1">
      <c r="A286" s="13"/>
      <c r="B286" s="194"/>
      <c r="C286" s="13"/>
      <c r="D286" s="195" t="s">
        <v>145</v>
      </c>
      <c r="E286" s="13"/>
      <c r="F286" s="197" t="s">
        <v>901</v>
      </c>
      <c r="G286" s="13"/>
      <c r="H286" s="198">
        <v>56.280000000000001</v>
      </c>
      <c r="I286" s="199"/>
      <c r="J286" s="13"/>
      <c r="K286" s="13"/>
      <c r="L286" s="194"/>
      <c r="M286" s="200"/>
      <c r="N286" s="201"/>
      <c r="O286" s="201"/>
      <c r="P286" s="201"/>
      <c r="Q286" s="201"/>
      <c r="R286" s="201"/>
      <c r="S286" s="201"/>
      <c r="T286" s="20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6" t="s">
        <v>145</v>
      </c>
      <c r="AU286" s="196" t="s">
        <v>81</v>
      </c>
      <c r="AV286" s="13" t="s">
        <v>81</v>
      </c>
      <c r="AW286" s="13" t="s">
        <v>4</v>
      </c>
      <c r="AX286" s="13" t="s">
        <v>79</v>
      </c>
      <c r="AY286" s="196" t="s">
        <v>191</v>
      </c>
    </row>
    <row r="287" s="2" customFormat="1" ht="16.5" customHeight="1">
      <c r="A287" s="39"/>
      <c r="B287" s="175"/>
      <c r="C287" s="215" t="s">
        <v>522</v>
      </c>
      <c r="D287" s="215" t="s">
        <v>653</v>
      </c>
      <c r="E287" s="216" t="s">
        <v>902</v>
      </c>
      <c r="F287" s="217" t="s">
        <v>903</v>
      </c>
      <c r="G287" s="218" t="s">
        <v>288</v>
      </c>
      <c r="H287" s="219">
        <v>161.49000000000001</v>
      </c>
      <c r="I287" s="220"/>
      <c r="J287" s="221">
        <f>ROUND(I287*H287,2)</f>
        <v>0</v>
      </c>
      <c r="K287" s="217" t="s">
        <v>196</v>
      </c>
      <c r="L287" s="222"/>
      <c r="M287" s="223" t="s">
        <v>3</v>
      </c>
      <c r="N287" s="224" t="s">
        <v>43</v>
      </c>
      <c r="O287" s="73"/>
      <c r="P287" s="185">
        <f>O287*H287</f>
        <v>0</v>
      </c>
      <c r="Q287" s="185">
        <v>4.0000000000000003E-05</v>
      </c>
      <c r="R287" s="185">
        <f>Q287*H287</f>
        <v>0.0064596000000000011</v>
      </c>
      <c r="S287" s="185">
        <v>0</v>
      </c>
      <c r="T287" s="18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7" t="s">
        <v>236</v>
      </c>
      <c r="AT287" s="187" t="s">
        <v>653</v>
      </c>
      <c r="AU287" s="187" t="s">
        <v>81</v>
      </c>
      <c r="AY287" s="20" t="s">
        <v>191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79</v>
      </c>
      <c r="BK287" s="188">
        <f>ROUND(I287*H287,2)</f>
        <v>0</v>
      </c>
      <c r="BL287" s="20" t="s">
        <v>197</v>
      </c>
      <c r="BM287" s="187" t="s">
        <v>904</v>
      </c>
    </row>
    <row r="288" s="13" customFormat="1">
      <c r="A288" s="13"/>
      <c r="B288" s="194"/>
      <c r="C288" s="13"/>
      <c r="D288" s="195" t="s">
        <v>145</v>
      </c>
      <c r="E288" s="196" t="s">
        <v>3</v>
      </c>
      <c r="F288" s="197" t="s">
        <v>905</v>
      </c>
      <c r="G288" s="13"/>
      <c r="H288" s="198">
        <v>153.80000000000001</v>
      </c>
      <c r="I288" s="199"/>
      <c r="J288" s="13"/>
      <c r="K288" s="13"/>
      <c r="L288" s="194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6" t="s">
        <v>145</v>
      </c>
      <c r="AU288" s="196" t="s">
        <v>81</v>
      </c>
      <c r="AV288" s="13" t="s">
        <v>81</v>
      </c>
      <c r="AW288" s="13" t="s">
        <v>33</v>
      </c>
      <c r="AX288" s="13" t="s">
        <v>79</v>
      </c>
      <c r="AY288" s="196" t="s">
        <v>191</v>
      </c>
    </row>
    <row r="289" s="13" customFormat="1">
      <c r="A289" s="13"/>
      <c r="B289" s="194"/>
      <c r="C289" s="13"/>
      <c r="D289" s="195" t="s">
        <v>145</v>
      </c>
      <c r="E289" s="13"/>
      <c r="F289" s="197" t="s">
        <v>906</v>
      </c>
      <c r="G289" s="13"/>
      <c r="H289" s="198">
        <v>161.49000000000001</v>
      </c>
      <c r="I289" s="199"/>
      <c r="J289" s="13"/>
      <c r="K289" s="13"/>
      <c r="L289" s="194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145</v>
      </c>
      <c r="AU289" s="196" t="s">
        <v>81</v>
      </c>
      <c r="AV289" s="13" t="s">
        <v>81</v>
      </c>
      <c r="AW289" s="13" t="s">
        <v>4</v>
      </c>
      <c r="AX289" s="13" t="s">
        <v>79</v>
      </c>
      <c r="AY289" s="196" t="s">
        <v>191</v>
      </c>
    </row>
    <row r="290" s="2" customFormat="1" ht="16.5" customHeight="1">
      <c r="A290" s="39"/>
      <c r="B290" s="175"/>
      <c r="C290" s="215" t="s">
        <v>530</v>
      </c>
      <c r="D290" s="215" t="s">
        <v>653</v>
      </c>
      <c r="E290" s="216" t="s">
        <v>907</v>
      </c>
      <c r="F290" s="217" t="s">
        <v>908</v>
      </c>
      <c r="G290" s="218" t="s">
        <v>288</v>
      </c>
      <c r="H290" s="219">
        <v>45.57</v>
      </c>
      <c r="I290" s="220"/>
      <c r="J290" s="221">
        <f>ROUND(I290*H290,2)</f>
        <v>0</v>
      </c>
      <c r="K290" s="217" t="s">
        <v>196</v>
      </c>
      <c r="L290" s="222"/>
      <c r="M290" s="223" t="s">
        <v>3</v>
      </c>
      <c r="N290" s="224" t="s">
        <v>43</v>
      </c>
      <c r="O290" s="73"/>
      <c r="P290" s="185">
        <f>O290*H290</f>
        <v>0</v>
      </c>
      <c r="Q290" s="185">
        <v>0.00029999999999999997</v>
      </c>
      <c r="R290" s="185">
        <f>Q290*H290</f>
        <v>0.013670999999999999</v>
      </c>
      <c r="S290" s="185">
        <v>0</v>
      </c>
      <c r="T290" s="18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7" t="s">
        <v>236</v>
      </c>
      <c r="AT290" s="187" t="s">
        <v>653</v>
      </c>
      <c r="AU290" s="187" t="s">
        <v>81</v>
      </c>
      <c r="AY290" s="20" t="s">
        <v>191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79</v>
      </c>
      <c r="BK290" s="188">
        <f>ROUND(I290*H290,2)</f>
        <v>0</v>
      </c>
      <c r="BL290" s="20" t="s">
        <v>197</v>
      </c>
      <c r="BM290" s="187" t="s">
        <v>909</v>
      </c>
    </row>
    <row r="291" s="13" customFormat="1">
      <c r="A291" s="13"/>
      <c r="B291" s="194"/>
      <c r="C291" s="13"/>
      <c r="D291" s="195" t="s">
        <v>145</v>
      </c>
      <c r="E291" s="196" t="s">
        <v>3</v>
      </c>
      <c r="F291" s="197" t="s">
        <v>910</v>
      </c>
      <c r="G291" s="13"/>
      <c r="H291" s="198">
        <v>43.399999999999999</v>
      </c>
      <c r="I291" s="199"/>
      <c r="J291" s="13"/>
      <c r="K291" s="13"/>
      <c r="L291" s="194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6" t="s">
        <v>145</v>
      </c>
      <c r="AU291" s="196" t="s">
        <v>81</v>
      </c>
      <c r="AV291" s="13" t="s">
        <v>81</v>
      </c>
      <c r="AW291" s="13" t="s">
        <v>33</v>
      </c>
      <c r="AX291" s="13" t="s">
        <v>79</v>
      </c>
      <c r="AY291" s="196" t="s">
        <v>191</v>
      </c>
    </row>
    <row r="292" s="13" customFormat="1">
      <c r="A292" s="13"/>
      <c r="B292" s="194"/>
      <c r="C292" s="13"/>
      <c r="D292" s="195" t="s">
        <v>145</v>
      </c>
      <c r="E292" s="13"/>
      <c r="F292" s="197" t="s">
        <v>911</v>
      </c>
      <c r="G292" s="13"/>
      <c r="H292" s="198">
        <v>45.57</v>
      </c>
      <c r="I292" s="199"/>
      <c r="J292" s="13"/>
      <c r="K292" s="13"/>
      <c r="L292" s="194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6" t="s">
        <v>145</v>
      </c>
      <c r="AU292" s="196" t="s">
        <v>81</v>
      </c>
      <c r="AV292" s="13" t="s">
        <v>81</v>
      </c>
      <c r="AW292" s="13" t="s">
        <v>4</v>
      </c>
      <c r="AX292" s="13" t="s">
        <v>79</v>
      </c>
      <c r="AY292" s="196" t="s">
        <v>191</v>
      </c>
    </row>
    <row r="293" s="2" customFormat="1" ht="24.15" customHeight="1">
      <c r="A293" s="39"/>
      <c r="B293" s="175"/>
      <c r="C293" s="176" t="s">
        <v>536</v>
      </c>
      <c r="D293" s="176" t="s">
        <v>193</v>
      </c>
      <c r="E293" s="177" t="s">
        <v>912</v>
      </c>
      <c r="F293" s="178" t="s">
        <v>913</v>
      </c>
      <c r="G293" s="179" t="s">
        <v>136</v>
      </c>
      <c r="H293" s="180">
        <v>321</v>
      </c>
      <c r="I293" s="181"/>
      <c r="J293" s="182">
        <f>ROUND(I293*H293,2)</f>
        <v>0</v>
      </c>
      <c r="K293" s="178" t="s">
        <v>196</v>
      </c>
      <c r="L293" s="40"/>
      <c r="M293" s="183" t="s">
        <v>3</v>
      </c>
      <c r="N293" s="184" t="s">
        <v>43</v>
      </c>
      <c r="O293" s="73"/>
      <c r="P293" s="185">
        <f>O293*H293</f>
        <v>0</v>
      </c>
      <c r="Q293" s="185">
        <v>0.0028</v>
      </c>
      <c r="R293" s="185">
        <f>Q293*H293</f>
        <v>0.89880000000000004</v>
      </c>
      <c r="S293" s="185">
        <v>0</v>
      </c>
      <c r="T293" s="18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87" t="s">
        <v>197</v>
      </c>
      <c r="AT293" s="187" t="s">
        <v>193</v>
      </c>
      <c r="AU293" s="187" t="s">
        <v>81</v>
      </c>
      <c r="AY293" s="20" t="s">
        <v>191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79</v>
      </c>
      <c r="BK293" s="188">
        <f>ROUND(I293*H293,2)</f>
        <v>0</v>
      </c>
      <c r="BL293" s="20" t="s">
        <v>197</v>
      </c>
      <c r="BM293" s="187" t="s">
        <v>914</v>
      </c>
    </row>
    <row r="294" s="2" customFormat="1">
      <c r="A294" s="39"/>
      <c r="B294" s="40"/>
      <c r="C294" s="39"/>
      <c r="D294" s="189" t="s">
        <v>199</v>
      </c>
      <c r="E294" s="39"/>
      <c r="F294" s="190" t="s">
        <v>915</v>
      </c>
      <c r="G294" s="39"/>
      <c r="H294" s="39"/>
      <c r="I294" s="191"/>
      <c r="J294" s="39"/>
      <c r="K294" s="39"/>
      <c r="L294" s="40"/>
      <c r="M294" s="192"/>
      <c r="N294" s="193"/>
      <c r="O294" s="73"/>
      <c r="P294" s="73"/>
      <c r="Q294" s="73"/>
      <c r="R294" s="73"/>
      <c r="S294" s="73"/>
      <c r="T294" s="74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20" t="s">
        <v>199</v>
      </c>
      <c r="AU294" s="20" t="s">
        <v>81</v>
      </c>
    </row>
    <row r="295" s="13" customFormat="1">
      <c r="A295" s="13"/>
      <c r="B295" s="194"/>
      <c r="C295" s="13"/>
      <c r="D295" s="195" t="s">
        <v>145</v>
      </c>
      <c r="E295" s="196" t="s">
        <v>3</v>
      </c>
      <c r="F295" s="197" t="s">
        <v>916</v>
      </c>
      <c r="G295" s="13"/>
      <c r="H295" s="198">
        <v>321</v>
      </c>
      <c r="I295" s="199"/>
      <c r="J295" s="13"/>
      <c r="K295" s="13"/>
      <c r="L295" s="194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6" t="s">
        <v>145</v>
      </c>
      <c r="AU295" s="196" t="s">
        <v>81</v>
      </c>
      <c r="AV295" s="13" t="s">
        <v>81</v>
      </c>
      <c r="AW295" s="13" t="s">
        <v>33</v>
      </c>
      <c r="AX295" s="13" t="s">
        <v>79</v>
      </c>
      <c r="AY295" s="196" t="s">
        <v>191</v>
      </c>
    </row>
    <row r="296" s="2" customFormat="1" ht="24.15" customHeight="1">
      <c r="A296" s="39"/>
      <c r="B296" s="175"/>
      <c r="C296" s="176" t="s">
        <v>544</v>
      </c>
      <c r="D296" s="176" t="s">
        <v>193</v>
      </c>
      <c r="E296" s="177" t="s">
        <v>917</v>
      </c>
      <c r="F296" s="178" t="s">
        <v>918</v>
      </c>
      <c r="G296" s="179" t="s">
        <v>136</v>
      </c>
      <c r="H296" s="180">
        <v>113.59999999999999</v>
      </c>
      <c r="I296" s="181"/>
      <c r="J296" s="182">
        <f>ROUND(I296*H296,2)</f>
        <v>0</v>
      </c>
      <c r="K296" s="178" t="s">
        <v>196</v>
      </c>
      <c r="L296" s="40"/>
      <c r="M296" s="183" t="s">
        <v>3</v>
      </c>
      <c r="N296" s="184" t="s">
        <v>43</v>
      </c>
      <c r="O296" s="73"/>
      <c r="P296" s="185">
        <f>O296*H296</f>
        <v>0</v>
      </c>
      <c r="Q296" s="185">
        <v>0.0032000000000000002</v>
      </c>
      <c r="R296" s="185">
        <f>Q296*H296</f>
        <v>0.36352000000000001</v>
      </c>
      <c r="S296" s="185">
        <v>0</v>
      </c>
      <c r="T296" s="18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87" t="s">
        <v>197</v>
      </c>
      <c r="AT296" s="187" t="s">
        <v>193</v>
      </c>
      <c r="AU296" s="187" t="s">
        <v>81</v>
      </c>
      <c r="AY296" s="20" t="s">
        <v>191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79</v>
      </c>
      <c r="BK296" s="188">
        <f>ROUND(I296*H296,2)</f>
        <v>0</v>
      </c>
      <c r="BL296" s="20" t="s">
        <v>197</v>
      </c>
      <c r="BM296" s="187" t="s">
        <v>919</v>
      </c>
    </row>
    <row r="297" s="2" customFormat="1">
      <c r="A297" s="39"/>
      <c r="B297" s="40"/>
      <c r="C297" s="39"/>
      <c r="D297" s="189" t="s">
        <v>199</v>
      </c>
      <c r="E297" s="39"/>
      <c r="F297" s="190" t="s">
        <v>920</v>
      </c>
      <c r="G297" s="39"/>
      <c r="H297" s="39"/>
      <c r="I297" s="191"/>
      <c r="J297" s="39"/>
      <c r="K297" s="39"/>
      <c r="L297" s="40"/>
      <c r="M297" s="192"/>
      <c r="N297" s="193"/>
      <c r="O297" s="73"/>
      <c r="P297" s="73"/>
      <c r="Q297" s="73"/>
      <c r="R297" s="73"/>
      <c r="S297" s="73"/>
      <c r="T297" s="74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20" t="s">
        <v>199</v>
      </c>
      <c r="AU297" s="20" t="s">
        <v>81</v>
      </c>
    </row>
    <row r="298" s="13" customFormat="1">
      <c r="A298" s="13"/>
      <c r="B298" s="194"/>
      <c r="C298" s="13"/>
      <c r="D298" s="195" t="s">
        <v>145</v>
      </c>
      <c r="E298" s="196" t="s">
        <v>3</v>
      </c>
      <c r="F298" s="197" t="s">
        <v>921</v>
      </c>
      <c r="G298" s="13"/>
      <c r="H298" s="198">
        <v>113.59999999999999</v>
      </c>
      <c r="I298" s="199"/>
      <c r="J298" s="13"/>
      <c r="K298" s="13"/>
      <c r="L298" s="194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6" t="s">
        <v>145</v>
      </c>
      <c r="AU298" s="196" t="s">
        <v>81</v>
      </c>
      <c r="AV298" s="13" t="s">
        <v>81</v>
      </c>
      <c r="AW298" s="13" t="s">
        <v>33</v>
      </c>
      <c r="AX298" s="13" t="s">
        <v>79</v>
      </c>
      <c r="AY298" s="196" t="s">
        <v>191</v>
      </c>
    </row>
    <row r="299" s="2" customFormat="1" ht="24.15" customHeight="1">
      <c r="A299" s="39"/>
      <c r="B299" s="175"/>
      <c r="C299" s="176" t="s">
        <v>550</v>
      </c>
      <c r="D299" s="176" t="s">
        <v>193</v>
      </c>
      <c r="E299" s="177" t="s">
        <v>922</v>
      </c>
      <c r="F299" s="178" t="s">
        <v>923</v>
      </c>
      <c r="G299" s="179" t="s">
        <v>136</v>
      </c>
      <c r="H299" s="180">
        <v>93.400000000000006</v>
      </c>
      <c r="I299" s="181"/>
      <c r="J299" s="182">
        <f>ROUND(I299*H299,2)</f>
        <v>0</v>
      </c>
      <c r="K299" s="178" t="s">
        <v>196</v>
      </c>
      <c r="L299" s="40"/>
      <c r="M299" s="183" t="s">
        <v>3</v>
      </c>
      <c r="N299" s="184" t="s">
        <v>43</v>
      </c>
      <c r="O299" s="73"/>
      <c r="P299" s="185">
        <f>O299*H299</f>
        <v>0</v>
      </c>
      <c r="Q299" s="185">
        <v>0</v>
      </c>
      <c r="R299" s="185">
        <f>Q299*H299</f>
        <v>0</v>
      </c>
      <c r="S299" s="185">
        <v>1.0000000000000001E-05</v>
      </c>
      <c r="T299" s="186">
        <f>S299*H299</f>
        <v>0.00093400000000000015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87" t="s">
        <v>197</v>
      </c>
      <c r="AT299" s="187" t="s">
        <v>193</v>
      </c>
      <c r="AU299" s="187" t="s">
        <v>81</v>
      </c>
      <c r="AY299" s="20" t="s">
        <v>191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79</v>
      </c>
      <c r="BK299" s="188">
        <f>ROUND(I299*H299,2)</f>
        <v>0</v>
      </c>
      <c r="BL299" s="20" t="s">
        <v>197</v>
      </c>
      <c r="BM299" s="187" t="s">
        <v>924</v>
      </c>
    </row>
    <row r="300" s="2" customFormat="1">
      <c r="A300" s="39"/>
      <c r="B300" s="40"/>
      <c r="C300" s="39"/>
      <c r="D300" s="189" t="s">
        <v>199</v>
      </c>
      <c r="E300" s="39"/>
      <c r="F300" s="190" t="s">
        <v>925</v>
      </c>
      <c r="G300" s="39"/>
      <c r="H300" s="39"/>
      <c r="I300" s="191"/>
      <c r="J300" s="39"/>
      <c r="K300" s="39"/>
      <c r="L300" s="40"/>
      <c r="M300" s="192"/>
      <c r="N300" s="193"/>
      <c r="O300" s="73"/>
      <c r="P300" s="73"/>
      <c r="Q300" s="73"/>
      <c r="R300" s="73"/>
      <c r="S300" s="73"/>
      <c r="T300" s="74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20" t="s">
        <v>199</v>
      </c>
      <c r="AU300" s="20" t="s">
        <v>81</v>
      </c>
    </row>
    <row r="301" s="13" customFormat="1">
      <c r="A301" s="13"/>
      <c r="B301" s="194"/>
      <c r="C301" s="13"/>
      <c r="D301" s="195" t="s">
        <v>145</v>
      </c>
      <c r="E301" s="196" t="s">
        <v>3</v>
      </c>
      <c r="F301" s="197" t="s">
        <v>926</v>
      </c>
      <c r="G301" s="13"/>
      <c r="H301" s="198">
        <v>93.400000000000006</v>
      </c>
      <c r="I301" s="199"/>
      <c r="J301" s="13"/>
      <c r="K301" s="13"/>
      <c r="L301" s="194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6" t="s">
        <v>145</v>
      </c>
      <c r="AU301" s="196" t="s">
        <v>81</v>
      </c>
      <c r="AV301" s="13" t="s">
        <v>81</v>
      </c>
      <c r="AW301" s="13" t="s">
        <v>33</v>
      </c>
      <c r="AX301" s="13" t="s">
        <v>79</v>
      </c>
      <c r="AY301" s="196" t="s">
        <v>191</v>
      </c>
    </row>
    <row r="302" s="2" customFormat="1" ht="16.5" customHeight="1">
      <c r="A302" s="39"/>
      <c r="B302" s="175"/>
      <c r="C302" s="176" t="s">
        <v>556</v>
      </c>
      <c r="D302" s="176" t="s">
        <v>193</v>
      </c>
      <c r="E302" s="177" t="s">
        <v>927</v>
      </c>
      <c r="F302" s="178" t="s">
        <v>928</v>
      </c>
      <c r="G302" s="179" t="s">
        <v>136</v>
      </c>
      <c r="H302" s="180">
        <v>187.40000000000001</v>
      </c>
      <c r="I302" s="181"/>
      <c r="J302" s="182">
        <f>ROUND(I302*H302,2)</f>
        <v>0</v>
      </c>
      <c r="K302" s="178" t="s">
        <v>196</v>
      </c>
      <c r="L302" s="40"/>
      <c r="M302" s="183" t="s">
        <v>3</v>
      </c>
      <c r="N302" s="184" t="s">
        <v>43</v>
      </c>
      <c r="O302" s="73"/>
      <c r="P302" s="185">
        <f>O302*H302</f>
        <v>0</v>
      </c>
      <c r="Q302" s="185">
        <v>0.10098</v>
      </c>
      <c r="R302" s="185">
        <f>Q302*H302</f>
        <v>18.923652000000001</v>
      </c>
      <c r="S302" s="185">
        <v>0</v>
      </c>
      <c r="T302" s="18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87" t="s">
        <v>197</v>
      </c>
      <c r="AT302" s="187" t="s">
        <v>193</v>
      </c>
      <c r="AU302" s="187" t="s">
        <v>81</v>
      </c>
      <c r="AY302" s="20" t="s">
        <v>191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79</v>
      </c>
      <c r="BK302" s="188">
        <f>ROUND(I302*H302,2)</f>
        <v>0</v>
      </c>
      <c r="BL302" s="20" t="s">
        <v>197</v>
      </c>
      <c r="BM302" s="187" t="s">
        <v>929</v>
      </c>
    </row>
    <row r="303" s="2" customFormat="1">
      <c r="A303" s="39"/>
      <c r="B303" s="40"/>
      <c r="C303" s="39"/>
      <c r="D303" s="189" t="s">
        <v>199</v>
      </c>
      <c r="E303" s="39"/>
      <c r="F303" s="190" t="s">
        <v>930</v>
      </c>
      <c r="G303" s="39"/>
      <c r="H303" s="39"/>
      <c r="I303" s="191"/>
      <c r="J303" s="39"/>
      <c r="K303" s="39"/>
      <c r="L303" s="40"/>
      <c r="M303" s="192"/>
      <c r="N303" s="193"/>
      <c r="O303" s="73"/>
      <c r="P303" s="73"/>
      <c r="Q303" s="73"/>
      <c r="R303" s="73"/>
      <c r="S303" s="73"/>
      <c r="T303" s="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20" t="s">
        <v>199</v>
      </c>
      <c r="AU303" s="20" t="s">
        <v>81</v>
      </c>
    </row>
    <row r="304" s="15" customFormat="1">
      <c r="A304" s="15"/>
      <c r="B304" s="225"/>
      <c r="C304" s="15"/>
      <c r="D304" s="195" t="s">
        <v>145</v>
      </c>
      <c r="E304" s="226" t="s">
        <v>3</v>
      </c>
      <c r="F304" s="227" t="s">
        <v>931</v>
      </c>
      <c r="G304" s="15"/>
      <c r="H304" s="226" t="s">
        <v>3</v>
      </c>
      <c r="I304" s="228"/>
      <c r="J304" s="15"/>
      <c r="K304" s="15"/>
      <c r="L304" s="225"/>
      <c r="M304" s="229"/>
      <c r="N304" s="230"/>
      <c r="O304" s="230"/>
      <c r="P304" s="230"/>
      <c r="Q304" s="230"/>
      <c r="R304" s="230"/>
      <c r="S304" s="230"/>
      <c r="T304" s="23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26" t="s">
        <v>145</v>
      </c>
      <c r="AU304" s="226" t="s">
        <v>81</v>
      </c>
      <c r="AV304" s="15" t="s">
        <v>79</v>
      </c>
      <c r="AW304" s="15" t="s">
        <v>33</v>
      </c>
      <c r="AX304" s="15" t="s">
        <v>72</v>
      </c>
      <c r="AY304" s="226" t="s">
        <v>191</v>
      </c>
    </row>
    <row r="305" s="13" customFormat="1">
      <c r="A305" s="13"/>
      <c r="B305" s="194"/>
      <c r="C305" s="13"/>
      <c r="D305" s="195" t="s">
        <v>145</v>
      </c>
      <c r="E305" s="196" t="s">
        <v>616</v>
      </c>
      <c r="F305" s="197" t="s">
        <v>932</v>
      </c>
      <c r="G305" s="13"/>
      <c r="H305" s="198">
        <v>135</v>
      </c>
      <c r="I305" s="199"/>
      <c r="J305" s="13"/>
      <c r="K305" s="13"/>
      <c r="L305" s="194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6" t="s">
        <v>145</v>
      </c>
      <c r="AU305" s="196" t="s">
        <v>81</v>
      </c>
      <c r="AV305" s="13" t="s">
        <v>81</v>
      </c>
      <c r="AW305" s="13" t="s">
        <v>33</v>
      </c>
      <c r="AX305" s="13" t="s">
        <v>72</v>
      </c>
      <c r="AY305" s="196" t="s">
        <v>191</v>
      </c>
    </row>
    <row r="306" s="13" customFormat="1">
      <c r="A306" s="13"/>
      <c r="B306" s="194"/>
      <c r="C306" s="13"/>
      <c r="D306" s="195" t="s">
        <v>145</v>
      </c>
      <c r="E306" s="196" t="s">
        <v>619</v>
      </c>
      <c r="F306" s="197" t="s">
        <v>933</v>
      </c>
      <c r="G306" s="13"/>
      <c r="H306" s="198">
        <v>48.200000000000003</v>
      </c>
      <c r="I306" s="199"/>
      <c r="J306" s="13"/>
      <c r="K306" s="13"/>
      <c r="L306" s="194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6" t="s">
        <v>145</v>
      </c>
      <c r="AU306" s="196" t="s">
        <v>81</v>
      </c>
      <c r="AV306" s="13" t="s">
        <v>81</v>
      </c>
      <c r="AW306" s="13" t="s">
        <v>33</v>
      </c>
      <c r="AX306" s="13" t="s">
        <v>72</v>
      </c>
      <c r="AY306" s="196" t="s">
        <v>191</v>
      </c>
    </row>
    <row r="307" s="13" customFormat="1">
      <c r="A307" s="13"/>
      <c r="B307" s="194"/>
      <c r="C307" s="13"/>
      <c r="D307" s="195" t="s">
        <v>145</v>
      </c>
      <c r="E307" s="196" t="s">
        <v>622</v>
      </c>
      <c r="F307" s="197" t="s">
        <v>934</v>
      </c>
      <c r="G307" s="13"/>
      <c r="H307" s="198">
        <v>4.2000000000000002</v>
      </c>
      <c r="I307" s="199"/>
      <c r="J307" s="13"/>
      <c r="K307" s="13"/>
      <c r="L307" s="194"/>
      <c r="M307" s="200"/>
      <c r="N307" s="201"/>
      <c r="O307" s="201"/>
      <c r="P307" s="201"/>
      <c r="Q307" s="201"/>
      <c r="R307" s="201"/>
      <c r="S307" s="201"/>
      <c r="T307" s="20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6" t="s">
        <v>145</v>
      </c>
      <c r="AU307" s="196" t="s">
        <v>81</v>
      </c>
      <c r="AV307" s="13" t="s">
        <v>81</v>
      </c>
      <c r="AW307" s="13" t="s">
        <v>33</v>
      </c>
      <c r="AX307" s="13" t="s">
        <v>72</v>
      </c>
      <c r="AY307" s="196" t="s">
        <v>191</v>
      </c>
    </row>
    <row r="308" s="14" customFormat="1">
      <c r="A308" s="14"/>
      <c r="B308" s="204"/>
      <c r="C308" s="14"/>
      <c r="D308" s="195" t="s">
        <v>145</v>
      </c>
      <c r="E308" s="205" t="s">
        <v>3</v>
      </c>
      <c r="F308" s="206" t="s">
        <v>270</v>
      </c>
      <c r="G308" s="14"/>
      <c r="H308" s="207">
        <v>187.40000000000001</v>
      </c>
      <c r="I308" s="208"/>
      <c r="J308" s="14"/>
      <c r="K308" s="14"/>
      <c r="L308" s="204"/>
      <c r="M308" s="209"/>
      <c r="N308" s="210"/>
      <c r="O308" s="210"/>
      <c r="P308" s="210"/>
      <c r="Q308" s="210"/>
      <c r="R308" s="210"/>
      <c r="S308" s="210"/>
      <c r="T308" s="21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5" t="s">
        <v>145</v>
      </c>
      <c r="AU308" s="205" t="s">
        <v>81</v>
      </c>
      <c r="AV308" s="14" t="s">
        <v>197</v>
      </c>
      <c r="AW308" s="14" t="s">
        <v>33</v>
      </c>
      <c r="AX308" s="14" t="s">
        <v>79</v>
      </c>
      <c r="AY308" s="205" t="s">
        <v>191</v>
      </c>
    </row>
    <row r="309" s="2" customFormat="1" ht="16.5" customHeight="1">
      <c r="A309" s="39"/>
      <c r="B309" s="175"/>
      <c r="C309" s="176" t="s">
        <v>560</v>
      </c>
      <c r="D309" s="176" t="s">
        <v>193</v>
      </c>
      <c r="E309" s="177" t="s">
        <v>935</v>
      </c>
      <c r="F309" s="178" t="s">
        <v>936</v>
      </c>
      <c r="G309" s="179" t="s">
        <v>136</v>
      </c>
      <c r="H309" s="180">
        <v>188.19999999999999</v>
      </c>
      <c r="I309" s="181"/>
      <c r="J309" s="182">
        <f>ROUND(I309*H309,2)</f>
        <v>0</v>
      </c>
      <c r="K309" s="178" t="s">
        <v>196</v>
      </c>
      <c r="L309" s="40"/>
      <c r="M309" s="183" t="s">
        <v>3</v>
      </c>
      <c r="N309" s="184" t="s">
        <v>43</v>
      </c>
      <c r="O309" s="73"/>
      <c r="P309" s="185">
        <f>O309*H309</f>
        <v>0</v>
      </c>
      <c r="Q309" s="185">
        <v>0.089760000000000006</v>
      </c>
      <c r="R309" s="185">
        <f>Q309*H309</f>
        <v>16.892831999999999</v>
      </c>
      <c r="S309" s="185">
        <v>0</v>
      </c>
      <c r="T309" s="18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87" t="s">
        <v>197</v>
      </c>
      <c r="AT309" s="187" t="s">
        <v>193</v>
      </c>
      <c r="AU309" s="187" t="s">
        <v>81</v>
      </c>
      <c r="AY309" s="20" t="s">
        <v>191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79</v>
      </c>
      <c r="BK309" s="188">
        <f>ROUND(I309*H309,2)</f>
        <v>0</v>
      </c>
      <c r="BL309" s="20" t="s">
        <v>197</v>
      </c>
      <c r="BM309" s="187" t="s">
        <v>937</v>
      </c>
    </row>
    <row r="310" s="2" customFormat="1">
      <c r="A310" s="39"/>
      <c r="B310" s="40"/>
      <c r="C310" s="39"/>
      <c r="D310" s="189" t="s">
        <v>199</v>
      </c>
      <c r="E310" s="39"/>
      <c r="F310" s="190" t="s">
        <v>938</v>
      </c>
      <c r="G310" s="39"/>
      <c r="H310" s="39"/>
      <c r="I310" s="191"/>
      <c r="J310" s="39"/>
      <c r="K310" s="39"/>
      <c r="L310" s="40"/>
      <c r="M310" s="192"/>
      <c r="N310" s="193"/>
      <c r="O310" s="73"/>
      <c r="P310" s="73"/>
      <c r="Q310" s="73"/>
      <c r="R310" s="73"/>
      <c r="S310" s="73"/>
      <c r="T310" s="74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20" t="s">
        <v>199</v>
      </c>
      <c r="AU310" s="20" t="s">
        <v>81</v>
      </c>
    </row>
    <row r="311" s="15" customFormat="1">
      <c r="A311" s="15"/>
      <c r="B311" s="225"/>
      <c r="C311" s="15"/>
      <c r="D311" s="195" t="s">
        <v>145</v>
      </c>
      <c r="E311" s="226" t="s">
        <v>3</v>
      </c>
      <c r="F311" s="227" t="s">
        <v>939</v>
      </c>
      <c r="G311" s="15"/>
      <c r="H311" s="226" t="s">
        <v>3</v>
      </c>
      <c r="I311" s="228"/>
      <c r="J311" s="15"/>
      <c r="K311" s="15"/>
      <c r="L311" s="225"/>
      <c r="M311" s="229"/>
      <c r="N311" s="230"/>
      <c r="O311" s="230"/>
      <c r="P311" s="230"/>
      <c r="Q311" s="230"/>
      <c r="R311" s="230"/>
      <c r="S311" s="230"/>
      <c r="T311" s="23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26" t="s">
        <v>145</v>
      </c>
      <c r="AU311" s="226" t="s">
        <v>81</v>
      </c>
      <c r="AV311" s="15" t="s">
        <v>79</v>
      </c>
      <c r="AW311" s="15" t="s">
        <v>33</v>
      </c>
      <c r="AX311" s="15" t="s">
        <v>72</v>
      </c>
      <c r="AY311" s="226" t="s">
        <v>191</v>
      </c>
    </row>
    <row r="312" s="13" customFormat="1">
      <c r="A312" s="13"/>
      <c r="B312" s="194"/>
      <c r="C312" s="13"/>
      <c r="D312" s="195" t="s">
        <v>145</v>
      </c>
      <c r="E312" s="196" t="s">
        <v>625</v>
      </c>
      <c r="F312" s="197" t="s">
        <v>940</v>
      </c>
      <c r="G312" s="13"/>
      <c r="H312" s="198">
        <v>142.59999999999999</v>
      </c>
      <c r="I312" s="199"/>
      <c r="J312" s="13"/>
      <c r="K312" s="13"/>
      <c r="L312" s="194"/>
      <c r="M312" s="200"/>
      <c r="N312" s="201"/>
      <c r="O312" s="201"/>
      <c r="P312" s="201"/>
      <c r="Q312" s="201"/>
      <c r="R312" s="201"/>
      <c r="S312" s="201"/>
      <c r="T312" s="20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145</v>
      </c>
      <c r="AU312" s="196" t="s">
        <v>81</v>
      </c>
      <c r="AV312" s="13" t="s">
        <v>81</v>
      </c>
      <c r="AW312" s="13" t="s">
        <v>33</v>
      </c>
      <c r="AX312" s="13" t="s">
        <v>72</v>
      </c>
      <c r="AY312" s="196" t="s">
        <v>191</v>
      </c>
    </row>
    <row r="313" s="13" customFormat="1">
      <c r="A313" s="13"/>
      <c r="B313" s="194"/>
      <c r="C313" s="13"/>
      <c r="D313" s="195" t="s">
        <v>145</v>
      </c>
      <c r="E313" s="196" t="s">
        <v>628</v>
      </c>
      <c r="F313" s="197" t="s">
        <v>941</v>
      </c>
      <c r="G313" s="13"/>
      <c r="H313" s="198">
        <v>45.600000000000001</v>
      </c>
      <c r="I313" s="199"/>
      <c r="J313" s="13"/>
      <c r="K313" s="13"/>
      <c r="L313" s="194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6" t="s">
        <v>145</v>
      </c>
      <c r="AU313" s="196" t="s">
        <v>81</v>
      </c>
      <c r="AV313" s="13" t="s">
        <v>81</v>
      </c>
      <c r="AW313" s="13" t="s">
        <v>33</v>
      </c>
      <c r="AX313" s="13" t="s">
        <v>72</v>
      </c>
      <c r="AY313" s="196" t="s">
        <v>191</v>
      </c>
    </row>
    <row r="314" s="14" customFormat="1">
      <c r="A314" s="14"/>
      <c r="B314" s="204"/>
      <c r="C314" s="14"/>
      <c r="D314" s="195" t="s">
        <v>145</v>
      </c>
      <c r="E314" s="205" t="s">
        <v>3</v>
      </c>
      <c r="F314" s="206" t="s">
        <v>270</v>
      </c>
      <c r="G314" s="14"/>
      <c r="H314" s="207">
        <v>188.19999999999999</v>
      </c>
      <c r="I314" s="208"/>
      <c r="J314" s="14"/>
      <c r="K314" s="14"/>
      <c r="L314" s="204"/>
      <c r="M314" s="209"/>
      <c r="N314" s="210"/>
      <c r="O314" s="210"/>
      <c r="P314" s="210"/>
      <c r="Q314" s="210"/>
      <c r="R314" s="210"/>
      <c r="S314" s="210"/>
      <c r="T314" s="21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5" t="s">
        <v>145</v>
      </c>
      <c r="AU314" s="205" t="s">
        <v>81</v>
      </c>
      <c r="AV314" s="14" t="s">
        <v>197</v>
      </c>
      <c r="AW314" s="14" t="s">
        <v>33</v>
      </c>
      <c r="AX314" s="14" t="s">
        <v>79</v>
      </c>
      <c r="AY314" s="205" t="s">
        <v>191</v>
      </c>
    </row>
    <row r="315" s="2" customFormat="1" ht="16.5" customHeight="1">
      <c r="A315" s="39"/>
      <c r="B315" s="175"/>
      <c r="C315" s="176" t="s">
        <v>566</v>
      </c>
      <c r="D315" s="176" t="s">
        <v>193</v>
      </c>
      <c r="E315" s="177" t="s">
        <v>942</v>
      </c>
      <c r="F315" s="178" t="s">
        <v>943</v>
      </c>
      <c r="G315" s="179" t="s">
        <v>136</v>
      </c>
      <c r="H315" s="180">
        <v>375.60000000000002</v>
      </c>
      <c r="I315" s="181"/>
      <c r="J315" s="182">
        <f>ROUND(I315*H315,2)</f>
        <v>0</v>
      </c>
      <c r="K315" s="178" t="s">
        <v>196</v>
      </c>
      <c r="L315" s="40"/>
      <c r="M315" s="183" t="s">
        <v>3</v>
      </c>
      <c r="N315" s="184" t="s">
        <v>43</v>
      </c>
      <c r="O315" s="73"/>
      <c r="P315" s="185">
        <f>O315*H315</f>
        <v>0</v>
      </c>
      <c r="Q315" s="185">
        <v>0.00012999999999999999</v>
      </c>
      <c r="R315" s="185">
        <f>Q315*H315</f>
        <v>0.048827999999999996</v>
      </c>
      <c r="S315" s="185">
        <v>0</v>
      </c>
      <c r="T315" s="18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87" t="s">
        <v>197</v>
      </c>
      <c r="AT315" s="187" t="s">
        <v>193</v>
      </c>
      <c r="AU315" s="187" t="s">
        <v>81</v>
      </c>
      <c r="AY315" s="20" t="s">
        <v>191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79</v>
      </c>
      <c r="BK315" s="188">
        <f>ROUND(I315*H315,2)</f>
        <v>0</v>
      </c>
      <c r="BL315" s="20" t="s">
        <v>197</v>
      </c>
      <c r="BM315" s="187" t="s">
        <v>944</v>
      </c>
    </row>
    <row r="316" s="2" customFormat="1">
      <c r="A316" s="39"/>
      <c r="B316" s="40"/>
      <c r="C316" s="39"/>
      <c r="D316" s="189" t="s">
        <v>199</v>
      </c>
      <c r="E316" s="39"/>
      <c r="F316" s="190" t="s">
        <v>945</v>
      </c>
      <c r="G316" s="39"/>
      <c r="H316" s="39"/>
      <c r="I316" s="191"/>
      <c r="J316" s="39"/>
      <c r="K316" s="39"/>
      <c r="L316" s="40"/>
      <c r="M316" s="192"/>
      <c r="N316" s="193"/>
      <c r="O316" s="73"/>
      <c r="P316" s="73"/>
      <c r="Q316" s="73"/>
      <c r="R316" s="73"/>
      <c r="S316" s="73"/>
      <c r="T316" s="74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20" t="s">
        <v>199</v>
      </c>
      <c r="AU316" s="20" t="s">
        <v>81</v>
      </c>
    </row>
    <row r="317" s="13" customFormat="1">
      <c r="A317" s="13"/>
      <c r="B317" s="194"/>
      <c r="C317" s="13"/>
      <c r="D317" s="195" t="s">
        <v>145</v>
      </c>
      <c r="E317" s="196" t="s">
        <v>3</v>
      </c>
      <c r="F317" s="197" t="s">
        <v>946</v>
      </c>
      <c r="G317" s="13"/>
      <c r="H317" s="198">
        <v>375.60000000000002</v>
      </c>
      <c r="I317" s="199"/>
      <c r="J317" s="13"/>
      <c r="K317" s="13"/>
      <c r="L317" s="194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6" t="s">
        <v>145</v>
      </c>
      <c r="AU317" s="196" t="s">
        <v>81</v>
      </c>
      <c r="AV317" s="13" t="s">
        <v>81</v>
      </c>
      <c r="AW317" s="13" t="s">
        <v>33</v>
      </c>
      <c r="AX317" s="13" t="s">
        <v>79</v>
      </c>
      <c r="AY317" s="196" t="s">
        <v>191</v>
      </c>
    </row>
    <row r="318" s="2" customFormat="1" ht="16.5" customHeight="1">
      <c r="A318" s="39"/>
      <c r="B318" s="175"/>
      <c r="C318" s="176" t="s">
        <v>574</v>
      </c>
      <c r="D318" s="176" t="s">
        <v>193</v>
      </c>
      <c r="E318" s="177" t="s">
        <v>947</v>
      </c>
      <c r="F318" s="178" t="s">
        <v>948</v>
      </c>
      <c r="G318" s="179" t="s">
        <v>136</v>
      </c>
      <c r="H318" s="180">
        <v>374.80000000000001</v>
      </c>
      <c r="I318" s="181"/>
      <c r="J318" s="182">
        <f>ROUND(I318*H318,2)</f>
        <v>0</v>
      </c>
      <c r="K318" s="178" t="s">
        <v>196</v>
      </c>
      <c r="L318" s="40"/>
      <c r="M318" s="183" t="s">
        <v>3</v>
      </c>
      <c r="N318" s="184" t="s">
        <v>43</v>
      </c>
      <c r="O318" s="73"/>
      <c r="P318" s="185">
        <f>O318*H318</f>
        <v>0</v>
      </c>
      <c r="Q318" s="185">
        <v>0.00033</v>
      </c>
      <c r="R318" s="185">
        <f>Q318*H318</f>
        <v>0.123684</v>
      </c>
      <c r="S318" s="185">
        <v>0</v>
      </c>
      <c r="T318" s="18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187" t="s">
        <v>197</v>
      </c>
      <c r="AT318" s="187" t="s">
        <v>193</v>
      </c>
      <c r="AU318" s="187" t="s">
        <v>81</v>
      </c>
      <c r="AY318" s="20" t="s">
        <v>191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79</v>
      </c>
      <c r="BK318" s="188">
        <f>ROUND(I318*H318,2)</f>
        <v>0</v>
      </c>
      <c r="BL318" s="20" t="s">
        <v>197</v>
      </c>
      <c r="BM318" s="187" t="s">
        <v>949</v>
      </c>
    </row>
    <row r="319" s="2" customFormat="1">
      <c r="A319" s="39"/>
      <c r="B319" s="40"/>
      <c r="C319" s="39"/>
      <c r="D319" s="189" t="s">
        <v>199</v>
      </c>
      <c r="E319" s="39"/>
      <c r="F319" s="190" t="s">
        <v>950</v>
      </c>
      <c r="G319" s="39"/>
      <c r="H319" s="39"/>
      <c r="I319" s="191"/>
      <c r="J319" s="39"/>
      <c r="K319" s="39"/>
      <c r="L319" s="40"/>
      <c r="M319" s="192"/>
      <c r="N319" s="193"/>
      <c r="O319" s="73"/>
      <c r="P319" s="73"/>
      <c r="Q319" s="73"/>
      <c r="R319" s="73"/>
      <c r="S319" s="73"/>
      <c r="T319" s="74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20" t="s">
        <v>199</v>
      </c>
      <c r="AU319" s="20" t="s">
        <v>81</v>
      </c>
    </row>
    <row r="320" s="13" customFormat="1">
      <c r="A320" s="13"/>
      <c r="B320" s="194"/>
      <c r="C320" s="13"/>
      <c r="D320" s="195" t="s">
        <v>145</v>
      </c>
      <c r="E320" s="196" t="s">
        <v>3</v>
      </c>
      <c r="F320" s="197" t="s">
        <v>951</v>
      </c>
      <c r="G320" s="13"/>
      <c r="H320" s="198">
        <v>374.80000000000001</v>
      </c>
      <c r="I320" s="199"/>
      <c r="J320" s="13"/>
      <c r="K320" s="13"/>
      <c r="L320" s="194"/>
      <c r="M320" s="200"/>
      <c r="N320" s="201"/>
      <c r="O320" s="201"/>
      <c r="P320" s="201"/>
      <c r="Q320" s="201"/>
      <c r="R320" s="201"/>
      <c r="S320" s="201"/>
      <c r="T320" s="20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6" t="s">
        <v>145</v>
      </c>
      <c r="AU320" s="196" t="s">
        <v>81</v>
      </c>
      <c r="AV320" s="13" t="s">
        <v>81</v>
      </c>
      <c r="AW320" s="13" t="s">
        <v>33</v>
      </c>
      <c r="AX320" s="13" t="s">
        <v>79</v>
      </c>
      <c r="AY320" s="196" t="s">
        <v>191</v>
      </c>
    </row>
    <row r="321" s="2" customFormat="1" ht="16.5" customHeight="1">
      <c r="A321" s="39"/>
      <c r="B321" s="175"/>
      <c r="C321" s="176" t="s">
        <v>582</v>
      </c>
      <c r="D321" s="176" t="s">
        <v>193</v>
      </c>
      <c r="E321" s="177" t="s">
        <v>952</v>
      </c>
      <c r="F321" s="178" t="s">
        <v>953</v>
      </c>
      <c r="G321" s="179" t="s">
        <v>136</v>
      </c>
      <c r="H321" s="180">
        <v>9.5199999999999996</v>
      </c>
      <c r="I321" s="181"/>
      <c r="J321" s="182">
        <f>ROUND(I321*H321,2)</f>
        <v>0</v>
      </c>
      <c r="K321" s="178" t="s">
        <v>3</v>
      </c>
      <c r="L321" s="40"/>
      <c r="M321" s="183" t="s">
        <v>3</v>
      </c>
      <c r="N321" s="184" t="s">
        <v>43</v>
      </c>
      <c r="O321" s="73"/>
      <c r="P321" s="185">
        <f>O321*H321</f>
        <v>0</v>
      </c>
      <c r="Q321" s="185">
        <v>0.023460000000000002</v>
      </c>
      <c r="R321" s="185">
        <f>Q321*H321</f>
        <v>0.22333920000000002</v>
      </c>
      <c r="S321" s="185">
        <v>0</v>
      </c>
      <c r="T321" s="18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7" t="s">
        <v>197</v>
      </c>
      <c r="AT321" s="187" t="s">
        <v>193</v>
      </c>
      <c r="AU321" s="187" t="s">
        <v>81</v>
      </c>
      <c r="AY321" s="20" t="s">
        <v>191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79</v>
      </c>
      <c r="BK321" s="188">
        <f>ROUND(I321*H321,2)</f>
        <v>0</v>
      </c>
      <c r="BL321" s="20" t="s">
        <v>197</v>
      </c>
      <c r="BM321" s="187" t="s">
        <v>954</v>
      </c>
    </row>
    <row r="322" s="2" customFormat="1">
      <c r="A322" s="39"/>
      <c r="B322" s="40"/>
      <c r="C322" s="39"/>
      <c r="D322" s="195" t="s">
        <v>134</v>
      </c>
      <c r="E322" s="39"/>
      <c r="F322" s="203" t="s">
        <v>955</v>
      </c>
      <c r="G322" s="39"/>
      <c r="H322" s="39"/>
      <c r="I322" s="191"/>
      <c r="J322" s="39"/>
      <c r="K322" s="39"/>
      <c r="L322" s="40"/>
      <c r="M322" s="192"/>
      <c r="N322" s="193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134</v>
      </c>
      <c r="AU322" s="20" t="s">
        <v>81</v>
      </c>
    </row>
    <row r="323" s="13" customFormat="1">
      <c r="A323" s="13"/>
      <c r="B323" s="194"/>
      <c r="C323" s="13"/>
      <c r="D323" s="195" t="s">
        <v>145</v>
      </c>
      <c r="E323" s="196" t="s">
        <v>3</v>
      </c>
      <c r="F323" s="197" t="s">
        <v>956</v>
      </c>
      <c r="G323" s="13"/>
      <c r="H323" s="198">
        <v>9.5199999999999996</v>
      </c>
      <c r="I323" s="199"/>
      <c r="J323" s="13"/>
      <c r="K323" s="13"/>
      <c r="L323" s="194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6" t="s">
        <v>145</v>
      </c>
      <c r="AU323" s="196" t="s">
        <v>81</v>
      </c>
      <c r="AV323" s="13" t="s">
        <v>81</v>
      </c>
      <c r="AW323" s="13" t="s">
        <v>33</v>
      </c>
      <c r="AX323" s="13" t="s">
        <v>79</v>
      </c>
      <c r="AY323" s="196" t="s">
        <v>191</v>
      </c>
    </row>
    <row r="324" s="2" customFormat="1" ht="24.15" customHeight="1">
      <c r="A324" s="39"/>
      <c r="B324" s="175"/>
      <c r="C324" s="176" t="s">
        <v>588</v>
      </c>
      <c r="D324" s="176" t="s">
        <v>193</v>
      </c>
      <c r="E324" s="177" t="s">
        <v>957</v>
      </c>
      <c r="F324" s="178" t="s">
        <v>958</v>
      </c>
      <c r="G324" s="179" t="s">
        <v>288</v>
      </c>
      <c r="H324" s="180">
        <v>20</v>
      </c>
      <c r="I324" s="181"/>
      <c r="J324" s="182">
        <f>ROUND(I324*H324,2)</f>
        <v>0</v>
      </c>
      <c r="K324" s="178" t="s">
        <v>196</v>
      </c>
      <c r="L324" s="40"/>
      <c r="M324" s="183" t="s">
        <v>3</v>
      </c>
      <c r="N324" s="184" t="s">
        <v>43</v>
      </c>
      <c r="O324" s="73"/>
      <c r="P324" s="185">
        <f>O324*H324</f>
        <v>0</v>
      </c>
      <c r="Q324" s="185">
        <v>0.0010499999999999999</v>
      </c>
      <c r="R324" s="185">
        <f>Q324*H324</f>
        <v>0.020999999999999998</v>
      </c>
      <c r="S324" s="185">
        <v>0</v>
      </c>
      <c r="T324" s="18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87" t="s">
        <v>197</v>
      </c>
      <c r="AT324" s="187" t="s">
        <v>193</v>
      </c>
      <c r="AU324" s="187" t="s">
        <v>81</v>
      </c>
      <c r="AY324" s="20" t="s">
        <v>191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20" t="s">
        <v>79</v>
      </c>
      <c r="BK324" s="188">
        <f>ROUND(I324*H324,2)</f>
        <v>0</v>
      </c>
      <c r="BL324" s="20" t="s">
        <v>197</v>
      </c>
      <c r="BM324" s="187" t="s">
        <v>959</v>
      </c>
    </row>
    <row r="325" s="2" customFormat="1">
      <c r="A325" s="39"/>
      <c r="B325" s="40"/>
      <c r="C325" s="39"/>
      <c r="D325" s="189" t="s">
        <v>199</v>
      </c>
      <c r="E325" s="39"/>
      <c r="F325" s="190" t="s">
        <v>960</v>
      </c>
      <c r="G325" s="39"/>
      <c r="H325" s="39"/>
      <c r="I325" s="191"/>
      <c r="J325" s="39"/>
      <c r="K325" s="39"/>
      <c r="L325" s="40"/>
      <c r="M325" s="192"/>
      <c r="N325" s="193"/>
      <c r="O325" s="73"/>
      <c r="P325" s="73"/>
      <c r="Q325" s="73"/>
      <c r="R325" s="73"/>
      <c r="S325" s="73"/>
      <c r="T325" s="74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20" t="s">
        <v>199</v>
      </c>
      <c r="AU325" s="20" t="s">
        <v>81</v>
      </c>
    </row>
    <row r="326" s="13" customFormat="1">
      <c r="A326" s="13"/>
      <c r="B326" s="194"/>
      <c r="C326" s="13"/>
      <c r="D326" s="195" t="s">
        <v>145</v>
      </c>
      <c r="E326" s="196" t="s">
        <v>3</v>
      </c>
      <c r="F326" s="197" t="s">
        <v>961</v>
      </c>
      <c r="G326" s="13"/>
      <c r="H326" s="198">
        <v>20</v>
      </c>
      <c r="I326" s="199"/>
      <c r="J326" s="13"/>
      <c r="K326" s="13"/>
      <c r="L326" s="194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6" t="s">
        <v>145</v>
      </c>
      <c r="AU326" s="196" t="s">
        <v>81</v>
      </c>
      <c r="AV326" s="13" t="s">
        <v>81</v>
      </c>
      <c r="AW326" s="13" t="s">
        <v>33</v>
      </c>
      <c r="AX326" s="13" t="s">
        <v>79</v>
      </c>
      <c r="AY326" s="196" t="s">
        <v>191</v>
      </c>
    </row>
    <row r="327" s="2" customFormat="1" ht="24.15" customHeight="1">
      <c r="A327" s="39"/>
      <c r="B327" s="175"/>
      <c r="C327" s="176" t="s">
        <v>596</v>
      </c>
      <c r="D327" s="176" t="s">
        <v>193</v>
      </c>
      <c r="E327" s="177" t="s">
        <v>962</v>
      </c>
      <c r="F327" s="178" t="s">
        <v>963</v>
      </c>
      <c r="G327" s="179" t="s">
        <v>288</v>
      </c>
      <c r="H327" s="180">
        <v>245.30000000000001</v>
      </c>
      <c r="I327" s="181"/>
      <c r="J327" s="182">
        <f>ROUND(I327*H327,2)</f>
        <v>0</v>
      </c>
      <c r="K327" s="178" t="s">
        <v>196</v>
      </c>
      <c r="L327" s="40"/>
      <c r="M327" s="183" t="s">
        <v>3</v>
      </c>
      <c r="N327" s="184" t="s">
        <v>43</v>
      </c>
      <c r="O327" s="73"/>
      <c r="P327" s="185">
        <f>O327*H327</f>
        <v>0</v>
      </c>
      <c r="Q327" s="185">
        <v>2.0000000000000002E-05</v>
      </c>
      <c r="R327" s="185">
        <f>Q327*H327</f>
        <v>0.0049060000000000006</v>
      </c>
      <c r="S327" s="185">
        <v>0</v>
      </c>
      <c r="T327" s="18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187" t="s">
        <v>197</v>
      </c>
      <c r="AT327" s="187" t="s">
        <v>193</v>
      </c>
      <c r="AU327" s="187" t="s">
        <v>81</v>
      </c>
      <c r="AY327" s="20" t="s">
        <v>191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79</v>
      </c>
      <c r="BK327" s="188">
        <f>ROUND(I327*H327,2)</f>
        <v>0</v>
      </c>
      <c r="BL327" s="20" t="s">
        <v>197</v>
      </c>
      <c r="BM327" s="187" t="s">
        <v>964</v>
      </c>
    </row>
    <row r="328" s="2" customFormat="1">
      <c r="A328" s="39"/>
      <c r="B328" s="40"/>
      <c r="C328" s="39"/>
      <c r="D328" s="189" t="s">
        <v>199</v>
      </c>
      <c r="E328" s="39"/>
      <c r="F328" s="190" t="s">
        <v>965</v>
      </c>
      <c r="G328" s="39"/>
      <c r="H328" s="39"/>
      <c r="I328" s="191"/>
      <c r="J328" s="39"/>
      <c r="K328" s="39"/>
      <c r="L328" s="40"/>
      <c r="M328" s="192"/>
      <c r="N328" s="193"/>
      <c r="O328" s="73"/>
      <c r="P328" s="73"/>
      <c r="Q328" s="73"/>
      <c r="R328" s="73"/>
      <c r="S328" s="73"/>
      <c r="T328" s="74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20" t="s">
        <v>199</v>
      </c>
      <c r="AU328" s="20" t="s">
        <v>81</v>
      </c>
    </row>
    <row r="329" s="13" customFormat="1">
      <c r="A329" s="13"/>
      <c r="B329" s="194"/>
      <c r="C329" s="13"/>
      <c r="D329" s="195" t="s">
        <v>145</v>
      </c>
      <c r="E329" s="196" t="s">
        <v>3</v>
      </c>
      <c r="F329" s="197" t="s">
        <v>966</v>
      </c>
      <c r="G329" s="13"/>
      <c r="H329" s="198">
        <v>103.09999999999999</v>
      </c>
      <c r="I329" s="199"/>
      <c r="J329" s="13"/>
      <c r="K329" s="13"/>
      <c r="L329" s="194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6" t="s">
        <v>145</v>
      </c>
      <c r="AU329" s="196" t="s">
        <v>81</v>
      </c>
      <c r="AV329" s="13" t="s">
        <v>81</v>
      </c>
      <c r="AW329" s="13" t="s">
        <v>33</v>
      </c>
      <c r="AX329" s="13" t="s">
        <v>72</v>
      </c>
      <c r="AY329" s="196" t="s">
        <v>191</v>
      </c>
    </row>
    <row r="330" s="13" customFormat="1">
      <c r="A330" s="13"/>
      <c r="B330" s="194"/>
      <c r="C330" s="13"/>
      <c r="D330" s="195" t="s">
        <v>145</v>
      </c>
      <c r="E330" s="196" t="s">
        <v>3</v>
      </c>
      <c r="F330" s="197" t="s">
        <v>967</v>
      </c>
      <c r="G330" s="13"/>
      <c r="H330" s="198">
        <v>142.19999999999999</v>
      </c>
      <c r="I330" s="199"/>
      <c r="J330" s="13"/>
      <c r="K330" s="13"/>
      <c r="L330" s="194"/>
      <c r="M330" s="200"/>
      <c r="N330" s="201"/>
      <c r="O330" s="201"/>
      <c r="P330" s="201"/>
      <c r="Q330" s="201"/>
      <c r="R330" s="201"/>
      <c r="S330" s="201"/>
      <c r="T330" s="20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6" t="s">
        <v>145</v>
      </c>
      <c r="AU330" s="196" t="s">
        <v>81</v>
      </c>
      <c r="AV330" s="13" t="s">
        <v>81</v>
      </c>
      <c r="AW330" s="13" t="s">
        <v>33</v>
      </c>
      <c r="AX330" s="13" t="s">
        <v>72</v>
      </c>
      <c r="AY330" s="196" t="s">
        <v>191</v>
      </c>
    </row>
    <row r="331" s="14" customFormat="1">
      <c r="A331" s="14"/>
      <c r="B331" s="204"/>
      <c r="C331" s="14"/>
      <c r="D331" s="195" t="s">
        <v>145</v>
      </c>
      <c r="E331" s="205" t="s">
        <v>3</v>
      </c>
      <c r="F331" s="206" t="s">
        <v>270</v>
      </c>
      <c r="G331" s="14"/>
      <c r="H331" s="207">
        <v>245.30000000000001</v>
      </c>
      <c r="I331" s="208"/>
      <c r="J331" s="14"/>
      <c r="K331" s="14"/>
      <c r="L331" s="204"/>
      <c r="M331" s="209"/>
      <c r="N331" s="210"/>
      <c r="O331" s="210"/>
      <c r="P331" s="210"/>
      <c r="Q331" s="210"/>
      <c r="R331" s="210"/>
      <c r="S331" s="210"/>
      <c r="T331" s="21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5" t="s">
        <v>145</v>
      </c>
      <c r="AU331" s="205" t="s">
        <v>81</v>
      </c>
      <c r="AV331" s="14" t="s">
        <v>197</v>
      </c>
      <c r="AW331" s="14" t="s">
        <v>33</v>
      </c>
      <c r="AX331" s="14" t="s">
        <v>79</v>
      </c>
      <c r="AY331" s="205" t="s">
        <v>191</v>
      </c>
    </row>
    <row r="332" s="2" customFormat="1" ht="24.15" customHeight="1">
      <c r="A332" s="39"/>
      <c r="B332" s="175"/>
      <c r="C332" s="176" t="s">
        <v>604</v>
      </c>
      <c r="D332" s="176" t="s">
        <v>193</v>
      </c>
      <c r="E332" s="177" t="s">
        <v>968</v>
      </c>
      <c r="F332" s="178" t="s">
        <v>969</v>
      </c>
      <c r="G332" s="179" t="s">
        <v>288</v>
      </c>
      <c r="H332" s="180">
        <v>60</v>
      </c>
      <c r="I332" s="181"/>
      <c r="J332" s="182">
        <f>ROUND(I332*H332,2)</f>
        <v>0</v>
      </c>
      <c r="K332" s="178" t="s">
        <v>196</v>
      </c>
      <c r="L332" s="40"/>
      <c r="M332" s="183" t="s">
        <v>3</v>
      </c>
      <c r="N332" s="184" t="s">
        <v>43</v>
      </c>
      <c r="O332" s="73"/>
      <c r="P332" s="185">
        <f>O332*H332</f>
        <v>0</v>
      </c>
      <c r="Q332" s="185">
        <v>1.0000000000000001E-05</v>
      </c>
      <c r="R332" s="185">
        <f>Q332*H332</f>
        <v>0.00060000000000000006</v>
      </c>
      <c r="S332" s="185">
        <v>0</v>
      </c>
      <c r="T332" s="18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87" t="s">
        <v>197</v>
      </c>
      <c r="AT332" s="187" t="s">
        <v>193</v>
      </c>
      <c r="AU332" s="187" t="s">
        <v>81</v>
      </c>
      <c r="AY332" s="20" t="s">
        <v>191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0" t="s">
        <v>79</v>
      </c>
      <c r="BK332" s="188">
        <f>ROUND(I332*H332,2)</f>
        <v>0</v>
      </c>
      <c r="BL332" s="20" t="s">
        <v>197</v>
      </c>
      <c r="BM332" s="187" t="s">
        <v>970</v>
      </c>
    </row>
    <row r="333" s="2" customFormat="1">
      <c r="A333" s="39"/>
      <c r="B333" s="40"/>
      <c r="C333" s="39"/>
      <c r="D333" s="189" t="s">
        <v>199</v>
      </c>
      <c r="E333" s="39"/>
      <c r="F333" s="190" t="s">
        <v>971</v>
      </c>
      <c r="G333" s="39"/>
      <c r="H333" s="39"/>
      <c r="I333" s="191"/>
      <c r="J333" s="39"/>
      <c r="K333" s="39"/>
      <c r="L333" s="40"/>
      <c r="M333" s="192"/>
      <c r="N333" s="193"/>
      <c r="O333" s="73"/>
      <c r="P333" s="73"/>
      <c r="Q333" s="73"/>
      <c r="R333" s="73"/>
      <c r="S333" s="73"/>
      <c r="T333" s="74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20" t="s">
        <v>199</v>
      </c>
      <c r="AU333" s="20" t="s">
        <v>81</v>
      </c>
    </row>
    <row r="334" s="13" customFormat="1">
      <c r="A334" s="13"/>
      <c r="B334" s="194"/>
      <c r="C334" s="13"/>
      <c r="D334" s="195" t="s">
        <v>145</v>
      </c>
      <c r="E334" s="196" t="s">
        <v>3</v>
      </c>
      <c r="F334" s="197" t="s">
        <v>972</v>
      </c>
      <c r="G334" s="13"/>
      <c r="H334" s="198">
        <v>60</v>
      </c>
      <c r="I334" s="199"/>
      <c r="J334" s="13"/>
      <c r="K334" s="13"/>
      <c r="L334" s="194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6" t="s">
        <v>145</v>
      </c>
      <c r="AU334" s="196" t="s">
        <v>81</v>
      </c>
      <c r="AV334" s="13" t="s">
        <v>81</v>
      </c>
      <c r="AW334" s="13" t="s">
        <v>33</v>
      </c>
      <c r="AX334" s="13" t="s">
        <v>79</v>
      </c>
      <c r="AY334" s="196" t="s">
        <v>191</v>
      </c>
    </row>
    <row r="335" s="2" customFormat="1" ht="16.5" customHeight="1">
      <c r="A335" s="39"/>
      <c r="B335" s="175"/>
      <c r="C335" s="176" t="s">
        <v>973</v>
      </c>
      <c r="D335" s="176" t="s">
        <v>193</v>
      </c>
      <c r="E335" s="177" t="s">
        <v>974</v>
      </c>
      <c r="F335" s="178" t="s">
        <v>975</v>
      </c>
      <c r="G335" s="179" t="s">
        <v>136</v>
      </c>
      <c r="H335" s="180">
        <v>28.260000000000002</v>
      </c>
      <c r="I335" s="181"/>
      <c r="J335" s="182">
        <f>ROUND(I335*H335,2)</f>
        <v>0</v>
      </c>
      <c r="K335" s="178" t="s">
        <v>196</v>
      </c>
      <c r="L335" s="40"/>
      <c r="M335" s="183" t="s">
        <v>3</v>
      </c>
      <c r="N335" s="184" t="s">
        <v>43</v>
      </c>
      <c r="O335" s="73"/>
      <c r="P335" s="185">
        <f>O335*H335</f>
        <v>0</v>
      </c>
      <c r="Q335" s="185">
        <v>0.27560000000000001</v>
      </c>
      <c r="R335" s="185">
        <f>Q335*H335</f>
        <v>7.7884560000000009</v>
      </c>
      <c r="S335" s="185">
        <v>0</v>
      </c>
      <c r="T335" s="18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87" t="s">
        <v>197</v>
      </c>
      <c r="AT335" s="187" t="s">
        <v>193</v>
      </c>
      <c r="AU335" s="187" t="s">
        <v>81</v>
      </c>
      <c r="AY335" s="20" t="s">
        <v>191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79</v>
      </c>
      <c r="BK335" s="188">
        <f>ROUND(I335*H335,2)</f>
        <v>0</v>
      </c>
      <c r="BL335" s="20" t="s">
        <v>197</v>
      </c>
      <c r="BM335" s="187" t="s">
        <v>976</v>
      </c>
    </row>
    <row r="336" s="2" customFormat="1">
      <c r="A336" s="39"/>
      <c r="B336" s="40"/>
      <c r="C336" s="39"/>
      <c r="D336" s="189" t="s">
        <v>199</v>
      </c>
      <c r="E336" s="39"/>
      <c r="F336" s="190" t="s">
        <v>977</v>
      </c>
      <c r="G336" s="39"/>
      <c r="H336" s="39"/>
      <c r="I336" s="191"/>
      <c r="J336" s="39"/>
      <c r="K336" s="39"/>
      <c r="L336" s="40"/>
      <c r="M336" s="192"/>
      <c r="N336" s="193"/>
      <c r="O336" s="73"/>
      <c r="P336" s="73"/>
      <c r="Q336" s="73"/>
      <c r="R336" s="73"/>
      <c r="S336" s="73"/>
      <c r="T336" s="74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20" t="s">
        <v>199</v>
      </c>
      <c r="AU336" s="20" t="s">
        <v>81</v>
      </c>
    </row>
    <row r="337" s="13" customFormat="1">
      <c r="A337" s="13"/>
      <c r="B337" s="194"/>
      <c r="C337" s="13"/>
      <c r="D337" s="195" t="s">
        <v>145</v>
      </c>
      <c r="E337" s="196" t="s">
        <v>3</v>
      </c>
      <c r="F337" s="197" t="s">
        <v>978</v>
      </c>
      <c r="G337" s="13"/>
      <c r="H337" s="198">
        <v>28.260000000000002</v>
      </c>
      <c r="I337" s="199"/>
      <c r="J337" s="13"/>
      <c r="K337" s="13"/>
      <c r="L337" s="194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6" t="s">
        <v>145</v>
      </c>
      <c r="AU337" s="196" t="s">
        <v>81</v>
      </c>
      <c r="AV337" s="13" t="s">
        <v>81</v>
      </c>
      <c r="AW337" s="13" t="s">
        <v>33</v>
      </c>
      <c r="AX337" s="13" t="s">
        <v>79</v>
      </c>
      <c r="AY337" s="196" t="s">
        <v>191</v>
      </c>
    </row>
    <row r="338" s="2" customFormat="1" ht="24.15" customHeight="1">
      <c r="A338" s="39"/>
      <c r="B338" s="175"/>
      <c r="C338" s="176" t="s">
        <v>979</v>
      </c>
      <c r="D338" s="176" t="s">
        <v>193</v>
      </c>
      <c r="E338" s="177" t="s">
        <v>980</v>
      </c>
      <c r="F338" s="178" t="s">
        <v>981</v>
      </c>
      <c r="G338" s="179" t="s">
        <v>288</v>
      </c>
      <c r="H338" s="180">
        <v>35.799999999999997</v>
      </c>
      <c r="I338" s="181"/>
      <c r="J338" s="182">
        <f>ROUND(I338*H338,2)</f>
        <v>0</v>
      </c>
      <c r="K338" s="178" t="s">
        <v>196</v>
      </c>
      <c r="L338" s="40"/>
      <c r="M338" s="183" t="s">
        <v>3</v>
      </c>
      <c r="N338" s="184" t="s">
        <v>43</v>
      </c>
      <c r="O338" s="73"/>
      <c r="P338" s="185">
        <f>O338*H338</f>
        <v>0</v>
      </c>
      <c r="Q338" s="185">
        <v>0.19663</v>
      </c>
      <c r="R338" s="185">
        <f>Q338*H338</f>
        <v>7.0393539999999994</v>
      </c>
      <c r="S338" s="185">
        <v>0</v>
      </c>
      <c r="T338" s="18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187" t="s">
        <v>197</v>
      </c>
      <c r="AT338" s="187" t="s">
        <v>193</v>
      </c>
      <c r="AU338" s="187" t="s">
        <v>81</v>
      </c>
      <c r="AY338" s="20" t="s">
        <v>191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20" t="s">
        <v>79</v>
      </c>
      <c r="BK338" s="188">
        <f>ROUND(I338*H338,2)</f>
        <v>0</v>
      </c>
      <c r="BL338" s="20" t="s">
        <v>197</v>
      </c>
      <c r="BM338" s="187" t="s">
        <v>982</v>
      </c>
    </row>
    <row r="339" s="2" customFormat="1">
      <c r="A339" s="39"/>
      <c r="B339" s="40"/>
      <c r="C339" s="39"/>
      <c r="D339" s="189" t="s">
        <v>199</v>
      </c>
      <c r="E339" s="39"/>
      <c r="F339" s="190" t="s">
        <v>983</v>
      </c>
      <c r="G339" s="39"/>
      <c r="H339" s="39"/>
      <c r="I339" s="191"/>
      <c r="J339" s="39"/>
      <c r="K339" s="39"/>
      <c r="L339" s="40"/>
      <c r="M339" s="192"/>
      <c r="N339" s="193"/>
      <c r="O339" s="73"/>
      <c r="P339" s="73"/>
      <c r="Q339" s="73"/>
      <c r="R339" s="73"/>
      <c r="S339" s="73"/>
      <c r="T339" s="74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20" t="s">
        <v>199</v>
      </c>
      <c r="AU339" s="20" t="s">
        <v>81</v>
      </c>
    </row>
    <row r="340" s="13" customFormat="1">
      <c r="A340" s="13"/>
      <c r="B340" s="194"/>
      <c r="C340" s="13"/>
      <c r="D340" s="195" t="s">
        <v>145</v>
      </c>
      <c r="E340" s="196" t="s">
        <v>3</v>
      </c>
      <c r="F340" s="197" t="s">
        <v>984</v>
      </c>
      <c r="G340" s="13"/>
      <c r="H340" s="198">
        <v>35.799999999999997</v>
      </c>
      <c r="I340" s="199"/>
      <c r="J340" s="13"/>
      <c r="K340" s="13"/>
      <c r="L340" s="194"/>
      <c r="M340" s="200"/>
      <c r="N340" s="201"/>
      <c r="O340" s="201"/>
      <c r="P340" s="201"/>
      <c r="Q340" s="201"/>
      <c r="R340" s="201"/>
      <c r="S340" s="201"/>
      <c r="T340" s="20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6" t="s">
        <v>145</v>
      </c>
      <c r="AU340" s="196" t="s">
        <v>81</v>
      </c>
      <c r="AV340" s="13" t="s">
        <v>81</v>
      </c>
      <c r="AW340" s="13" t="s">
        <v>33</v>
      </c>
      <c r="AX340" s="13" t="s">
        <v>79</v>
      </c>
      <c r="AY340" s="196" t="s">
        <v>191</v>
      </c>
    </row>
    <row r="341" s="2" customFormat="1" ht="24.15" customHeight="1">
      <c r="A341" s="39"/>
      <c r="B341" s="175"/>
      <c r="C341" s="176" t="s">
        <v>985</v>
      </c>
      <c r="D341" s="176" t="s">
        <v>193</v>
      </c>
      <c r="E341" s="177" t="s">
        <v>986</v>
      </c>
      <c r="F341" s="178" t="s">
        <v>987</v>
      </c>
      <c r="G341" s="179" t="s">
        <v>553</v>
      </c>
      <c r="H341" s="180">
        <v>11</v>
      </c>
      <c r="I341" s="181"/>
      <c r="J341" s="182">
        <f>ROUND(I341*H341,2)</f>
        <v>0</v>
      </c>
      <c r="K341" s="178" t="s">
        <v>196</v>
      </c>
      <c r="L341" s="40"/>
      <c r="M341" s="183" t="s">
        <v>3</v>
      </c>
      <c r="N341" s="184" t="s">
        <v>43</v>
      </c>
      <c r="O341" s="73"/>
      <c r="P341" s="185">
        <f>O341*H341</f>
        <v>0</v>
      </c>
      <c r="Q341" s="185">
        <v>0.017770000000000001</v>
      </c>
      <c r="R341" s="185">
        <f>Q341*H341</f>
        <v>0.19547000000000001</v>
      </c>
      <c r="S341" s="185">
        <v>0</v>
      </c>
      <c r="T341" s="18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187" t="s">
        <v>197</v>
      </c>
      <c r="AT341" s="187" t="s">
        <v>193</v>
      </c>
      <c r="AU341" s="187" t="s">
        <v>81</v>
      </c>
      <c r="AY341" s="20" t="s">
        <v>191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79</v>
      </c>
      <c r="BK341" s="188">
        <f>ROUND(I341*H341,2)</f>
        <v>0</v>
      </c>
      <c r="BL341" s="20" t="s">
        <v>197</v>
      </c>
      <c r="BM341" s="187" t="s">
        <v>988</v>
      </c>
    </row>
    <row r="342" s="2" customFormat="1">
      <c r="A342" s="39"/>
      <c r="B342" s="40"/>
      <c r="C342" s="39"/>
      <c r="D342" s="189" t="s">
        <v>199</v>
      </c>
      <c r="E342" s="39"/>
      <c r="F342" s="190" t="s">
        <v>989</v>
      </c>
      <c r="G342" s="39"/>
      <c r="H342" s="39"/>
      <c r="I342" s="191"/>
      <c r="J342" s="39"/>
      <c r="K342" s="39"/>
      <c r="L342" s="40"/>
      <c r="M342" s="192"/>
      <c r="N342" s="193"/>
      <c r="O342" s="73"/>
      <c r="P342" s="73"/>
      <c r="Q342" s="73"/>
      <c r="R342" s="73"/>
      <c r="S342" s="73"/>
      <c r="T342" s="74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20" t="s">
        <v>199</v>
      </c>
      <c r="AU342" s="20" t="s">
        <v>81</v>
      </c>
    </row>
    <row r="343" s="2" customFormat="1">
      <c r="A343" s="39"/>
      <c r="B343" s="40"/>
      <c r="C343" s="39"/>
      <c r="D343" s="195" t="s">
        <v>134</v>
      </c>
      <c r="E343" s="39"/>
      <c r="F343" s="203" t="s">
        <v>990</v>
      </c>
      <c r="G343" s="39"/>
      <c r="H343" s="39"/>
      <c r="I343" s="191"/>
      <c r="J343" s="39"/>
      <c r="K343" s="39"/>
      <c r="L343" s="40"/>
      <c r="M343" s="192"/>
      <c r="N343" s="193"/>
      <c r="O343" s="73"/>
      <c r="P343" s="73"/>
      <c r="Q343" s="73"/>
      <c r="R343" s="73"/>
      <c r="S343" s="73"/>
      <c r="T343" s="74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20" t="s">
        <v>134</v>
      </c>
      <c r="AU343" s="20" t="s">
        <v>81</v>
      </c>
    </row>
    <row r="344" s="2" customFormat="1" ht="16.5" customHeight="1">
      <c r="A344" s="39"/>
      <c r="B344" s="175"/>
      <c r="C344" s="215" t="s">
        <v>991</v>
      </c>
      <c r="D344" s="215" t="s">
        <v>653</v>
      </c>
      <c r="E344" s="216" t="s">
        <v>992</v>
      </c>
      <c r="F344" s="217" t="s">
        <v>993</v>
      </c>
      <c r="G344" s="218" t="s">
        <v>553</v>
      </c>
      <c r="H344" s="219">
        <v>1</v>
      </c>
      <c r="I344" s="220"/>
      <c r="J344" s="221">
        <f>ROUND(I344*H344,2)</f>
        <v>0</v>
      </c>
      <c r="K344" s="217" t="s">
        <v>196</v>
      </c>
      <c r="L344" s="222"/>
      <c r="M344" s="223" t="s">
        <v>3</v>
      </c>
      <c r="N344" s="224" t="s">
        <v>43</v>
      </c>
      <c r="O344" s="73"/>
      <c r="P344" s="185">
        <f>O344*H344</f>
        <v>0</v>
      </c>
      <c r="Q344" s="185">
        <v>0.012489999999999999</v>
      </c>
      <c r="R344" s="185">
        <f>Q344*H344</f>
        <v>0.012489999999999999</v>
      </c>
      <c r="S344" s="185">
        <v>0</v>
      </c>
      <c r="T344" s="18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87" t="s">
        <v>236</v>
      </c>
      <c r="AT344" s="187" t="s">
        <v>653</v>
      </c>
      <c r="AU344" s="187" t="s">
        <v>81</v>
      </c>
      <c r="AY344" s="20" t="s">
        <v>191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79</v>
      </c>
      <c r="BK344" s="188">
        <f>ROUND(I344*H344,2)</f>
        <v>0</v>
      </c>
      <c r="BL344" s="20" t="s">
        <v>197</v>
      </c>
      <c r="BM344" s="187" t="s">
        <v>994</v>
      </c>
    </row>
    <row r="345" s="13" customFormat="1">
      <c r="A345" s="13"/>
      <c r="B345" s="194"/>
      <c r="C345" s="13"/>
      <c r="D345" s="195" t="s">
        <v>145</v>
      </c>
      <c r="E345" s="196" t="s">
        <v>3</v>
      </c>
      <c r="F345" s="197" t="s">
        <v>995</v>
      </c>
      <c r="G345" s="13"/>
      <c r="H345" s="198">
        <v>1</v>
      </c>
      <c r="I345" s="199"/>
      <c r="J345" s="13"/>
      <c r="K345" s="13"/>
      <c r="L345" s="194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6" t="s">
        <v>145</v>
      </c>
      <c r="AU345" s="196" t="s">
        <v>81</v>
      </c>
      <c r="AV345" s="13" t="s">
        <v>81</v>
      </c>
      <c r="AW345" s="13" t="s">
        <v>33</v>
      </c>
      <c r="AX345" s="13" t="s">
        <v>79</v>
      </c>
      <c r="AY345" s="196" t="s">
        <v>191</v>
      </c>
    </row>
    <row r="346" s="2" customFormat="1" ht="16.5" customHeight="1">
      <c r="A346" s="39"/>
      <c r="B346" s="175"/>
      <c r="C346" s="215" t="s">
        <v>996</v>
      </c>
      <c r="D346" s="215" t="s">
        <v>653</v>
      </c>
      <c r="E346" s="216" t="s">
        <v>997</v>
      </c>
      <c r="F346" s="217" t="s">
        <v>998</v>
      </c>
      <c r="G346" s="218" t="s">
        <v>553</v>
      </c>
      <c r="H346" s="219">
        <v>8</v>
      </c>
      <c r="I346" s="220"/>
      <c r="J346" s="221">
        <f>ROUND(I346*H346,2)</f>
        <v>0</v>
      </c>
      <c r="K346" s="217" t="s">
        <v>196</v>
      </c>
      <c r="L346" s="222"/>
      <c r="M346" s="223" t="s">
        <v>3</v>
      </c>
      <c r="N346" s="224" t="s">
        <v>43</v>
      </c>
      <c r="O346" s="73"/>
      <c r="P346" s="185">
        <f>O346*H346</f>
        <v>0</v>
      </c>
      <c r="Q346" s="185">
        <v>0.01521</v>
      </c>
      <c r="R346" s="185">
        <f>Q346*H346</f>
        <v>0.12168</v>
      </c>
      <c r="S346" s="185">
        <v>0</v>
      </c>
      <c r="T346" s="18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187" t="s">
        <v>236</v>
      </c>
      <c r="AT346" s="187" t="s">
        <v>653</v>
      </c>
      <c r="AU346" s="187" t="s">
        <v>81</v>
      </c>
      <c r="AY346" s="20" t="s">
        <v>191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0" t="s">
        <v>79</v>
      </c>
      <c r="BK346" s="188">
        <f>ROUND(I346*H346,2)</f>
        <v>0</v>
      </c>
      <c r="BL346" s="20" t="s">
        <v>197</v>
      </c>
      <c r="BM346" s="187" t="s">
        <v>999</v>
      </c>
    </row>
    <row r="347" s="13" customFormat="1">
      <c r="A347" s="13"/>
      <c r="B347" s="194"/>
      <c r="C347" s="13"/>
      <c r="D347" s="195" t="s">
        <v>145</v>
      </c>
      <c r="E347" s="196" t="s">
        <v>3</v>
      </c>
      <c r="F347" s="197" t="s">
        <v>1000</v>
      </c>
      <c r="G347" s="13"/>
      <c r="H347" s="198">
        <v>8</v>
      </c>
      <c r="I347" s="199"/>
      <c r="J347" s="13"/>
      <c r="K347" s="13"/>
      <c r="L347" s="194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6" t="s">
        <v>145</v>
      </c>
      <c r="AU347" s="196" t="s">
        <v>81</v>
      </c>
      <c r="AV347" s="13" t="s">
        <v>81</v>
      </c>
      <c r="AW347" s="13" t="s">
        <v>33</v>
      </c>
      <c r="AX347" s="13" t="s">
        <v>79</v>
      </c>
      <c r="AY347" s="196" t="s">
        <v>191</v>
      </c>
    </row>
    <row r="348" s="2" customFormat="1" ht="16.5" customHeight="1">
      <c r="A348" s="39"/>
      <c r="B348" s="175"/>
      <c r="C348" s="215" t="s">
        <v>1001</v>
      </c>
      <c r="D348" s="215" t="s">
        <v>653</v>
      </c>
      <c r="E348" s="216" t="s">
        <v>1002</v>
      </c>
      <c r="F348" s="217" t="s">
        <v>1003</v>
      </c>
      <c r="G348" s="218" t="s">
        <v>553</v>
      </c>
      <c r="H348" s="219">
        <v>2</v>
      </c>
      <c r="I348" s="220"/>
      <c r="J348" s="221">
        <f>ROUND(I348*H348,2)</f>
        <v>0</v>
      </c>
      <c r="K348" s="217" t="s">
        <v>196</v>
      </c>
      <c r="L348" s="222"/>
      <c r="M348" s="223" t="s">
        <v>3</v>
      </c>
      <c r="N348" s="224" t="s">
        <v>43</v>
      </c>
      <c r="O348" s="73"/>
      <c r="P348" s="185">
        <f>O348*H348</f>
        <v>0</v>
      </c>
      <c r="Q348" s="185">
        <v>0.01553</v>
      </c>
      <c r="R348" s="185">
        <f>Q348*H348</f>
        <v>0.031060000000000001</v>
      </c>
      <c r="S348" s="185">
        <v>0</v>
      </c>
      <c r="T348" s="18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87" t="s">
        <v>236</v>
      </c>
      <c r="AT348" s="187" t="s">
        <v>653</v>
      </c>
      <c r="AU348" s="187" t="s">
        <v>81</v>
      </c>
      <c r="AY348" s="20" t="s">
        <v>191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79</v>
      </c>
      <c r="BK348" s="188">
        <f>ROUND(I348*H348,2)</f>
        <v>0</v>
      </c>
      <c r="BL348" s="20" t="s">
        <v>197</v>
      </c>
      <c r="BM348" s="187" t="s">
        <v>1004</v>
      </c>
    </row>
    <row r="349" s="13" customFormat="1">
      <c r="A349" s="13"/>
      <c r="B349" s="194"/>
      <c r="C349" s="13"/>
      <c r="D349" s="195" t="s">
        <v>145</v>
      </c>
      <c r="E349" s="196" t="s">
        <v>3</v>
      </c>
      <c r="F349" s="197" t="s">
        <v>1005</v>
      </c>
      <c r="G349" s="13"/>
      <c r="H349" s="198">
        <v>2</v>
      </c>
      <c r="I349" s="199"/>
      <c r="J349" s="13"/>
      <c r="K349" s="13"/>
      <c r="L349" s="194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6" t="s">
        <v>145</v>
      </c>
      <c r="AU349" s="196" t="s">
        <v>81</v>
      </c>
      <c r="AV349" s="13" t="s">
        <v>81</v>
      </c>
      <c r="AW349" s="13" t="s">
        <v>33</v>
      </c>
      <c r="AX349" s="13" t="s">
        <v>79</v>
      </c>
      <c r="AY349" s="196" t="s">
        <v>191</v>
      </c>
    </row>
    <row r="350" s="12" customFormat="1" ht="22.8" customHeight="1">
      <c r="A350" s="12"/>
      <c r="B350" s="162"/>
      <c r="C350" s="12"/>
      <c r="D350" s="163" t="s">
        <v>71</v>
      </c>
      <c r="E350" s="173" t="s">
        <v>243</v>
      </c>
      <c r="F350" s="173" t="s">
        <v>284</v>
      </c>
      <c r="G350" s="12"/>
      <c r="H350" s="12"/>
      <c r="I350" s="165"/>
      <c r="J350" s="174">
        <f>BK350</f>
        <v>0</v>
      </c>
      <c r="K350" s="12"/>
      <c r="L350" s="162"/>
      <c r="M350" s="167"/>
      <c r="N350" s="168"/>
      <c r="O350" s="168"/>
      <c r="P350" s="169">
        <f>SUM(P351:P388)</f>
        <v>0</v>
      </c>
      <c r="Q350" s="168"/>
      <c r="R350" s="169">
        <f>SUM(R351:R388)</f>
        <v>0.54533940000000003</v>
      </c>
      <c r="S350" s="168"/>
      <c r="T350" s="170">
        <f>SUM(T351:T388)</f>
        <v>0.59640000000000004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63" t="s">
        <v>79</v>
      </c>
      <c r="AT350" s="171" t="s">
        <v>71</v>
      </c>
      <c r="AU350" s="171" t="s">
        <v>79</v>
      </c>
      <c r="AY350" s="163" t="s">
        <v>191</v>
      </c>
      <c r="BK350" s="172">
        <f>SUM(BK351:BK388)</f>
        <v>0</v>
      </c>
    </row>
    <row r="351" s="2" customFormat="1" ht="24.15" customHeight="1">
      <c r="A351" s="39"/>
      <c r="B351" s="175"/>
      <c r="C351" s="176" t="s">
        <v>1006</v>
      </c>
      <c r="D351" s="176" t="s">
        <v>193</v>
      </c>
      <c r="E351" s="177" t="s">
        <v>1007</v>
      </c>
      <c r="F351" s="178" t="s">
        <v>1008</v>
      </c>
      <c r="G351" s="179" t="s">
        <v>136</v>
      </c>
      <c r="H351" s="180">
        <v>565.20000000000005</v>
      </c>
      <c r="I351" s="181"/>
      <c r="J351" s="182">
        <f>ROUND(I351*H351,2)</f>
        <v>0</v>
      </c>
      <c r="K351" s="178" t="s">
        <v>196</v>
      </c>
      <c r="L351" s="40"/>
      <c r="M351" s="183" t="s">
        <v>3</v>
      </c>
      <c r="N351" s="184" t="s">
        <v>43</v>
      </c>
      <c r="O351" s="73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87" t="s">
        <v>197</v>
      </c>
      <c r="AT351" s="187" t="s">
        <v>193</v>
      </c>
      <c r="AU351" s="187" t="s">
        <v>81</v>
      </c>
      <c r="AY351" s="20" t="s">
        <v>191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79</v>
      </c>
      <c r="BK351" s="188">
        <f>ROUND(I351*H351,2)</f>
        <v>0</v>
      </c>
      <c r="BL351" s="20" t="s">
        <v>197</v>
      </c>
      <c r="BM351" s="187" t="s">
        <v>1009</v>
      </c>
    </row>
    <row r="352" s="2" customFormat="1">
      <c r="A352" s="39"/>
      <c r="B352" s="40"/>
      <c r="C352" s="39"/>
      <c r="D352" s="189" t="s">
        <v>199</v>
      </c>
      <c r="E352" s="39"/>
      <c r="F352" s="190" t="s">
        <v>1010</v>
      </c>
      <c r="G352" s="39"/>
      <c r="H352" s="39"/>
      <c r="I352" s="191"/>
      <c r="J352" s="39"/>
      <c r="K352" s="39"/>
      <c r="L352" s="40"/>
      <c r="M352" s="192"/>
      <c r="N352" s="193"/>
      <c r="O352" s="73"/>
      <c r="P352" s="73"/>
      <c r="Q352" s="73"/>
      <c r="R352" s="73"/>
      <c r="S352" s="73"/>
      <c r="T352" s="74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20" t="s">
        <v>199</v>
      </c>
      <c r="AU352" s="20" t="s">
        <v>81</v>
      </c>
    </row>
    <row r="353" s="13" customFormat="1">
      <c r="A353" s="13"/>
      <c r="B353" s="194"/>
      <c r="C353" s="13"/>
      <c r="D353" s="195" t="s">
        <v>145</v>
      </c>
      <c r="E353" s="196" t="s">
        <v>3</v>
      </c>
      <c r="F353" s="197" t="s">
        <v>1011</v>
      </c>
      <c r="G353" s="13"/>
      <c r="H353" s="198">
        <v>565.20000000000005</v>
      </c>
      <c r="I353" s="199"/>
      <c r="J353" s="13"/>
      <c r="K353" s="13"/>
      <c r="L353" s="194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6" t="s">
        <v>145</v>
      </c>
      <c r="AU353" s="196" t="s">
        <v>81</v>
      </c>
      <c r="AV353" s="13" t="s">
        <v>81</v>
      </c>
      <c r="AW353" s="13" t="s">
        <v>33</v>
      </c>
      <c r="AX353" s="13" t="s">
        <v>79</v>
      </c>
      <c r="AY353" s="196" t="s">
        <v>191</v>
      </c>
    </row>
    <row r="354" s="2" customFormat="1" ht="33" customHeight="1">
      <c r="A354" s="39"/>
      <c r="B354" s="175"/>
      <c r="C354" s="176" t="s">
        <v>1012</v>
      </c>
      <c r="D354" s="176" t="s">
        <v>193</v>
      </c>
      <c r="E354" s="177" t="s">
        <v>1013</v>
      </c>
      <c r="F354" s="178" t="s">
        <v>1014</v>
      </c>
      <c r="G354" s="179" t="s">
        <v>136</v>
      </c>
      <c r="H354" s="180">
        <v>50868</v>
      </c>
      <c r="I354" s="181"/>
      <c r="J354" s="182">
        <f>ROUND(I354*H354,2)</f>
        <v>0</v>
      </c>
      <c r="K354" s="178" t="s">
        <v>196</v>
      </c>
      <c r="L354" s="40"/>
      <c r="M354" s="183" t="s">
        <v>3</v>
      </c>
      <c r="N354" s="184" t="s">
        <v>43</v>
      </c>
      <c r="O354" s="73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87" t="s">
        <v>197</v>
      </c>
      <c r="AT354" s="187" t="s">
        <v>193</v>
      </c>
      <c r="AU354" s="187" t="s">
        <v>81</v>
      </c>
      <c r="AY354" s="20" t="s">
        <v>191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0" t="s">
        <v>79</v>
      </c>
      <c r="BK354" s="188">
        <f>ROUND(I354*H354,2)</f>
        <v>0</v>
      </c>
      <c r="BL354" s="20" t="s">
        <v>197</v>
      </c>
      <c r="BM354" s="187" t="s">
        <v>1015</v>
      </c>
    </row>
    <row r="355" s="2" customFormat="1">
      <c r="A355" s="39"/>
      <c r="B355" s="40"/>
      <c r="C355" s="39"/>
      <c r="D355" s="189" t="s">
        <v>199</v>
      </c>
      <c r="E355" s="39"/>
      <c r="F355" s="190" t="s">
        <v>1016</v>
      </c>
      <c r="G355" s="39"/>
      <c r="H355" s="39"/>
      <c r="I355" s="191"/>
      <c r="J355" s="39"/>
      <c r="K355" s="39"/>
      <c r="L355" s="40"/>
      <c r="M355" s="192"/>
      <c r="N355" s="193"/>
      <c r="O355" s="73"/>
      <c r="P355" s="73"/>
      <c r="Q355" s="73"/>
      <c r="R355" s="73"/>
      <c r="S355" s="73"/>
      <c r="T355" s="74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20" t="s">
        <v>199</v>
      </c>
      <c r="AU355" s="20" t="s">
        <v>81</v>
      </c>
    </row>
    <row r="356" s="2" customFormat="1">
      <c r="A356" s="39"/>
      <c r="B356" s="40"/>
      <c r="C356" s="39"/>
      <c r="D356" s="195" t="s">
        <v>134</v>
      </c>
      <c r="E356" s="39"/>
      <c r="F356" s="203" t="s">
        <v>1017</v>
      </c>
      <c r="G356" s="39"/>
      <c r="H356" s="39"/>
      <c r="I356" s="191"/>
      <c r="J356" s="39"/>
      <c r="K356" s="39"/>
      <c r="L356" s="40"/>
      <c r="M356" s="192"/>
      <c r="N356" s="193"/>
      <c r="O356" s="73"/>
      <c r="P356" s="73"/>
      <c r="Q356" s="73"/>
      <c r="R356" s="73"/>
      <c r="S356" s="73"/>
      <c r="T356" s="74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20" t="s">
        <v>134</v>
      </c>
      <c r="AU356" s="20" t="s">
        <v>81</v>
      </c>
    </row>
    <row r="357" s="13" customFormat="1">
      <c r="A357" s="13"/>
      <c r="B357" s="194"/>
      <c r="C357" s="13"/>
      <c r="D357" s="195" t="s">
        <v>145</v>
      </c>
      <c r="E357" s="13"/>
      <c r="F357" s="197" t="s">
        <v>1018</v>
      </c>
      <c r="G357" s="13"/>
      <c r="H357" s="198">
        <v>50868</v>
      </c>
      <c r="I357" s="199"/>
      <c r="J357" s="13"/>
      <c r="K357" s="13"/>
      <c r="L357" s="194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6" t="s">
        <v>145</v>
      </c>
      <c r="AU357" s="196" t="s">
        <v>81</v>
      </c>
      <c r="AV357" s="13" t="s">
        <v>81</v>
      </c>
      <c r="AW357" s="13" t="s">
        <v>4</v>
      </c>
      <c r="AX357" s="13" t="s">
        <v>79</v>
      </c>
      <c r="AY357" s="196" t="s">
        <v>191</v>
      </c>
    </row>
    <row r="358" s="2" customFormat="1" ht="24.15" customHeight="1">
      <c r="A358" s="39"/>
      <c r="B358" s="175"/>
      <c r="C358" s="176" t="s">
        <v>1019</v>
      </c>
      <c r="D358" s="176" t="s">
        <v>193</v>
      </c>
      <c r="E358" s="177" t="s">
        <v>1020</v>
      </c>
      <c r="F358" s="178" t="s">
        <v>1021</v>
      </c>
      <c r="G358" s="179" t="s">
        <v>136</v>
      </c>
      <c r="H358" s="180">
        <v>565.20000000000005</v>
      </c>
      <c r="I358" s="181"/>
      <c r="J358" s="182">
        <f>ROUND(I358*H358,2)</f>
        <v>0</v>
      </c>
      <c r="K358" s="178" t="s">
        <v>196</v>
      </c>
      <c r="L358" s="40"/>
      <c r="M358" s="183" t="s">
        <v>3</v>
      </c>
      <c r="N358" s="184" t="s">
        <v>43</v>
      </c>
      <c r="O358" s="73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87" t="s">
        <v>197</v>
      </c>
      <c r="AT358" s="187" t="s">
        <v>193</v>
      </c>
      <c r="AU358" s="187" t="s">
        <v>81</v>
      </c>
      <c r="AY358" s="20" t="s">
        <v>191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20" t="s">
        <v>79</v>
      </c>
      <c r="BK358" s="188">
        <f>ROUND(I358*H358,2)</f>
        <v>0</v>
      </c>
      <c r="BL358" s="20" t="s">
        <v>197</v>
      </c>
      <c r="BM358" s="187" t="s">
        <v>1022</v>
      </c>
    </row>
    <row r="359" s="2" customFormat="1">
      <c r="A359" s="39"/>
      <c r="B359" s="40"/>
      <c r="C359" s="39"/>
      <c r="D359" s="189" t="s">
        <v>199</v>
      </c>
      <c r="E359" s="39"/>
      <c r="F359" s="190" t="s">
        <v>1023</v>
      </c>
      <c r="G359" s="39"/>
      <c r="H359" s="39"/>
      <c r="I359" s="191"/>
      <c r="J359" s="39"/>
      <c r="K359" s="39"/>
      <c r="L359" s="40"/>
      <c r="M359" s="192"/>
      <c r="N359" s="193"/>
      <c r="O359" s="73"/>
      <c r="P359" s="73"/>
      <c r="Q359" s="73"/>
      <c r="R359" s="73"/>
      <c r="S359" s="73"/>
      <c r="T359" s="74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20" t="s">
        <v>199</v>
      </c>
      <c r="AU359" s="20" t="s">
        <v>81</v>
      </c>
    </row>
    <row r="360" s="2" customFormat="1" ht="16.5" customHeight="1">
      <c r="A360" s="39"/>
      <c r="B360" s="175"/>
      <c r="C360" s="176" t="s">
        <v>1024</v>
      </c>
      <c r="D360" s="176" t="s">
        <v>193</v>
      </c>
      <c r="E360" s="177" t="s">
        <v>1025</v>
      </c>
      <c r="F360" s="178" t="s">
        <v>1026</v>
      </c>
      <c r="G360" s="179" t="s">
        <v>1027</v>
      </c>
      <c r="H360" s="180">
        <v>4</v>
      </c>
      <c r="I360" s="181"/>
      <c r="J360" s="182">
        <f>ROUND(I360*H360,2)</f>
        <v>0</v>
      </c>
      <c r="K360" s="178" t="s">
        <v>196</v>
      </c>
      <c r="L360" s="40"/>
      <c r="M360" s="183" t="s">
        <v>3</v>
      </c>
      <c r="N360" s="184" t="s">
        <v>43</v>
      </c>
      <c r="O360" s="73"/>
      <c r="P360" s="185">
        <f>O360*H360</f>
        <v>0</v>
      </c>
      <c r="Q360" s="185">
        <v>0</v>
      </c>
      <c r="R360" s="185">
        <f>Q360*H360</f>
        <v>0</v>
      </c>
      <c r="S360" s="185">
        <v>0</v>
      </c>
      <c r="T360" s="18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87" t="s">
        <v>197</v>
      </c>
      <c r="AT360" s="187" t="s">
        <v>193</v>
      </c>
      <c r="AU360" s="187" t="s">
        <v>81</v>
      </c>
      <c r="AY360" s="20" t="s">
        <v>191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79</v>
      </c>
      <c r="BK360" s="188">
        <f>ROUND(I360*H360,2)</f>
        <v>0</v>
      </c>
      <c r="BL360" s="20" t="s">
        <v>197</v>
      </c>
      <c r="BM360" s="187" t="s">
        <v>1028</v>
      </c>
    </row>
    <row r="361" s="2" customFormat="1">
      <c r="A361" s="39"/>
      <c r="B361" s="40"/>
      <c r="C361" s="39"/>
      <c r="D361" s="189" t="s">
        <v>199</v>
      </c>
      <c r="E361" s="39"/>
      <c r="F361" s="190" t="s">
        <v>1029</v>
      </c>
      <c r="G361" s="39"/>
      <c r="H361" s="39"/>
      <c r="I361" s="191"/>
      <c r="J361" s="39"/>
      <c r="K361" s="39"/>
      <c r="L361" s="40"/>
      <c r="M361" s="192"/>
      <c r="N361" s="193"/>
      <c r="O361" s="73"/>
      <c r="P361" s="73"/>
      <c r="Q361" s="73"/>
      <c r="R361" s="73"/>
      <c r="S361" s="73"/>
      <c r="T361" s="74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20" t="s">
        <v>199</v>
      </c>
      <c r="AU361" s="20" t="s">
        <v>81</v>
      </c>
    </row>
    <row r="362" s="13" customFormat="1">
      <c r="A362" s="13"/>
      <c r="B362" s="194"/>
      <c r="C362" s="13"/>
      <c r="D362" s="195" t="s">
        <v>145</v>
      </c>
      <c r="E362" s="196" t="s">
        <v>3</v>
      </c>
      <c r="F362" s="197" t="s">
        <v>1030</v>
      </c>
      <c r="G362" s="13"/>
      <c r="H362" s="198">
        <v>4</v>
      </c>
      <c r="I362" s="199"/>
      <c r="J362" s="13"/>
      <c r="K362" s="13"/>
      <c r="L362" s="194"/>
      <c r="M362" s="200"/>
      <c r="N362" s="201"/>
      <c r="O362" s="201"/>
      <c r="P362" s="201"/>
      <c r="Q362" s="201"/>
      <c r="R362" s="201"/>
      <c r="S362" s="201"/>
      <c r="T362" s="20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6" t="s">
        <v>145</v>
      </c>
      <c r="AU362" s="196" t="s">
        <v>81</v>
      </c>
      <c r="AV362" s="13" t="s">
        <v>81</v>
      </c>
      <c r="AW362" s="13" t="s">
        <v>33</v>
      </c>
      <c r="AX362" s="13" t="s">
        <v>79</v>
      </c>
      <c r="AY362" s="196" t="s">
        <v>191</v>
      </c>
    </row>
    <row r="363" s="2" customFormat="1" ht="21.75" customHeight="1">
      <c r="A363" s="39"/>
      <c r="B363" s="175"/>
      <c r="C363" s="176" t="s">
        <v>1031</v>
      </c>
      <c r="D363" s="176" t="s">
        <v>193</v>
      </c>
      <c r="E363" s="177" t="s">
        <v>1032</v>
      </c>
      <c r="F363" s="178" t="s">
        <v>1033</v>
      </c>
      <c r="G363" s="179" t="s">
        <v>1027</v>
      </c>
      <c r="H363" s="180">
        <v>720</v>
      </c>
      <c r="I363" s="181"/>
      <c r="J363" s="182">
        <f>ROUND(I363*H363,2)</f>
        <v>0</v>
      </c>
      <c r="K363" s="178" t="s">
        <v>196</v>
      </c>
      <c r="L363" s="40"/>
      <c r="M363" s="183" t="s">
        <v>3</v>
      </c>
      <c r="N363" s="184" t="s">
        <v>43</v>
      </c>
      <c r="O363" s="73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87" t="s">
        <v>197</v>
      </c>
      <c r="AT363" s="187" t="s">
        <v>193</v>
      </c>
      <c r="AU363" s="187" t="s">
        <v>81</v>
      </c>
      <c r="AY363" s="20" t="s">
        <v>191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0" t="s">
        <v>79</v>
      </c>
      <c r="BK363" s="188">
        <f>ROUND(I363*H363,2)</f>
        <v>0</v>
      </c>
      <c r="BL363" s="20" t="s">
        <v>197</v>
      </c>
      <c r="BM363" s="187" t="s">
        <v>1034</v>
      </c>
    </row>
    <row r="364" s="2" customFormat="1">
      <c r="A364" s="39"/>
      <c r="B364" s="40"/>
      <c r="C364" s="39"/>
      <c r="D364" s="189" t="s">
        <v>199</v>
      </c>
      <c r="E364" s="39"/>
      <c r="F364" s="190" t="s">
        <v>1035</v>
      </c>
      <c r="G364" s="39"/>
      <c r="H364" s="39"/>
      <c r="I364" s="191"/>
      <c r="J364" s="39"/>
      <c r="K364" s="39"/>
      <c r="L364" s="40"/>
      <c r="M364" s="192"/>
      <c r="N364" s="193"/>
      <c r="O364" s="73"/>
      <c r="P364" s="73"/>
      <c r="Q364" s="73"/>
      <c r="R364" s="73"/>
      <c r="S364" s="73"/>
      <c r="T364" s="7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0" t="s">
        <v>199</v>
      </c>
      <c r="AU364" s="20" t="s">
        <v>81</v>
      </c>
    </row>
    <row r="365" s="13" customFormat="1">
      <c r="A365" s="13"/>
      <c r="B365" s="194"/>
      <c r="C365" s="13"/>
      <c r="D365" s="195" t="s">
        <v>145</v>
      </c>
      <c r="E365" s="13"/>
      <c r="F365" s="197" t="s">
        <v>1036</v>
      </c>
      <c r="G365" s="13"/>
      <c r="H365" s="198">
        <v>720</v>
      </c>
      <c r="I365" s="199"/>
      <c r="J365" s="13"/>
      <c r="K365" s="13"/>
      <c r="L365" s="194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6" t="s">
        <v>145</v>
      </c>
      <c r="AU365" s="196" t="s">
        <v>81</v>
      </c>
      <c r="AV365" s="13" t="s">
        <v>81</v>
      </c>
      <c r="AW365" s="13" t="s">
        <v>4</v>
      </c>
      <c r="AX365" s="13" t="s">
        <v>79</v>
      </c>
      <c r="AY365" s="196" t="s">
        <v>191</v>
      </c>
    </row>
    <row r="366" s="2" customFormat="1" ht="16.5" customHeight="1">
      <c r="A366" s="39"/>
      <c r="B366" s="175"/>
      <c r="C366" s="176" t="s">
        <v>1037</v>
      </c>
      <c r="D366" s="176" t="s">
        <v>193</v>
      </c>
      <c r="E366" s="177" t="s">
        <v>1038</v>
      </c>
      <c r="F366" s="178" t="s">
        <v>1039</v>
      </c>
      <c r="G366" s="179" t="s">
        <v>1027</v>
      </c>
      <c r="H366" s="180">
        <v>4</v>
      </c>
      <c r="I366" s="181"/>
      <c r="J366" s="182">
        <f>ROUND(I366*H366,2)</f>
        <v>0</v>
      </c>
      <c r="K366" s="178" t="s">
        <v>196</v>
      </c>
      <c r="L366" s="40"/>
      <c r="M366" s="183" t="s">
        <v>3</v>
      </c>
      <c r="N366" s="184" t="s">
        <v>43</v>
      </c>
      <c r="O366" s="73"/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87" t="s">
        <v>197</v>
      </c>
      <c r="AT366" s="187" t="s">
        <v>193</v>
      </c>
      <c r="AU366" s="187" t="s">
        <v>81</v>
      </c>
      <c r="AY366" s="20" t="s">
        <v>191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79</v>
      </c>
      <c r="BK366" s="188">
        <f>ROUND(I366*H366,2)</f>
        <v>0</v>
      </c>
      <c r="BL366" s="20" t="s">
        <v>197</v>
      </c>
      <c r="BM366" s="187" t="s">
        <v>1040</v>
      </c>
    </row>
    <row r="367" s="2" customFormat="1">
      <c r="A367" s="39"/>
      <c r="B367" s="40"/>
      <c r="C367" s="39"/>
      <c r="D367" s="189" t="s">
        <v>199</v>
      </c>
      <c r="E367" s="39"/>
      <c r="F367" s="190" t="s">
        <v>1041</v>
      </c>
      <c r="G367" s="39"/>
      <c r="H367" s="39"/>
      <c r="I367" s="191"/>
      <c r="J367" s="39"/>
      <c r="K367" s="39"/>
      <c r="L367" s="40"/>
      <c r="M367" s="192"/>
      <c r="N367" s="193"/>
      <c r="O367" s="73"/>
      <c r="P367" s="73"/>
      <c r="Q367" s="73"/>
      <c r="R367" s="73"/>
      <c r="S367" s="73"/>
      <c r="T367" s="74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20" t="s">
        <v>199</v>
      </c>
      <c r="AU367" s="20" t="s">
        <v>81</v>
      </c>
    </row>
    <row r="368" s="2" customFormat="1" ht="16.5" customHeight="1">
      <c r="A368" s="39"/>
      <c r="B368" s="175"/>
      <c r="C368" s="176" t="s">
        <v>1042</v>
      </c>
      <c r="D368" s="176" t="s">
        <v>193</v>
      </c>
      <c r="E368" s="177" t="s">
        <v>1043</v>
      </c>
      <c r="F368" s="178" t="s">
        <v>1044</v>
      </c>
      <c r="G368" s="179" t="s">
        <v>1045</v>
      </c>
      <c r="H368" s="180">
        <v>1</v>
      </c>
      <c r="I368" s="181"/>
      <c r="J368" s="182">
        <f>ROUND(I368*H368,2)</f>
        <v>0</v>
      </c>
      <c r="K368" s="178" t="s">
        <v>3</v>
      </c>
      <c r="L368" s="40"/>
      <c r="M368" s="183" t="s">
        <v>3</v>
      </c>
      <c r="N368" s="184" t="s">
        <v>43</v>
      </c>
      <c r="O368" s="73"/>
      <c r="P368" s="185">
        <f>O368*H368</f>
        <v>0</v>
      </c>
      <c r="Q368" s="185">
        <v>0</v>
      </c>
      <c r="R368" s="185">
        <f>Q368*H368</f>
        <v>0</v>
      </c>
      <c r="S368" s="185">
        <v>0</v>
      </c>
      <c r="T368" s="18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87" t="s">
        <v>197</v>
      </c>
      <c r="AT368" s="187" t="s">
        <v>193</v>
      </c>
      <c r="AU368" s="187" t="s">
        <v>81</v>
      </c>
      <c r="AY368" s="20" t="s">
        <v>191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79</v>
      </c>
      <c r="BK368" s="188">
        <f>ROUND(I368*H368,2)</f>
        <v>0</v>
      </c>
      <c r="BL368" s="20" t="s">
        <v>197</v>
      </c>
      <c r="BM368" s="187" t="s">
        <v>1046</v>
      </c>
    </row>
    <row r="369" s="2" customFormat="1">
      <c r="A369" s="39"/>
      <c r="B369" s="40"/>
      <c r="C369" s="39"/>
      <c r="D369" s="195" t="s">
        <v>134</v>
      </c>
      <c r="E369" s="39"/>
      <c r="F369" s="203" t="s">
        <v>1047</v>
      </c>
      <c r="G369" s="39"/>
      <c r="H369" s="39"/>
      <c r="I369" s="191"/>
      <c r="J369" s="39"/>
      <c r="K369" s="39"/>
      <c r="L369" s="40"/>
      <c r="M369" s="192"/>
      <c r="N369" s="193"/>
      <c r="O369" s="73"/>
      <c r="P369" s="73"/>
      <c r="Q369" s="73"/>
      <c r="R369" s="73"/>
      <c r="S369" s="73"/>
      <c r="T369" s="74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20" t="s">
        <v>134</v>
      </c>
      <c r="AU369" s="20" t="s">
        <v>81</v>
      </c>
    </row>
    <row r="370" s="2" customFormat="1" ht="24.15" customHeight="1">
      <c r="A370" s="39"/>
      <c r="B370" s="175"/>
      <c r="C370" s="176" t="s">
        <v>1048</v>
      </c>
      <c r="D370" s="176" t="s">
        <v>193</v>
      </c>
      <c r="E370" s="177" t="s">
        <v>1049</v>
      </c>
      <c r="F370" s="178" t="s">
        <v>1050</v>
      </c>
      <c r="G370" s="179" t="s">
        <v>136</v>
      </c>
      <c r="H370" s="180">
        <v>406.875</v>
      </c>
      <c r="I370" s="181"/>
      <c r="J370" s="182">
        <f>ROUND(I370*H370,2)</f>
        <v>0</v>
      </c>
      <c r="K370" s="178" t="s">
        <v>196</v>
      </c>
      <c r="L370" s="40"/>
      <c r="M370" s="183" t="s">
        <v>3</v>
      </c>
      <c r="N370" s="184" t="s">
        <v>43</v>
      </c>
      <c r="O370" s="73"/>
      <c r="P370" s="185">
        <f>O370*H370</f>
        <v>0</v>
      </c>
      <c r="Q370" s="185">
        <v>4.0000000000000003E-05</v>
      </c>
      <c r="R370" s="185">
        <f>Q370*H370</f>
        <v>0.016275000000000001</v>
      </c>
      <c r="S370" s="185">
        <v>0</v>
      </c>
      <c r="T370" s="18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87" t="s">
        <v>197</v>
      </c>
      <c r="AT370" s="187" t="s">
        <v>193</v>
      </c>
      <c r="AU370" s="187" t="s">
        <v>81</v>
      </c>
      <c r="AY370" s="20" t="s">
        <v>191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79</v>
      </c>
      <c r="BK370" s="188">
        <f>ROUND(I370*H370,2)</f>
        <v>0</v>
      </c>
      <c r="BL370" s="20" t="s">
        <v>197</v>
      </c>
      <c r="BM370" s="187" t="s">
        <v>1051</v>
      </c>
    </row>
    <row r="371" s="2" customFormat="1">
      <c r="A371" s="39"/>
      <c r="B371" s="40"/>
      <c r="C371" s="39"/>
      <c r="D371" s="189" t="s">
        <v>199</v>
      </c>
      <c r="E371" s="39"/>
      <c r="F371" s="190" t="s">
        <v>1052</v>
      </c>
      <c r="G371" s="39"/>
      <c r="H371" s="39"/>
      <c r="I371" s="191"/>
      <c r="J371" s="39"/>
      <c r="K371" s="39"/>
      <c r="L371" s="40"/>
      <c r="M371" s="192"/>
      <c r="N371" s="193"/>
      <c r="O371" s="73"/>
      <c r="P371" s="73"/>
      <c r="Q371" s="73"/>
      <c r="R371" s="73"/>
      <c r="S371" s="73"/>
      <c r="T371" s="74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20" t="s">
        <v>199</v>
      </c>
      <c r="AU371" s="20" t="s">
        <v>81</v>
      </c>
    </row>
    <row r="372" s="13" customFormat="1">
      <c r="A372" s="13"/>
      <c r="B372" s="194"/>
      <c r="C372" s="13"/>
      <c r="D372" s="195" t="s">
        <v>145</v>
      </c>
      <c r="E372" s="196" t="s">
        <v>3</v>
      </c>
      <c r="F372" s="197" t="s">
        <v>1053</v>
      </c>
      <c r="G372" s="13"/>
      <c r="H372" s="198">
        <v>387.5</v>
      </c>
      <c r="I372" s="199"/>
      <c r="J372" s="13"/>
      <c r="K372" s="13"/>
      <c r="L372" s="194"/>
      <c r="M372" s="200"/>
      <c r="N372" s="201"/>
      <c r="O372" s="201"/>
      <c r="P372" s="201"/>
      <c r="Q372" s="201"/>
      <c r="R372" s="201"/>
      <c r="S372" s="201"/>
      <c r="T372" s="20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6" t="s">
        <v>145</v>
      </c>
      <c r="AU372" s="196" t="s">
        <v>81</v>
      </c>
      <c r="AV372" s="13" t="s">
        <v>81</v>
      </c>
      <c r="AW372" s="13" t="s">
        <v>33</v>
      </c>
      <c r="AX372" s="13" t="s">
        <v>79</v>
      </c>
      <c r="AY372" s="196" t="s">
        <v>191</v>
      </c>
    </row>
    <row r="373" s="13" customFormat="1">
      <c r="A373" s="13"/>
      <c r="B373" s="194"/>
      <c r="C373" s="13"/>
      <c r="D373" s="195" t="s">
        <v>145</v>
      </c>
      <c r="E373" s="13"/>
      <c r="F373" s="197" t="s">
        <v>1054</v>
      </c>
      <c r="G373" s="13"/>
      <c r="H373" s="198">
        <v>406.875</v>
      </c>
      <c r="I373" s="199"/>
      <c r="J373" s="13"/>
      <c r="K373" s="13"/>
      <c r="L373" s="194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6" t="s">
        <v>145</v>
      </c>
      <c r="AU373" s="196" t="s">
        <v>81</v>
      </c>
      <c r="AV373" s="13" t="s">
        <v>81</v>
      </c>
      <c r="AW373" s="13" t="s">
        <v>4</v>
      </c>
      <c r="AX373" s="13" t="s">
        <v>79</v>
      </c>
      <c r="AY373" s="196" t="s">
        <v>191</v>
      </c>
    </row>
    <row r="374" s="2" customFormat="1" ht="33" customHeight="1">
      <c r="A374" s="39"/>
      <c r="B374" s="175"/>
      <c r="C374" s="176" t="s">
        <v>1055</v>
      </c>
      <c r="D374" s="176" t="s">
        <v>193</v>
      </c>
      <c r="E374" s="177" t="s">
        <v>1056</v>
      </c>
      <c r="F374" s="178" t="s">
        <v>1057</v>
      </c>
      <c r="G374" s="179" t="s">
        <v>553</v>
      </c>
      <c r="H374" s="180">
        <v>3</v>
      </c>
      <c r="I374" s="181"/>
      <c r="J374" s="182">
        <f>ROUND(I374*H374,2)</f>
        <v>0</v>
      </c>
      <c r="K374" s="178" t="s">
        <v>196</v>
      </c>
      <c r="L374" s="40"/>
      <c r="M374" s="183" t="s">
        <v>3</v>
      </c>
      <c r="N374" s="184" t="s">
        <v>43</v>
      </c>
      <c r="O374" s="73"/>
      <c r="P374" s="185">
        <f>O374*H374</f>
        <v>0</v>
      </c>
      <c r="Q374" s="185">
        <v>0.0093600000000000003</v>
      </c>
      <c r="R374" s="185">
        <f>Q374*H374</f>
        <v>0.028080000000000001</v>
      </c>
      <c r="S374" s="185">
        <v>0</v>
      </c>
      <c r="T374" s="18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87" t="s">
        <v>197</v>
      </c>
      <c r="AT374" s="187" t="s">
        <v>193</v>
      </c>
      <c r="AU374" s="187" t="s">
        <v>81</v>
      </c>
      <c r="AY374" s="20" t="s">
        <v>191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0" t="s">
        <v>79</v>
      </c>
      <c r="BK374" s="188">
        <f>ROUND(I374*H374,2)</f>
        <v>0</v>
      </c>
      <c r="BL374" s="20" t="s">
        <v>197</v>
      </c>
      <c r="BM374" s="187" t="s">
        <v>1058</v>
      </c>
    </row>
    <row r="375" s="2" customFormat="1">
      <c r="A375" s="39"/>
      <c r="B375" s="40"/>
      <c r="C375" s="39"/>
      <c r="D375" s="189" t="s">
        <v>199</v>
      </c>
      <c r="E375" s="39"/>
      <c r="F375" s="190" t="s">
        <v>1059</v>
      </c>
      <c r="G375" s="39"/>
      <c r="H375" s="39"/>
      <c r="I375" s="191"/>
      <c r="J375" s="39"/>
      <c r="K375" s="39"/>
      <c r="L375" s="40"/>
      <c r="M375" s="192"/>
      <c r="N375" s="193"/>
      <c r="O375" s="73"/>
      <c r="P375" s="73"/>
      <c r="Q375" s="73"/>
      <c r="R375" s="73"/>
      <c r="S375" s="73"/>
      <c r="T375" s="74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20" t="s">
        <v>199</v>
      </c>
      <c r="AU375" s="20" t="s">
        <v>81</v>
      </c>
    </row>
    <row r="376" s="2" customFormat="1" ht="24.15" customHeight="1">
      <c r="A376" s="39"/>
      <c r="B376" s="175"/>
      <c r="C376" s="215" t="s">
        <v>1060</v>
      </c>
      <c r="D376" s="215" t="s">
        <v>653</v>
      </c>
      <c r="E376" s="216" t="s">
        <v>1061</v>
      </c>
      <c r="F376" s="217" t="s">
        <v>1062</v>
      </c>
      <c r="G376" s="218" t="s">
        <v>553</v>
      </c>
      <c r="H376" s="219">
        <v>3</v>
      </c>
      <c r="I376" s="220"/>
      <c r="J376" s="221">
        <f>ROUND(I376*H376,2)</f>
        <v>0</v>
      </c>
      <c r="K376" s="217" t="s">
        <v>196</v>
      </c>
      <c r="L376" s="222"/>
      <c r="M376" s="223" t="s">
        <v>3</v>
      </c>
      <c r="N376" s="224" t="s">
        <v>43</v>
      </c>
      <c r="O376" s="73"/>
      <c r="P376" s="185">
        <f>O376*H376</f>
        <v>0</v>
      </c>
      <c r="Q376" s="185">
        <v>0.02</v>
      </c>
      <c r="R376" s="185">
        <f>Q376*H376</f>
        <v>0.059999999999999998</v>
      </c>
      <c r="S376" s="185">
        <v>0</v>
      </c>
      <c r="T376" s="18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87" t="s">
        <v>236</v>
      </c>
      <c r="AT376" s="187" t="s">
        <v>653</v>
      </c>
      <c r="AU376" s="187" t="s">
        <v>81</v>
      </c>
      <c r="AY376" s="20" t="s">
        <v>191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79</v>
      </c>
      <c r="BK376" s="188">
        <f>ROUND(I376*H376,2)</f>
        <v>0</v>
      </c>
      <c r="BL376" s="20" t="s">
        <v>197</v>
      </c>
      <c r="BM376" s="187" t="s">
        <v>1063</v>
      </c>
    </row>
    <row r="377" s="2" customFormat="1">
      <c r="A377" s="39"/>
      <c r="B377" s="40"/>
      <c r="C377" s="39"/>
      <c r="D377" s="195" t="s">
        <v>134</v>
      </c>
      <c r="E377" s="39"/>
      <c r="F377" s="203" t="s">
        <v>1064</v>
      </c>
      <c r="G377" s="39"/>
      <c r="H377" s="39"/>
      <c r="I377" s="191"/>
      <c r="J377" s="39"/>
      <c r="K377" s="39"/>
      <c r="L377" s="40"/>
      <c r="M377" s="192"/>
      <c r="N377" s="193"/>
      <c r="O377" s="73"/>
      <c r="P377" s="73"/>
      <c r="Q377" s="73"/>
      <c r="R377" s="73"/>
      <c r="S377" s="73"/>
      <c r="T377" s="74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20" t="s">
        <v>134</v>
      </c>
      <c r="AU377" s="20" t="s">
        <v>81</v>
      </c>
    </row>
    <row r="378" s="13" customFormat="1">
      <c r="A378" s="13"/>
      <c r="B378" s="194"/>
      <c r="C378" s="13"/>
      <c r="D378" s="195" t="s">
        <v>145</v>
      </c>
      <c r="E378" s="196" t="s">
        <v>3</v>
      </c>
      <c r="F378" s="197" t="s">
        <v>1065</v>
      </c>
      <c r="G378" s="13"/>
      <c r="H378" s="198">
        <v>3</v>
      </c>
      <c r="I378" s="199"/>
      <c r="J378" s="13"/>
      <c r="K378" s="13"/>
      <c r="L378" s="194"/>
      <c r="M378" s="200"/>
      <c r="N378" s="201"/>
      <c r="O378" s="201"/>
      <c r="P378" s="201"/>
      <c r="Q378" s="201"/>
      <c r="R378" s="201"/>
      <c r="S378" s="201"/>
      <c r="T378" s="20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6" t="s">
        <v>145</v>
      </c>
      <c r="AU378" s="196" t="s">
        <v>81</v>
      </c>
      <c r="AV378" s="13" t="s">
        <v>81</v>
      </c>
      <c r="AW378" s="13" t="s">
        <v>33</v>
      </c>
      <c r="AX378" s="13" t="s">
        <v>79</v>
      </c>
      <c r="AY378" s="196" t="s">
        <v>191</v>
      </c>
    </row>
    <row r="379" s="2" customFormat="1" ht="16.5" customHeight="1">
      <c r="A379" s="39"/>
      <c r="B379" s="175"/>
      <c r="C379" s="176" t="s">
        <v>1066</v>
      </c>
      <c r="D379" s="176" t="s">
        <v>193</v>
      </c>
      <c r="E379" s="177" t="s">
        <v>1067</v>
      </c>
      <c r="F379" s="178" t="s">
        <v>1068</v>
      </c>
      <c r="G379" s="179" t="s">
        <v>553</v>
      </c>
      <c r="H379" s="180">
        <v>3</v>
      </c>
      <c r="I379" s="181"/>
      <c r="J379" s="182">
        <f>ROUND(I379*H379,2)</f>
        <v>0</v>
      </c>
      <c r="K379" s="178" t="s">
        <v>3</v>
      </c>
      <c r="L379" s="40"/>
      <c r="M379" s="183" t="s">
        <v>3</v>
      </c>
      <c r="N379" s="184" t="s">
        <v>43</v>
      </c>
      <c r="O379" s="73"/>
      <c r="P379" s="185">
        <f>O379*H379</f>
        <v>0</v>
      </c>
      <c r="Q379" s="185">
        <v>0.00018000000000000001</v>
      </c>
      <c r="R379" s="185">
        <f>Q379*H379</f>
        <v>0.00054000000000000001</v>
      </c>
      <c r="S379" s="185">
        <v>0</v>
      </c>
      <c r="T379" s="18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87" t="s">
        <v>197</v>
      </c>
      <c r="AT379" s="187" t="s">
        <v>193</v>
      </c>
      <c r="AU379" s="187" t="s">
        <v>81</v>
      </c>
      <c r="AY379" s="20" t="s">
        <v>191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0" t="s">
        <v>79</v>
      </c>
      <c r="BK379" s="188">
        <f>ROUND(I379*H379,2)</f>
        <v>0</v>
      </c>
      <c r="BL379" s="20" t="s">
        <v>197</v>
      </c>
      <c r="BM379" s="187" t="s">
        <v>1069</v>
      </c>
    </row>
    <row r="380" s="2" customFormat="1" ht="16.5" customHeight="1">
      <c r="A380" s="39"/>
      <c r="B380" s="175"/>
      <c r="C380" s="215" t="s">
        <v>1070</v>
      </c>
      <c r="D380" s="215" t="s">
        <v>653</v>
      </c>
      <c r="E380" s="216" t="s">
        <v>1071</v>
      </c>
      <c r="F380" s="217" t="s">
        <v>1072</v>
      </c>
      <c r="G380" s="218" t="s">
        <v>553</v>
      </c>
      <c r="H380" s="219">
        <v>3</v>
      </c>
      <c r="I380" s="220"/>
      <c r="J380" s="221">
        <f>ROUND(I380*H380,2)</f>
        <v>0</v>
      </c>
      <c r="K380" s="217" t="s">
        <v>196</v>
      </c>
      <c r="L380" s="222"/>
      <c r="M380" s="223" t="s">
        <v>3</v>
      </c>
      <c r="N380" s="224" t="s">
        <v>43</v>
      </c>
      <c r="O380" s="73"/>
      <c r="P380" s="185">
        <f>O380*H380</f>
        <v>0</v>
      </c>
      <c r="Q380" s="185">
        <v>0.012</v>
      </c>
      <c r="R380" s="185">
        <f>Q380*H380</f>
        <v>0.036000000000000004</v>
      </c>
      <c r="S380" s="185">
        <v>0</v>
      </c>
      <c r="T380" s="18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187" t="s">
        <v>236</v>
      </c>
      <c r="AT380" s="187" t="s">
        <v>653</v>
      </c>
      <c r="AU380" s="187" t="s">
        <v>81</v>
      </c>
      <c r="AY380" s="20" t="s">
        <v>191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79</v>
      </c>
      <c r="BK380" s="188">
        <f>ROUND(I380*H380,2)</f>
        <v>0</v>
      </c>
      <c r="BL380" s="20" t="s">
        <v>197</v>
      </c>
      <c r="BM380" s="187" t="s">
        <v>1073</v>
      </c>
    </row>
    <row r="381" s="13" customFormat="1">
      <c r="A381" s="13"/>
      <c r="B381" s="194"/>
      <c r="C381" s="13"/>
      <c r="D381" s="195" t="s">
        <v>145</v>
      </c>
      <c r="E381" s="196" t="s">
        <v>3</v>
      </c>
      <c r="F381" s="197" t="s">
        <v>1074</v>
      </c>
      <c r="G381" s="13"/>
      <c r="H381" s="198">
        <v>3</v>
      </c>
      <c r="I381" s="199"/>
      <c r="J381" s="13"/>
      <c r="K381" s="13"/>
      <c r="L381" s="194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6" t="s">
        <v>145</v>
      </c>
      <c r="AU381" s="196" t="s">
        <v>81</v>
      </c>
      <c r="AV381" s="13" t="s">
        <v>81</v>
      </c>
      <c r="AW381" s="13" t="s">
        <v>33</v>
      </c>
      <c r="AX381" s="13" t="s">
        <v>79</v>
      </c>
      <c r="AY381" s="196" t="s">
        <v>191</v>
      </c>
    </row>
    <row r="382" s="2" customFormat="1" ht="21.75" customHeight="1">
      <c r="A382" s="39"/>
      <c r="B382" s="175"/>
      <c r="C382" s="176" t="s">
        <v>1075</v>
      </c>
      <c r="D382" s="176" t="s">
        <v>193</v>
      </c>
      <c r="E382" s="177" t="s">
        <v>1076</v>
      </c>
      <c r="F382" s="178" t="s">
        <v>1077</v>
      </c>
      <c r="G382" s="179" t="s">
        <v>136</v>
      </c>
      <c r="H382" s="180">
        <v>8.5199999999999996</v>
      </c>
      <c r="I382" s="181"/>
      <c r="J382" s="182">
        <f>ROUND(I382*H382,2)</f>
        <v>0</v>
      </c>
      <c r="K382" s="178" t="s">
        <v>196</v>
      </c>
      <c r="L382" s="40"/>
      <c r="M382" s="183" t="s">
        <v>3</v>
      </c>
      <c r="N382" s="184" t="s">
        <v>43</v>
      </c>
      <c r="O382" s="73"/>
      <c r="P382" s="185">
        <f>O382*H382</f>
        <v>0</v>
      </c>
      <c r="Q382" s="185">
        <v>0</v>
      </c>
      <c r="R382" s="185">
        <f>Q382*H382</f>
        <v>0</v>
      </c>
      <c r="S382" s="185">
        <v>0.070000000000000007</v>
      </c>
      <c r="T382" s="186">
        <f>S382*H382</f>
        <v>0.59640000000000004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87" t="s">
        <v>197</v>
      </c>
      <c r="AT382" s="187" t="s">
        <v>193</v>
      </c>
      <c r="AU382" s="187" t="s">
        <v>81</v>
      </c>
      <c r="AY382" s="20" t="s">
        <v>191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79</v>
      </c>
      <c r="BK382" s="188">
        <f>ROUND(I382*H382,2)</f>
        <v>0</v>
      </c>
      <c r="BL382" s="20" t="s">
        <v>197</v>
      </c>
      <c r="BM382" s="187" t="s">
        <v>1078</v>
      </c>
    </row>
    <row r="383" s="2" customFormat="1">
      <c r="A383" s="39"/>
      <c r="B383" s="40"/>
      <c r="C383" s="39"/>
      <c r="D383" s="189" t="s">
        <v>199</v>
      </c>
      <c r="E383" s="39"/>
      <c r="F383" s="190" t="s">
        <v>1079</v>
      </c>
      <c r="G383" s="39"/>
      <c r="H383" s="39"/>
      <c r="I383" s="191"/>
      <c r="J383" s="39"/>
      <c r="K383" s="39"/>
      <c r="L383" s="40"/>
      <c r="M383" s="192"/>
      <c r="N383" s="193"/>
      <c r="O383" s="73"/>
      <c r="P383" s="73"/>
      <c r="Q383" s="73"/>
      <c r="R383" s="73"/>
      <c r="S383" s="73"/>
      <c r="T383" s="74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20" t="s">
        <v>199</v>
      </c>
      <c r="AU383" s="20" t="s">
        <v>81</v>
      </c>
    </row>
    <row r="384" s="13" customFormat="1">
      <c r="A384" s="13"/>
      <c r="B384" s="194"/>
      <c r="C384" s="13"/>
      <c r="D384" s="195" t="s">
        <v>145</v>
      </c>
      <c r="E384" s="196" t="s">
        <v>3</v>
      </c>
      <c r="F384" s="197" t="s">
        <v>1080</v>
      </c>
      <c r="G384" s="13"/>
      <c r="H384" s="198">
        <v>8.5199999999999996</v>
      </c>
      <c r="I384" s="199"/>
      <c r="J384" s="13"/>
      <c r="K384" s="13"/>
      <c r="L384" s="194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6" t="s">
        <v>145</v>
      </c>
      <c r="AU384" s="196" t="s">
        <v>81</v>
      </c>
      <c r="AV384" s="13" t="s">
        <v>81</v>
      </c>
      <c r="AW384" s="13" t="s">
        <v>33</v>
      </c>
      <c r="AX384" s="13" t="s">
        <v>79</v>
      </c>
      <c r="AY384" s="196" t="s">
        <v>191</v>
      </c>
    </row>
    <row r="385" s="2" customFormat="1" ht="24.15" customHeight="1">
      <c r="A385" s="39"/>
      <c r="B385" s="175"/>
      <c r="C385" s="176" t="s">
        <v>1081</v>
      </c>
      <c r="D385" s="176" t="s">
        <v>193</v>
      </c>
      <c r="E385" s="177" t="s">
        <v>1082</v>
      </c>
      <c r="F385" s="178" t="s">
        <v>1083</v>
      </c>
      <c r="G385" s="179" t="s">
        <v>136</v>
      </c>
      <c r="H385" s="180">
        <v>8.5199999999999996</v>
      </c>
      <c r="I385" s="181"/>
      <c r="J385" s="182">
        <f>ROUND(I385*H385,2)</f>
        <v>0</v>
      </c>
      <c r="K385" s="178" t="s">
        <v>196</v>
      </c>
      <c r="L385" s="40"/>
      <c r="M385" s="183" t="s">
        <v>3</v>
      </c>
      <c r="N385" s="184" t="s">
        <v>43</v>
      </c>
      <c r="O385" s="73"/>
      <c r="P385" s="185">
        <f>O385*H385</f>
        <v>0</v>
      </c>
      <c r="Q385" s="185">
        <v>0.040289999999999999</v>
      </c>
      <c r="R385" s="185">
        <f>Q385*H385</f>
        <v>0.34327079999999999</v>
      </c>
      <c r="S385" s="185">
        <v>0</v>
      </c>
      <c r="T385" s="18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187" t="s">
        <v>197</v>
      </c>
      <c r="AT385" s="187" t="s">
        <v>193</v>
      </c>
      <c r="AU385" s="187" t="s">
        <v>81</v>
      </c>
      <c r="AY385" s="20" t="s">
        <v>191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20" t="s">
        <v>79</v>
      </c>
      <c r="BK385" s="188">
        <f>ROUND(I385*H385,2)</f>
        <v>0</v>
      </c>
      <c r="BL385" s="20" t="s">
        <v>197</v>
      </c>
      <c r="BM385" s="187" t="s">
        <v>1084</v>
      </c>
    </row>
    <row r="386" s="2" customFormat="1">
      <c r="A386" s="39"/>
      <c r="B386" s="40"/>
      <c r="C386" s="39"/>
      <c r="D386" s="189" t="s">
        <v>199</v>
      </c>
      <c r="E386" s="39"/>
      <c r="F386" s="190" t="s">
        <v>1085</v>
      </c>
      <c r="G386" s="39"/>
      <c r="H386" s="39"/>
      <c r="I386" s="191"/>
      <c r="J386" s="39"/>
      <c r="K386" s="39"/>
      <c r="L386" s="40"/>
      <c r="M386" s="192"/>
      <c r="N386" s="193"/>
      <c r="O386" s="73"/>
      <c r="P386" s="73"/>
      <c r="Q386" s="73"/>
      <c r="R386" s="73"/>
      <c r="S386" s="73"/>
      <c r="T386" s="74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20" t="s">
        <v>199</v>
      </c>
      <c r="AU386" s="20" t="s">
        <v>81</v>
      </c>
    </row>
    <row r="387" s="2" customFormat="1" ht="21.75" customHeight="1">
      <c r="A387" s="39"/>
      <c r="B387" s="175"/>
      <c r="C387" s="176" t="s">
        <v>1086</v>
      </c>
      <c r="D387" s="176" t="s">
        <v>193</v>
      </c>
      <c r="E387" s="177" t="s">
        <v>1087</v>
      </c>
      <c r="F387" s="178" t="s">
        <v>1088</v>
      </c>
      <c r="G387" s="179" t="s">
        <v>136</v>
      </c>
      <c r="H387" s="180">
        <v>8.5199999999999996</v>
      </c>
      <c r="I387" s="181"/>
      <c r="J387" s="182">
        <f>ROUND(I387*H387,2)</f>
        <v>0</v>
      </c>
      <c r="K387" s="178" t="s">
        <v>196</v>
      </c>
      <c r="L387" s="40"/>
      <c r="M387" s="183" t="s">
        <v>3</v>
      </c>
      <c r="N387" s="184" t="s">
        <v>43</v>
      </c>
      <c r="O387" s="73"/>
      <c r="P387" s="185">
        <f>O387*H387</f>
        <v>0</v>
      </c>
      <c r="Q387" s="185">
        <v>0.0071799999999999998</v>
      </c>
      <c r="R387" s="185">
        <f>Q387*H387</f>
        <v>0.061173599999999995</v>
      </c>
      <c r="S387" s="185">
        <v>0</v>
      </c>
      <c r="T387" s="18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87" t="s">
        <v>197</v>
      </c>
      <c r="AT387" s="187" t="s">
        <v>193</v>
      </c>
      <c r="AU387" s="187" t="s">
        <v>81</v>
      </c>
      <c r="AY387" s="20" t="s">
        <v>191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79</v>
      </c>
      <c r="BK387" s="188">
        <f>ROUND(I387*H387,2)</f>
        <v>0</v>
      </c>
      <c r="BL387" s="20" t="s">
        <v>197</v>
      </c>
      <c r="BM387" s="187" t="s">
        <v>1089</v>
      </c>
    </row>
    <row r="388" s="2" customFormat="1">
      <c r="A388" s="39"/>
      <c r="B388" s="40"/>
      <c r="C388" s="39"/>
      <c r="D388" s="189" t="s">
        <v>199</v>
      </c>
      <c r="E388" s="39"/>
      <c r="F388" s="190" t="s">
        <v>1090</v>
      </c>
      <c r="G388" s="39"/>
      <c r="H388" s="39"/>
      <c r="I388" s="191"/>
      <c r="J388" s="39"/>
      <c r="K388" s="39"/>
      <c r="L388" s="40"/>
      <c r="M388" s="192"/>
      <c r="N388" s="193"/>
      <c r="O388" s="73"/>
      <c r="P388" s="73"/>
      <c r="Q388" s="73"/>
      <c r="R388" s="73"/>
      <c r="S388" s="73"/>
      <c r="T388" s="74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20" t="s">
        <v>199</v>
      </c>
      <c r="AU388" s="20" t="s">
        <v>81</v>
      </c>
    </row>
    <row r="389" s="12" customFormat="1" ht="22.8" customHeight="1">
      <c r="A389" s="12"/>
      <c r="B389" s="162"/>
      <c r="C389" s="12"/>
      <c r="D389" s="163" t="s">
        <v>71</v>
      </c>
      <c r="E389" s="173" t="s">
        <v>1091</v>
      </c>
      <c r="F389" s="173" t="s">
        <v>1092</v>
      </c>
      <c r="G389" s="12"/>
      <c r="H389" s="12"/>
      <c r="I389" s="165"/>
      <c r="J389" s="174">
        <f>BK389</f>
        <v>0</v>
      </c>
      <c r="K389" s="12"/>
      <c r="L389" s="162"/>
      <c r="M389" s="167"/>
      <c r="N389" s="168"/>
      <c r="O389" s="168"/>
      <c r="P389" s="169">
        <f>SUM(P390:P391)</f>
        <v>0</v>
      </c>
      <c r="Q389" s="168"/>
      <c r="R389" s="169">
        <f>SUM(R390:R391)</f>
        <v>0</v>
      </c>
      <c r="S389" s="168"/>
      <c r="T389" s="170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63" t="s">
        <v>79</v>
      </c>
      <c r="AT389" s="171" t="s">
        <v>71</v>
      </c>
      <c r="AU389" s="171" t="s">
        <v>79</v>
      </c>
      <c r="AY389" s="163" t="s">
        <v>191</v>
      </c>
      <c r="BK389" s="172">
        <f>SUM(BK390:BK391)</f>
        <v>0</v>
      </c>
    </row>
    <row r="390" s="2" customFormat="1" ht="33" customHeight="1">
      <c r="A390" s="39"/>
      <c r="B390" s="175"/>
      <c r="C390" s="176" t="s">
        <v>1093</v>
      </c>
      <c r="D390" s="176" t="s">
        <v>193</v>
      </c>
      <c r="E390" s="177" t="s">
        <v>1094</v>
      </c>
      <c r="F390" s="178" t="s">
        <v>1095</v>
      </c>
      <c r="G390" s="179" t="s">
        <v>258</v>
      </c>
      <c r="H390" s="180">
        <v>172.97999999999999</v>
      </c>
      <c r="I390" s="181"/>
      <c r="J390" s="182">
        <f>ROUND(I390*H390,2)</f>
        <v>0</v>
      </c>
      <c r="K390" s="178" t="s">
        <v>196</v>
      </c>
      <c r="L390" s="40"/>
      <c r="M390" s="183" t="s">
        <v>3</v>
      </c>
      <c r="N390" s="184" t="s">
        <v>43</v>
      </c>
      <c r="O390" s="73"/>
      <c r="P390" s="185">
        <f>O390*H390</f>
        <v>0</v>
      </c>
      <c r="Q390" s="185">
        <v>0</v>
      </c>
      <c r="R390" s="185">
        <f>Q390*H390</f>
        <v>0</v>
      </c>
      <c r="S390" s="185">
        <v>0</v>
      </c>
      <c r="T390" s="18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187" t="s">
        <v>197</v>
      </c>
      <c r="AT390" s="187" t="s">
        <v>193</v>
      </c>
      <c r="AU390" s="187" t="s">
        <v>81</v>
      </c>
      <c r="AY390" s="20" t="s">
        <v>191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0" t="s">
        <v>79</v>
      </c>
      <c r="BK390" s="188">
        <f>ROUND(I390*H390,2)</f>
        <v>0</v>
      </c>
      <c r="BL390" s="20" t="s">
        <v>197</v>
      </c>
      <c r="BM390" s="187" t="s">
        <v>1096</v>
      </c>
    </row>
    <row r="391" s="2" customFormat="1">
      <c r="A391" s="39"/>
      <c r="B391" s="40"/>
      <c r="C391" s="39"/>
      <c r="D391" s="189" t="s">
        <v>199</v>
      </c>
      <c r="E391" s="39"/>
      <c r="F391" s="190" t="s">
        <v>1097</v>
      </c>
      <c r="G391" s="39"/>
      <c r="H391" s="39"/>
      <c r="I391" s="191"/>
      <c r="J391" s="39"/>
      <c r="K391" s="39"/>
      <c r="L391" s="40"/>
      <c r="M391" s="192"/>
      <c r="N391" s="193"/>
      <c r="O391" s="73"/>
      <c r="P391" s="73"/>
      <c r="Q391" s="73"/>
      <c r="R391" s="73"/>
      <c r="S391" s="73"/>
      <c r="T391" s="74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20" t="s">
        <v>199</v>
      </c>
      <c r="AU391" s="20" t="s">
        <v>81</v>
      </c>
    </row>
    <row r="392" s="12" customFormat="1" ht="25.92" customHeight="1">
      <c r="A392" s="12"/>
      <c r="B392" s="162"/>
      <c r="C392" s="12"/>
      <c r="D392" s="163" t="s">
        <v>71</v>
      </c>
      <c r="E392" s="164" t="s">
        <v>510</v>
      </c>
      <c r="F392" s="164" t="s">
        <v>511</v>
      </c>
      <c r="G392" s="12"/>
      <c r="H392" s="12"/>
      <c r="I392" s="165"/>
      <c r="J392" s="166">
        <f>BK392</f>
        <v>0</v>
      </c>
      <c r="K392" s="12"/>
      <c r="L392" s="162"/>
      <c r="M392" s="167"/>
      <c r="N392" s="168"/>
      <c r="O392" s="168"/>
      <c r="P392" s="169">
        <f>P393+P418+P454+P482+P492+P496+P502+P542+P571+P600+P760+P785+P810+P832+P846+P881</f>
        <v>0</v>
      </c>
      <c r="Q392" s="168"/>
      <c r="R392" s="169">
        <f>R393+R418+R454+R482+R492+R496+R502+R542+R571+R600+R760+R785+R810+R832+R846+R881</f>
        <v>31.006017159999995</v>
      </c>
      <c r="S392" s="168"/>
      <c r="T392" s="170">
        <f>T393+T418+T454+T482+T492+T496+T502+T542+T571+T600+T760+T785+T810+T832+T846+T881</f>
        <v>0.1044795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63" t="s">
        <v>81</v>
      </c>
      <c r="AT392" s="171" t="s">
        <v>71</v>
      </c>
      <c r="AU392" s="171" t="s">
        <v>72</v>
      </c>
      <c r="AY392" s="163" t="s">
        <v>191</v>
      </c>
      <c r="BK392" s="172">
        <f>BK393+BK418+BK454+BK482+BK492+BK496+BK502+BK542+BK571+BK600+BK760+BK785+BK810+BK832+BK846+BK881</f>
        <v>0</v>
      </c>
    </row>
    <row r="393" s="12" customFormat="1" ht="22.8" customHeight="1">
      <c r="A393" s="12"/>
      <c r="B393" s="162"/>
      <c r="C393" s="12"/>
      <c r="D393" s="163" t="s">
        <v>71</v>
      </c>
      <c r="E393" s="173" t="s">
        <v>512</v>
      </c>
      <c r="F393" s="173" t="s">
        <v>513</v>
      </c>
      <c r="G393" s="12"/>
      <c r="H393" s="12"/>
      <c r="I393" s="165"/>
      <c r="J393" s="174">
        <f>BK393</f>
        <v>0</v>
      </c>
      <c r="K393" s="12"/>
      <c r="L393" s="162"/>
      <c r="M393" s="167"/>
      <c r="N393" s="168"/>
      <c r="O393" s="168"/>
      <c r="P393" s="169">
        <f>SUM(P394:P417)</f>
        <v>0</v>
      </c>
      <c r="Q393" s="168"/>
      <c r="R393" s="169">
        <f>SUM(R394:R417)</f>
        <v>1.1988947999999999</v>
      </c>
      <c r="S393" s="168"/>
      <c r="T393" s="170">
        <f>SUM(T394:T417)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63" t="s">
        <v>81</v>
      </c>
      <c r="AT393" s="171" t="s">
        <v>71</v>
      </c>
      <c r="AU393" s="171" t="s">
        <v>79</v>
      </c>
      <c r="AY393" s="163" t="s">
        <v>191</v>
      </c>
      <c r="BK393" s="172">
        <f>SUM(BK394:BK417)</f>
        <v>0</v>
      </c>
    </row>
    <row r="394" s="2" customFormat="1" ht="21.75" customHeight="1">
      <c r="A394" s="39"/>
      <c r="B394" s="175"/>
      <c r="C394" s="176" t="s">
        <v>1098</v>
      </c>
      <c r="D394" s="176" t="s">
        <v>193</v>
      </c>
      <c r="E394" s="177" t="s">
        <v>1099</v>
      </c>
      <c r="F394" s="178" t="s">
        <v>1100</v>
      </c>
      <c r="G394" s="179" t="s">
        <v>136</v>
      </c>
      <c r="H394" s="180">
        <v>69.079999999999998</v>
      </c>
      <c r="I394" s="181"/>
      <c r="J394" s="182">
        <f>ROUND(I394*H394,2)</f>
        <v>0</v>
      </c>
      <c r="K394" s="178" t="s">
        <v>196</v>
      </c>
      <c r="L394" s="40"/>
      <c r="M394" s="183" t="s">
        <v>3</v>
      </c>
      <c r="N394" s="184" t="s">
        <v>43</v>
      </c>
      <c r="O394" s="73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187" t="s">
        <v>293</v>
      </c>
      <c r="AT394" s="187" t="s">
        <v>193</v>
      </c>
      <c r="AU394" s="187" t="s">
        <v>81</v>
      </c>
      <c r="AY394" s="20" t="s">
        <v>191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79</v>
      </c>
      <c r="BK394" s="188">
        <f>ROUND(I394*H394,2)</f>
        <v>0</v>
      </c>
      <c r="BL394" s="20" t="s">
        <v>293</v>
      </c>
      <c r="BM394" s="187" t="s">
        <v>1101</v>
      </c>
    </row>
    <row r="395" s="2" customFormat="1">
      <c r="A395" s="39"/>
      <c r="B395" s="40"/>
      <c r="C395" s="39"/>
      <c r="D395" s="189" t="s">
        <v>199</v>
      </c>
      <c r="E395" s="39"/>
      <c r="F395" s="190" t="s">
        <v>1102</v>
      </c>
      <c r="G395" s="39"/>
      <c r="H395" s="39"/>
      <c r="I395" s="191"/>
      <c r="J395" s="39"/>
      <c r="K395" s="39"/>
      <c r="L395" s="40"/>
      <c r="M395" s="192"/>
      <c r="N395" s="193"/>
      <c r="O395" s="73"/>
      <c r="P395" s="73"/>
      <c r="Q395" s="73"/>
      <c r="R395" s="73"/>
      <c r="S395" s="73"/>
      <c r="T395" s="74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20" t="s">
        <v>199</v>
      </c>
      <c r="AU395" s="20" t="s">
        <v>81</v>
      </c>
    </row>
    <row r="396" s="13" customFormat="1">
      <c r="A396" s="13"/>
      <c r="B396" s="194"/>
      <c r="C396" s="13"/>
      <c r="D396" s="195" t="s">
        <v>145</v>
      </c>
      <c r="E396" s="196" t="s">
        <v>610</v>
      </c>
      <c r="F396" s="197" t="s">
        <v>1103</v>
      </c>
      <c r="G396" s="13"/>
      <c r="H396" s="198">
        <v>62.799999999999997</v>
      </c>
      <c r="I396" s="199"/>
      <c r="J396" s="13"/>
      <c r="K396" s="13"/>
      <c r="L396" s="194"/>
      <c r="M396" s="200"/>
      <c r="N396" s="201"/>
      <c r="O396" s="201"/>
      <c r="P396" s="201"/>
      <c r="Q396" s="201"/>
      <c r="R396" s="201"/>
      <c r="S396" s="201"/>
      <c r="T396" s="20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6" t="s">
        <v>145</v>
      </c>
      <c r="AU396" s="196" t="s">
        <v>81</v>
      </c>
      <c r="AV396" s="13" t="s">
        <v>81</v>
      </c>
      <c r="AW396" s="13" t="s">
        <v>33</v>
      </c>
      <c r="AX396" s="13" t="s">
        <v>72</v>
      </c>
      <c r="AY396" s="196" t="s">
        <v>191</v>
      </c>
    </row>
    <row r="397" s="13" customFormat="1">
      <c r="A397" s="13"/>
      <c r="B397" s="194"/>
      <c r="C397" s="13"/>
      <c r="D397" s="195" t="s">
        <v>145</v>
      </c>
      <c r="E397" s="196" t="s">
        <v>3</v>
      </c>
      <c r="F397" s="197" t="s">
        <v>1104</v>
      </c>
      <c r="G397" s="13"/>
      <c r="H397" s="198">
        <v>69.079999999999998</v>
      </c>
      <c r="I397" s="199"/>
      <c r="J397" s="13"/>
      <c r="K397" s="13"/>
      <c r="L397" s="194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6" t="s">
        <v>145</v>
      </c>
      <c r="AU397" s="196" t="s">
        <v>81</v>
      </c>
      <c r="AV397" s="13" t="s">
        <v>81</v>
      </c>
      <c r="AW397" s="13" t="s">
        <v>33</v>
      </c>
      <c r="AX397" s="13" t="s">
        <v>79</v>
      </c>
      <c r="AY397" s="196" t="s">
        <v>191</v>
      </c>
    </row>
    <row r="398" s="2" customFormat="1" ht="16.5" customHeight="1">
      <c r="A398" s="39"/>
      <c r="B398" s="175"/>
      <c r="C398" s="215" t="s">
        <v>1105</v>
      </c>
      <c r="D398" s="215" t="s">
        <v>653</v>
      </c>
      <c r="E398" s="216" t="s">
        <v>1106</v>
      </c>
      <c r="F398" s="217" t="s">
        <v>1107</v>
      </c>
      <c r="G398" s="218" t="s">
        <v>258</v>
      </c>
      <c r="H398" s="219">
        <v>0.021000000000000001</v>
      </c>
      <c r="I398" s="220"/>
      <c r="J398" s="221">
        <f>ROUND(I398*H398,2)</f>
        <v>0</v>
      </c>
      <c r="K398" s="217" t="s">
        <v>196</v>
      </c>
      <c r="L398" s="222"/>
      <c r="M398" s="223" t="s">
        <v>3</v>
      </c>
      <c r="N398" s="224" t="s">
        <v>43</v>
      </c>
      <c r="O398" s="73"/>
      <c r="P398" s="185">
        <f>O398*H398</f>
        <v>0</v>
      </c>
      <c r="Q398" s="185">
        <v>1</v>
      </c>
      <c r="R398" s="185">
        <f>Q398*H398</f>
        <v>0.021000000000000001</v>
      </c>
      <c r="S398" s="185">
        <v>0</v>
      </c>
      <c r="T398" s="18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187" t="s">
        <v>396</v>
      </c>
      <c r="AT398" s="187" t="s">
        <v>653</v>
      </c>
      <c r="AU398" s="187" t="s">
        <v>81</v>
      </c>
      <c r="AY398" s="20" t="s">
        <v>191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79</v>
      </c>
      <c r="BK398" s="188">
        <f>ROUND(I398*H398,2)</f>
        <v>0</v>
      </c>
      <c r="BL398" s="20" t="s">
        <v>293</v>
      </c>
      <c r="BM398" s="187" t="s">
        <v>1108</v>
      </c>
    </row>
    <row r="399" s="2" customFormat="1">
      <c r="A399" s="39"/>
      <c r="B399" s="40"/>
      <c r="C399" s="39"/>
      <c r="D399" s="195" t="s">
        <v>134</v>
      </c>
      <c r="E399" s="39"/>
      <c r="F399" s="203" t="s">
        <v>1109</v>
      </c>
      <c r="G399" s="39"/>
      <c r="H399" s="39"/>
      <c r="I399" s="191"/>
      <c r="J399" s="39"/>
      <c r="K399" s="39"/>
      <c r="L399" s="40"/>
      <c r="M399" s="192"/>
      <c r="N399" s="193"/>
      <c r="O399" s="73"/>
      <c r="P399" s="73"/>
      <c r="Q399" s="73"/>
      <c r="R399" s="73"/>
      <c r="S399" s="73"/>
      <c r="T399" s="74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20" t="s">
        <v>134</v>
      </c>
      <c r="AU399" s="20" t="s">
        <v>81</v>
      </c>
    </row>
    <row r="400" s="13" customFormat="1">
      <c r="A400" s="13"/>
      <c r="B400" s="194"/>
      <c r="C400" s="13"/>
      <c r="D400" s="195" t="s">
        <v>145</v>
      </c>
      <c r="E400" s="13"/>
      <c r="F400" s="197" t="s">
        <v>1110</v>
      </c>
      <c r="G400" s="13"/>
      <c r="H400" s="198">
        <v>0.021000000000000001</v>
      </c>
      <c r="I400" s="199"/>
      <c r="J400" s="13"/>
      <c r="K400" s="13"/>
      <c r="L400" s="194"/>
      <c r="M400" s="200"/>
      <c r="N400" s="201"/>
      <c r="O400" s="201"/>
      <c r="P400" s="201"/>
      <c r="Q400" s="201"/>
      <c r="R400" s="201"/>
      <c r="S400" s="201"/>
      <c r="T400" s="20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6" t="s">
        <v>145</v>
      </c>
      <c r="AU400" s="196" t="s">
        <v>81</v>
      </c>
      <c r="AV400" s="13" t="s">
        <v>81</v>
      </c>
      <c r="AW400" s="13" t="s">
        <v>4</v>
      </c>
      <c r="AX400" s="13" t="s">
        <v>79</v>
      </c>
      <c r="AY400" s="196" t="s">
        <v>191</v>
      </c>
    </row>
    <row r="401" s="2" customFormat="1" ht="16.5" customHeight="1">
      <c r="A401" s="39"/>
      <c r="B401" s="175"/>
      <c r="C401" s="176" t="s">
        <v>1111</v>
      </c>
      <c r="D401" s="176" t="s">
        <v>193</v>
      </c>
      <c r="E401" s="177" t="s">
        <v>1112</v>
      </c>
      <c r="F401" s="178" t="s">
        <v>1113</v>
      </c>
      <c r="G401" s="179" t="s">
        <v>136</v>
      </c>
      <c r="H401" s="180">
        <v>138.16</v>
      </c>
      <c r="I401" s="181"/>
      <c r="J401" s="182">
        <f>ROUND(I401*H401,2)</f>
        <v>0</v>
      </c>
      <c r="K401" s="178" t="s">
        <v>196</v>
      </c>
      <c r="L401" s="40"/>
      <c r="M401" s="183" t="s">
        <v>3</v>
      </c>
      <c r="N401" s="184" t="s">
        <v>43</v>
      </c>
      <c r="O401" s="73"/>
      <c r="P401" s="185">
        <f>O401*H401</f>
        <v>0</v>
      </c>
      <c r="Q401" s="185">
        <v>0.00040000000000000002</v>
      </c>
      <c r="R401" s="185">
        <f>Q401*H401</f>
        <v>0.055264000000000001</v>
      </c>
      <c r="S401" s="185">
        <v>0</v>
      </c>
      <c r="T401" s="18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187" t="s">
        <v>293</v>
      </c>
      <c r="AT401" s="187" t="s">
        <v>193</v>
      </c>
      <c r="AU401" s="187" t="s">
        <v>81</v>
      </c>
      <c r="AY401" s="20" t="s">
        <v>191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79</v>
      </c>
      <c r="BK401" s="188">
        <f>ROUND(I401*H401,2)</f>
        <v>0</v>
      </c>
      <c r="BL401" s="20" t="s">
        <v>293</v>
      </c>
      <c r="BM401" s="187" t="s">
        <v>1114</v>
      </c>
    </row>
    <row r="402" s="2" customFormat="1">
      <c r="A402" s="39"/>
      <c r="B402" s="40"/>
      <c r="C402" s="39"/>
      <c r="D402" s="189" t="s">
        <v>199</v>
      </c>
      <c r="E402" s="39"/>
      <c r="F402" s="190" t="s">
        <v>1115</v>
      </c>
      <c r="G402" s="39"/>
      <c r="H402" s="39"/>
      <c r="I402" s="191"/>
      <c r="J402" s="39"/>
      <c r="K402" s="39"/>
      <c r="L402" s="40"/>
      <c r="M402" s="192"/>
      <c r="N402" s="193"/>
      <c r="O402" s="73"/>
      <c r="P402" s="73"/>
      <c r="Q402" s="73"/>
      <c r="R402" s="73"/>
      <c r="S402" s="73"/>
      <c r="T402" s="74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20" t="s">
        <v>199</v>
      </c>
      <c r="AU402" s="20" t="s">
        <v>81</v>
      </c>
    </row>
    <row r="403" s="13" customFormat="1">
      <c r="A403" s="13"/>
      <c r="B403" s="194"/>
      <c r="C403" s="13"/>
      <c r="D403" s="195" t="s">
        <v>145</v>
      </c>
      <c r="E403" s="196" t="s">
        <v>3</v>
      </c>
      <c r="F403" s="197" t="s">
        <v>1116</v>
      </c>
      <c r="G403" s="13"/>
      <c r="H403" s="198">
        <v>138.16</v>
      </c>
      <c r="I403" s="199"/>
      <c r="J403" s="13"/>
      <c r="K403" s="13"/>
      <c r="L403" s="194"/>
      <c r="M403" s="200"/>
      <c r="N403" s="201"/>
      <c r="O403" s="201"/>
      <c r="P403" s="201"/>
      <c r="Q403" s="201"/>
      <c r="R403" s="201"/>
      <c r="S403" s="201"/>
      <c r="T403" s="20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6" t="s">
        <v>145</v>
      </c>
      <c r="AU403" s="196" t="s">
        <v>81</v>
      </c>
      <c r="AV403" s="13" t="s">
        <v>81</v>
      </c>
      <c r="AW403" s="13" t="s">
        <v>33</v>
      </c>
      <c r="AX403" s="13" t="s">
        <v>72</v>
      </c>
      <c r="AY403" s="196" t="s">
        <v>191</v>
      </c>
    </row>
    <row r="404" s="14" customFormat="1">
      <c r="A404" s="14"/>
      <c r="B404" s="204"/>
      <c r="C404" s="14"/>
      <c r="D404" s="195" t="s">
        <v>145</v>
      </c>
      <c r="E404" s="205" t="s">
        <v>3</v>
      </c>
      <c r="F404" s="206" t="s">
        <v>270</v>
      </c>
      <c r="G404" s="14"/>
      <c r="H404" s="207">
        <v>138.16</v>
      </c>
      <c r="I404" s="208"/>
      <c r="J404" s="14"/>
      <c r="K404" s="14"/>
      <c r="L404" s="204"/>
      <c r="M404" s="209"/>
      <c r="N404" s="210"/>
      <c r="O404" s="210"/>
      <c r="P404" s="210"/>
      <c r="Q404" s="210"/>
      <c r="R404" s="210"/>
      <c r="S404" s="210"/>
      <c r="T404" s="21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5" t="s">
        <v>145</v>
      </c>
      <c r="AU404" s="205" t="s">
        <v>81</v>
      </c>
      <c r="AV404" s="14" t="s">
        <v>197</v>
      </c>
      <c r="AW404" s="14" t="s">
        <v>33</v>
      </c>
      <c r="AX404" s="14" t="s">
        <v>79</v>
      </c>
      <c r="AY404" s="205" t="s">
        <v>191</v>
      </c>
    </row>
    <row r="405" s="2" customFormat="1" ht="24.15" customHeight="1">
      <c r="A405" s="39"/>
      <c r="B405" s="175"/>
      <c r="C405" s="215" t="s">
        <v>1117</v>
      </c>
      <c r="D405" s="215" t="s">
        <v>653</v>
      </c>
      <c r="E405" s="216" t="s">
        <v>1118</v>
      </c>
      <c r="F405" s="217" t="s">
        <v>1119</v>
      </c>
      <c r="G405" s="218" t="s">
        <v>136</v>
      </c>
      <c r="H405" s="219">
        <v>79.441999999999993</v>
      </c>
      <c r="I405" s="220"/>
      <c r="J405" s="221">
        <f>ROUND(I405*H405,2)</f>
        <v>0</v>
      </c>
      <c r="K405" s="217" t="s">
        <v>196</v>
      </c>
      <c r="L405" s="222"/>
      <c r="M405" s="223" t="s">
        <v>3</v>
      </c>
      <c r="N405" s="224" t="s">
        <v>43</v>
      </c>
      <c r="O405" s="73"/>
      <c r="P405" s="185">
        <f>O405*H405</f>
        <v>0</v>
      </c>
      <c r="Q405" s="185">
        <v>0.0054000000000000003</v>
      </c>
      <c r="R405" s="185">
        <f>Q405*H405</f>
        <v>0.4289868</v>
      </c>
      <c r="S405" s="185">
        <v>0</v>
      </c>
      <c r="T405" s="18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187" t="s">
        <v>396</v>
      </c>
      <c r="AT405" s="187" t="s">
        <v>653</v>
      </c>
      <c r="AU405" s="187" t="s">
        <v>81</v>
      </c>
      <c r="AY405" s="20" t="s">
        <v>191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79</v>
      </c>
      <c r="BK405" s="188">
        <f>ROUND(I405*H405,2)</f>
        <v>0</v>
      </c>
      <c r="BL405" s="20" t="s">
        <v>293</v>
      </c>
      <c r="BM405" s="187" t="s">
        <v>1120</v>
      </c>
    </row>
    <row r="406" s="13" customFormat="1">
      <c r="A406" s="13"/>
      <c r="B406" s="194"/>
      <c r="C406" s="13"/>
      <c r="D406" s="195" t="s">
        <v>145</v>
      </c>
      <c r="E406" s="196" t="s">
        <v>3</v>
      </c>
      <c r="F406" s="197" t="s">
        <v>1121</v>
      </c>
      <c r="G406" s="13"/>
      <c r="H406" s="198">
        <v>69.079999999999998</v>
      </c>
      <c r="I406" s="199"/>
      <c r="J406" s="13"/>
      <c r="K406" s="13"/>
      <c r="L406" s="194"/>
      <c r="M406" s="200"/>
      <c r="N406" s="201"/>
      <c r="O406" s="201"/>
      <c r="P406" s="201"/>
      <c r="Q406" s="201"/>
      <c r="R406" s="201"/>
      <c r="S406" s="201"/>
      <c r="T406" s="20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6" t="s">
        <v>145</v>
      </c>
      <c r="AU406" s="196" t="s">
        <v>81</v>
      </c>
      <c r="AV406" s="13" t="s">
        <v>81</v>
      </c>
      <c r="AW406" s="13" t="s">
        <v>33</v>
      </c>
      <c r="AX406" s="13" t="s">
        <v>79</v>
      </c>
      <c r="AY406" s="196" t="s">
        <v>191</v>
      </c>
    </row>
    <row r="407" s="13" customFormat="1">
      <c r="A407" s="13"/>
      <c r="B407" s="194"/>
      <c r="C407" s="13"/>
      <c r="D407" s="195" t="s">
        <v>145</v>
      </c>
      <c r="E407" s="13"/>
      <c r="F407" s="197" t="s">
        <v>1122</v>
      </c>
      <c r="G407" s="13"/>
      <c r="H407" s="198">
        <v>79.441999999999993</v>
      </c>
      <c r="I407" s="199"/>
      <c r="J407" s="13"/>
      <c r="K407" s="13"/>
      <c r="L407" s="194"/>
      <c r="M407" s="200"/>
      <c r="N407" s="201"/>
      <c r="O407" s="201"/>
      <c r="P407" s="201"/>
      <c r="Q407" s="201"/>
      <c r="R407" s="201"/>
      <c r="S407" s="201"/>
      <c r="T407" s="20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6" t="s">
        <v>145</v>
      </c>
      <c r="AU407" s="196" t="s">
        <v>81</v>
      </c>
      <c r="AV407" s="13" t="s">
        <v>81</v>
      </c>
      <c r="AW407" s="13" t="s">
        <v>4</v>
      </c>
      <c r="AX407" s="13" t="s">
        <v>79</v>
      </c>
      <c r="AY407" s="196" t="s">
        <v>191</v>
      </c>
    </row>
    <row r="408" s="2" customFormat="1" ht="24.15" customHeight="1">
      <c r="A408" s="39"/>
      <c r="B408" s="175"/>
      <c r="C408" s="215" t="s">
        <v>1123</v>
      </c>
      <c r="D408" s="215" t="s">
        <v>653</v>
      </c>
      <c r="E408" s="216" t="s">
        <v>1124</v>
      </c>
      <c r="F408" s="217" t="s">
        <v>1125</v>
      </c>
      <c r="G408" s="218" t="s">
        <v>136</v>
      </c>
      <c r="H408" s="219">
        <v>79.441999999999993</v>
      </c>
      <c r="I408" s="220"/>
      <c r="J408" s="221">
        <f>ROUND(I408*H408,2)</f>
        <v>0</v>
      </c>
      <c r="K408" s="217" t="s">
        <v>196</v>
      </c>
      <c r="L408" s="222"/>
      <c r="M408" s="223" t="s">
        <v>3</v>
      </c>
      <c r="N408" s="224" t="s">
        <v>43</v>
      </c>
      <c r="O408" s="73"/>
      <c r="P408" s="185">
        <f>O408*H408</f>
        <v>0</v>
      </c>
      <c r="Q408" s="185">
        <v>0.0047000000000000002</v>
      </c>
      <c r="R408" s="185">
        <f>Q408*H408</f>
        <v>0.37337739999999997</v>
      </c>
      <c r="S408" s="185">
        <v>0</v>
      </c>
      <c r="T408" s="18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187" t="s">
        <v>396</v>
      </c>
      <c r="AT408" s="187" t="s">
        <v>653</v>
      </c>
      <c r="AU408" s="187" t="s">
        <v>81</v>
      </c>
      <c r="AY408" s="20" t="s">
        <v>191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20" t="s">
        <v>79</v>
      </c>
      <c r="BK408" s="188">
        <f>ROUND(I408*H408,2)</f>
        <v>0</v>
      </c>
      <c r="BL408" s="20" t="s">
        <v>293</v>
      </c>
      <c r="BM408" s="187" t="s">
        <v>1126</v>
      </c>
    </row>
    <row r="409" s="13" customFormat="1">
      <c r="A409" s="13"/>
      <c r="B409" s="194"/>
      <c r="C409" s="13"/>
      <c r="D409" s="195" t="s">
        <v>145</v>
      </c>
      <c r="E409" s="196" t="s">
        <v>3</v>
      </c>
      <c r="F409" s="197" t="s">
        <v>1121</v>
      </c>
      <c r="G409" s="13"/>
      <c r="H409" s="198">
        <v>69.079999999999998</v>
      </c>
      <c r="I409" s="199"/>
      <c r="J409" s="13"/>
      <c r="K409" s="13"/>
      <c r="L409" s="194"/>
      <c r="M409" s="200"/>
      <c r="N409" s="201"/>
      <c r="O409" s="201"/>
      <c r="P409" s="201"/>
      <c r="Q409" s="201"/>
      <c r="R409" s="201"/>
      <c r="S409" s="201"/>
      <c r="T409" s="20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6" t="s">
        <v>145</v>
      </c>
      <c r="AU409" s="196" t="s">
        <v>81</v>
      </c>
      <c r="AV409" s="13" t="s">
        <v>81</v>
      </c>
      <c r="AW409" s="13" t="s">
        <v>33</v>
      </c>
      <c r="AX409" s="13" t="s">
        <v>79</v>
      </c>
      <c r="AY409" s="196" t="s">
        <v>191</v>
      </c>
    </row>
    <row r="410" s="13" customFormat="1">
      <c r="A410" s="13"/>
      <c r="B410" s="194"/>
      <c r="C410" s="13"/>
      <c r="D410" s="195" t="s">
        <v>145</v>
      </c>
      <c r="E410" s="13"/>
      <c r="F410" s="197" t="s">
        <v>1122</v>
      </c>
      <c r="G410" s="13"/>
      <c r="H410" s="198">
        <v>79.441999999999993</v>
      </c>
      <c r="I410" s="199"/>
      <c r="J410" s="13"/>
      <c r="K410" s="13"/>
      <c r="L410" s="194"/>
      <c r="M410" s="200"/>
      <c r="N410" s="201"/>
      <c r="O410" s="201"/>
      <c r="P410" s="201"/>
      <c r="Q410" s="201"/>
      <c r="R410" s="201"/>
      <c r="S410" s="201"/>
      <c r="T410" s="20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6" t="s">
        <v>145</v>
      </c>
      <c r="AU410" s="196" t="s">
        <v>81</v>
      </c>
      <c r="AV410" s="13" t="s">
        <v>81</v>
      </c>
      <c r="AW410" s="13" t="s">
        <v>4</v>
      </c>
      <c r="AX410" s="13" t="s">
        <v>79</v>
      </c>
      <c r="AY410" s="196" t="s">
        <v>191</v>
      </c>
    </row>
    <row r="411" s="2" customFormat="1" ht="24.15" customHeight="1">
      <c r="A411" s="39"/>
      <c r="B411" s="175"/>
      <c r="C411" s="176" t="s">
        <v>1127</v>
      </c>
      <c r="D411" s="176" t="s">
        <v>193</v>
      </c>
      <c r="E411" s="177" t="s">
        <v>1128</v>
      </c>
      <c r="F411" s="178" t="s">
        <v>1129</v>
      </c>
      <c r="G411" s="179" t="s">
        <v>136</v>
      </c>
      <c r="H411" s="180">
        <v>187.40000000000001</v>
      </c>
      <c r="I411" s="181"/>
      <c r="J411" s="182">
        <f>ROUND(I411*H411,2)</f>
        <v>0</v>
      </c>
      <c r="K411" s="178" t="s">
        <v>196</v>
      </c>
      <c r="L411" s="40"/>
      <c r="M411" s="183" t="s">
        <v>3</v>
      </c>
      <c r="N411" s="184" t="s">
        <v>43</v>
      </c>
      <c r="O411" s="73"/>
      <c r="P411" s="185">
        <f>O411*H411</f>
        <v>0</v>
      </c>
      <c r="Q411" s="185">
        <v>3.0000000000000001E-05</v>
      </c>
      <c r="R411" s="185">
        <f>Q411*H411</f>
        <v>0.0056220000000000003</v>
      </c>
      <c r="S411" s="185">
        <v>0</v>
      </c>
      <c r="T411" s="18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187" t="s">
        <v>293</v>
      </c>
      <c r="AT411" s="187" t="s">
        <v>193</v>
      </c>
      <c r="AU411" s="187" t="s">
        <v>81</v>
      </c>
      <c r="AY411" s="20" t="s">
        <v>191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20" t="s">
        <v>79</v>
      </c>
      <c r="BK411" s="188">
        <f>ROUND(I411*H411,2)</f>
        <v>0</v>
      </c>
      <c r="BL411" s="20" t="s">
        <v>293</v>
      </c>
      <c r="BM411" s="187" t="s">
        <v>1130</v>
      </c>
    </row>
    <row r="412" s="2" customFormat="1">
      <c r="A412" s="39"/>
      <c r="B412" s="40"/>
      <c r="C412" s="39"/>
      <c r="D412" s="189" t="s">
        <v>199</v>
      </c>
      <c r="E412" s="39"/>
      <c r="F412" s="190" t="s">
        <v>1131</v>
      </c>
      <c r="G412" s="39"/>
      <c r="H412" s="39"/>
      <c r="I412" s="191"/>
      <c r="J412" s="39"/>
      <c r="K412" s="39"/>
      <c r="L412" s="40"/>
      <c r="M412" s="192"/>
      <c r="N412" s="193"/>
      <c r="O412" s="73"/>
      <c r="P412" s="73"/>
      <c r="Q412" s="73"/>
      <c r="R412" s="73"/>
      <c r="S412" s="73"/>
      <c r="T412" s="74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20" t="s">
        <v>199</v>
      </c>
      <c r="AU412" s="20" t="s">
        <v>81</v>
      </c>
    </row>
    <row r="413" s="13" customFormat="1">
      <c r="A413" s="13"/>
      <c r="B413" s="194"/>
      <c r="C413" s="13"/>
      <c r="D413" s="195" t="s">
        <v>145</v>
      </c>
      <c r="E413" s="196" t="s">
        <v>3</v>
      </c>
      <c r="F413" s="197" t="s">
        <v>1132</v>
      </c>
      <c r="G413" s="13"/>
      <c r="H413" s="198">
        <v>187.40000000000001</v>
      </c>
      <c r="I413" s="199"/>
      <c r="J413" s="13"/>
      <c r="K413" s="13"/>
      <c r="L413" s="194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6" t="s">
        <v>145</v>
      </c>
      <c r="AU413" s="196" t="s">
        <v>81</v>
      </c>
      <c r="AV413" s="13" t="s">
        <v>81</v>
      </c>
      <c r="AW413" s="13" t="s">
        <v>33</v>
      </c>
      <c r="AX413" s="13" t="s">
        <v>79</v>
      </c>
      <c r="AY413" s="196" t="s">
        <v>191</v>
      </c>
    </row>
    <row r="414" s="2" customFormat="1" ht="16.5" customHeight="1">
      <c r="A414" s="39"/>
      <c r="B414" s="175"/>
      <c r="C414" s="215" t="s">
        <v>1133</v>
      </c>
      <c r="D414" s="215" t="s">
        <v>653</v>
      </c>
      <c r="E414" s="216" t="s">
        <v>1134</v>
      </c>
      <c r="F414" s="217" t="s">
        <v>1135</v>
      </c>
      <c r="G414" s="218" t="s">
        <v>136</v>
      </c>
      <c r="H414" s="219">
        <v>215.50999999999999</v>
      </c>
      <c r="I414" s="220"/>
      <c r="J414" s="221">
        <f>ROUND(I414*H414,2)</f>
        <v>0</v>
      </c>
      <c r="K414" s="217" t="s">
        <v>3</v>
      </c>
      <c r="L414" s="222"/>
      <c r="M414" s="223" t="s">
        <v>3</v>
      </c>
      <c r="N414" s="224" t="s">
        <v>43</v>
      </c>
      <c r="O414" s="73"/>
      <c r="P414" s="185">
        <f>O414*H414</f>
        <v>0</v>
      </c>
      <c r="Q414" s="185">
        <v>0.0014599999999999999</v>
      </c>
      <c r="R414" s="185">
        <f>Q414*H414</f>
        <v>0.3146446</v>
      </c>
      <c r="S414" s="185">
        <v>0</v>
      </c>
      <c r="T414" s="18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87" t="s">
        <v>396</v>
      </c>
      <c r="AT414" s="187" t="s">
        <v>653</v>
      </c>
      <c r="AU414" s="187" t="s">
        <v>81</v>
      </c>
      <c r="AY414" s="20" t="s">
        <v>191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20" t="s">
        <v>79</v>
      </c>
      <c r="BK414" s="188">
        <f>ROUND(I414*H414,2)</f>
        <v>0</v>
      </c>
      <c r="BL414" s="20" t="s">
        <v>293</v>
      </c>
      <c r="BM414" s="187" t="s">
        <v>1136</v>
      </c>
    </row>
    <row r="415" s="13" customFormat="1">
      <c r="A415" s="13"/>
      <c r="B415" s="194"/>
      <c r="C415" s="13"/>
      <c r="D415" s="195" t="s">
        <v>145</v>
      </c>
      <c r="E415" s="13"/>
      <c r="F415" s="197" t="s">
        <v>1137</v>
      </c>
      <c r="G415" s="13"/>
      <c r="H415" s="198">
        <v>215.50999999999999</v>
      </c>
      <c r="I415" s="199"/>
      <c r="J415" s="13"/>
      <c r="K415" s="13"/>
      <c r="L415" s="194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6" t="s">
        <v>145</v>
      </c>
      <c r="AU415" s="196" t="s">
        <v>81</v>
      </c>
      <c r="AV415" s="13" t="s">
        <v>81</v>
      </c>
      <c r="AW415" s="13" t="s">
        <v>4</v>
      </c>
      <c r="AX415" s="13" t="s">
        <v>79</v>
      </c>
      <c r="AY415" s="196" t="s">
        <v>191</v>
      </c>
    </row>
    <row r="416" s="2" customFormat="1" ht="24.15" customHeight="1">
      <c r="A416" s="39"/>
      <c r="B416" s="175"/>
      <c r="C416" s="176" t="s">
        <v>1138</v>
      </c>
      <c r="D416" s="176" t="s">
        <v>193</v>
      </c>
      <c r="E416" s="177" t="s">
        <v>1139</v>
      </c>
      <c r="F416" s="178" t="s">
        <v>1140</v>
      </c>
      <c r="G416" s="179" t="s">
        <v>258</v>
      </c>
      <c r="H416" s="180">
        <v>1.1990000000000001</v>
      </c>
      <c r="I416" s="181"/>
      <c r="J416" s="182">
        <f>ROUND(I416*H416,2)</f>
        <v>0</v>
      </c>
      <c r="K416" s="178" t="s">
        <v>196</v>
      </c>
      <c r="L416" s="40"/>
      <c r="M416" s="183" t="s">
        <v>3</v>
      </c>
      <c r="N416" s="184" t="s">
        <v>43</v>
      </c>
      <c r="O416" s="73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187" t="s">
        <v>293</v>
      </c>
      <c r="AT416" s="187" t="s">
        <v>193</v>
      </c>
      <c r="AU416" s="187" t="s">
        <v>81</v>
      </c>
      <c r="AY416" s="20" t="s">
        <v>191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79</v>
      </c>
      <c r="BK416" s="188">
        <f>ROUND(I416*H416,2)</f>
        <v>0</v>
      </c>
      <c r="BL416" s="20" t="s">
        <v>293</v>
      </c>
      <c r="BM416" s="187" t="s">
        <v>1141</v>
      </c>
    </row>
    <row r="417" s="2" customFormat="1">
      <c r="A417" s="39"/>
      <c r="B417" s="40"/>
      <c r="C417" s="39"/>
      <c r="D417" s="189" t="s">
        <v>199</v>
      </c>
      <c r="E417" s="39"/>
      <c r="F417" s="190" t="s">
        <v>1142</v>
      </c>
      <c r="G417" s="39"/>
      <c r="H417" s="39"/>
      <c r="I417" s="191"/>
      <c r="J417" s="39"/>
      <c r="K417" s="39"/>
      <c r="L417" s="40"/>
      <c r="M417" s="192"/>
      <c r="N417" s="193"/>
      <c r="O417" s="73"/>
      <c r="P417" s="73"/>
      <c r="Q417" s="73"/>
      <c r="R417" s="73"/>
      <c r="S417" s="73"/>
      <c r="T417" s="74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20" t="s">
        <v>199</v>
      </c>
      <c r="AU417" s="20" t="s">
        <v>81</v>
      </c>
    </row>
    <row r="418" s="12" customFormat="1" ht="22.8" customHeight="1">
      <c r="A418" s="12"/>
      <c r="B418" s="162"/>
      <c r="C418" s="12"/>
      <c r="D418" s="163" t="s">
        <v>71</v>
      </c>
      <c r="E418" s="173" t="s">
        <v>520</v>
      </c>
      <c r="F418" s="173" t="s">
        <v>521</v>
      </c>
      <c r="G418" s="12"/>
      <c r="H418" s="12"/>
      <c r="I418" s="165"/>
      <c r="J418" s="174">
        <f>BK418</f>
        <v>0</v>
      </c>
      <c r="K418" s="12"/>
      <c r="L418" s="162"/>
      <c r="M418" s="167"/>
      <c r="N418" s="168"/>
      <c r="O418" s="168"/>
      <c r="P418" s="169">
        <f>SUM(P419:P453)</f>
        <v>0</v>
      </c>
      <c r="Q418" s="168"/>
      <c r="R418" s="169">
        <f>SUM(R419:R453)</f>
        <v>2.5242175800000002</v>
      </c>
      <c r="S418" s="168"/>
      <c r="T418" s="170">
        <f>SUM(T419:T453)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63" t="s">
        <v>81</v>
      </c>
      <c r="AT418" s="171" t="s">
        <v>71</v>
      </c>
      <c r="AU418" s="171" t="s">
        <v>79</v>
      </c>
      <c r="AY418" s="163" t="s">
        <v>191</v>
      </c>
      <c r="BK418" s="172">
        <f>SUM(BK419:BK453)</f>
        <v>0</v>
      </c>
    </row>
    <row r="419" s="2" customFormat="1" ht="21.75" customHeight="1">
      <c r="A419" s="39"/>
      <c r="B419" s="175"/>
      <c r="C419" s="176" t="s">
        <v>1143</v>
      </c>
      <c r="D419" s="176" t="s">
        <v>193</v>
      </c>
      <c r="E419" s="177" t="s">
        <v>1144</v>
      </c>
      <c r="F419" s="178" t="s">
        <v>1145</v>
      </c>
      <c r="G419" s="179" t="s">
        <v>136</v>
      </c>
      <c r="H419" s="180">
        <v>199.34</v>
      </c>
      <c r="I419" s="181"/>
      <c r="J419" s="182">
        <f>ROUND(I419*H419,2)</f>
        <v>0</v>
      </c>
      <c r="K419" s="178" t="s">
        <v>196</v>
      </c>
      <c r="L419" s="40"/>
      <c r="M419" s="183" t="s">
        <v>3</v>
      </c>
      <c r="N419" s="184" t="s">
        <v>43</v>
      </c>
      <c r="O419" s="73"/>
      <c r="P419" s="185">
        <f>O419*H419</f>
        <v>0</v>
      </c>
      <c r="Q419" s="185">
        <v>0</v>
      </c>
      <c r="R419" s="185">
        <f>Q419*H419</f>
        <v>0</v>
      </c>
      <c r="S419" s="185">
        <v>0</v>
      </c>
      <c r="T419" s="18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87" t="s">
        <v>293</v>
      </c>
      <c r="AT419" s="187" t="s">
        <v>193</v>
      </c>
      <c r="AU419" s="187" t="s">
        <v>81</v>
      </c>
      <c r="AY419" s="20" t="s">
        <v>191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79</v>
      </c>
      <c r="BK419" s="188">
        <f>ROUND(I419*H419,2)</f>
        <v>0</v>
      </c>
      <c r="BL419" s="20" t="s">
        <v>293</v>
      </c>
      <c r="BM419" s="187" t="s">
        <v>1146</v>
      </c>
    </row>
    <row r="420" s="2" customFormat="1">
      <c r="A420" s="39"/>
      <c r="B420" s="40"/>
      <c r="C420" s="39"/>
      <c r="D420" s="189" t="s">
        <v>199</v>
      </c>
      <c r="E420" s="39"/>
      <c r="F420" s="190" t="s">
        <v>1147</v>
      </c>
      <c r="G420" s="39"/>
      <c r="H420" s="39"/>
      <c r="I420" s="191"/>
      <c r="J420" s="39"/>
      <c r="K420" s="39"/>
      <c r="L420" s="40"/>
      <c r="M420" s="192"/>
      <c r="N420" s="193"/>
      <c r="O420" s="73"/>
      <c r="P420" s="73"/>
      <c r="Q420" s="73"/>
      <c r="R420" s="73"/>
      <c r="S420" s="73"/>
      <c r="T420" s="74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20" t="s">
        <v>199</v>
      </c>
      <c r="AU420" s="20" t="s">
        <v>81</v>
      </c>
    </row>
    <row r="421" s="13" customFormat="1">
      <c r="A421" s="13"/>
      <c r="B421" s="194"/>
      <c r="C421" s="13"/>
      <c r="D421" s="195" t="s">
        <v>145</v>
      </c>
      <c r="E421" s="196" t="s">
        <v>139</v>
      </c>
      <c r="F421" s="197" t="s">
        <v>1148</v>
      </c>
      <c r="G421" s="13"/>
      <c r="H421" s="198">
        <v>199.34</v>
      </c>
      <c r="I421" s="199"/>
      <c r="J421" s="13"/>
      <c r="K421" s="13"/>
      <c r="L421" s="194"/>
      <c r="M421" s="200"/>
      <c r="N421" s="201"/>
      <c r="O421" s="201"/>
      <c r="P421" s="201"/>
      <c r="Q421" s="201"/>
      <c r="R421" s="201"/>
      <c r="S421" s="201"/>
      <c r="T421" s="20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6" t="s">
        <v>145</v>
      </c>
      <c r="AU421" s="196" t="s">
        <v>81</v>
      </c>
      <c r="AV421" s="13" t="s">
        <v>81</v>
      </c>
      <c r="AW421" s="13" t="s">
        <v>33</v>
      </c>
      <c r="AX421" s="13" t="s">
        <v>79</v>
      </c>
      <c r="AY421" s="196" t="s">
        <v>191</v>
      </c>
    </row>
    <row r="422" s="2" customFormat="1" ht="16.5" customHeight="1">
      <c r="A422" s="39"/>
      <c r="B422" s="175"/>
      <c r="C422" s="215" t="s">
        <v>1149</v>
      </c>
      <c r="D422" s="215" t="s">
        <v>653</v>
      </c>
      <c r="E422" s="216" t="s">
        <v>1150</v>
      </c>
      <c r="F422" s="217" t="s">
        <v>1151</v>
      </c>
      <c r="G422" s="218" t="s">
        <v>258</v>
      </c>
      <c r="H422" s="219">
        <v>0.11</v>
      </c>
      <c r="I422" s="220"/>
      <c r="J422" s="221">
        <f>ROUND(I422*H422,2)</f>
        <v>0</v>
      </c>
      <c r="K422" s="217" t="s">
        <v>196</v>
      </c>
      <c r="L422" s="222"/>
      <c r="M422" s="223" t="s">
        <v>3</v>
      </c>
      <c r="N422" s="224" t="s">
        <v>43</v>
      </c>
      <c r="O422" s="73"/>
      <c r="P422" s="185">
        <f>O422*H422</f>
        <v>0</v>
      </c>
      <c r="Q422" s="185">
        <v>1</v>
      </c>
      <c r="R422" s="185">
        <f>Q422*H422</f>
        <v>0.11</v>
      </c>
      <c r="S422" s="185">
        <v>0</v>
      </c>
      <c r="T422" s="18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187" t="s">
        <v>396</v>
      </c>
      <c r="AT422" s="187" t="s">
        <v>653</v>
      </c>
      <c r="AU422" s="187" t="s">
        <v>81</v>
      </c>
      <c r="AY422" s="20" t="s">
        <v>191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79</v>
      </c>
      <c r="BK422" s="188">
        <f>ROUND(I422*H422,2)</f>
        <v>0</v>
      </c>
      <c r="BL422" s="20" t="s">
        <v>293</v>
      </c>
      <c r="BM422" s="187" t="s">
        <v>1152</v>
      </c>
    </row>
    <row r="423" s="13" customFormat="1">
      <c r="A423" s="13"/>
      <c r="B423" s="194"/>
      <c r="C423" s="13"/>
      <c r="D423" s="195" t="s">
        <v>145</v>
      </c>
      <c r="E423" s="13"/>
      <c r="F423" s="197" t="s">
        <v>1153</v>
      </c>
      <c r="G423" s="13"/>
      <c r="H423" s="198">
        <v>0.11</v>
      </c>
      <c r="I423" s="199"/>
      <c r="J423" s="13"/>
      <c r="K423" s="13"/>
      <c r="L423" s="194"/>
      <c r="M423" s="200"/>
      <c r="N423" s="201"/>
      <c r="O423" s="201"/>
      <c r="P423" s="201"/>
      <c r="Q423" s="201"/>
      <c r="R423" s="201"/>
      <c r="S423" s="201"/>
      <c r="T423" s="20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6" t="s">
        <v>145</v>
      </c>
      <c r="AU423" s="196" t="s">
        <v>81</v>
      </c>
      <c r="AV423" s="13" t="s">
        <v>81</v>
      </c>
      <c r="AW423" s="13" t="s">
        <v>4</v>
      </c>
      <c r="AX423" s="13" t="s">
        <v>79</v>
      </c>
      <c r="AY423" s="196" t="s">
        <v>191</v>
      </c>
    </row>
    <row r="424" s="2" customFormat="1" ht="16.5" customHeight="1">
      <c r="A424" s="39"/>
      <c r="B424" s="175"/>
      <c r="C424" s="176" t="s">
        <v>1154</v>
      </c>
      <c r="D424" s="176" t="s">
        <v>193</v>
      </c>
      <c r="E424" s="177" t="s">
        <v>1155</v>
      </c>
      <c r="F424" s="178" t="s">
        <v>1156</v>
      </c>
      <c r="G424" s="179" t="s">
        <v>136</v>
      </c>
      <c r="H424" s="180">
        <v>238.94</v>
      </c>
      <c r="I424" s="181"/>
      <c r="J424" s="182">
        <f>ROUND(I424*H424,2)</f>
        <v>0</v>
      </c>
      <c r="K424" s="178" t="s">
        <v>196</v>
      </c>
      <c r="L424" s="40"/>
      <c r="M424" s="183" t="s">
        <v>3</v>
      </c>
      <c r="N424" s="184" t="s">
        <v>43</v>
      </c>
      <c r="O424" s="73"/>
      <c r="P424" s="185">
        <f>O424*H424</f>
        <v>0</v>
      </c>
      <c r="Q424" s="185">
        <v>0.00088000000000000003</v>
      </c>
      <c r="R424" s="185">
        <f>Q424*H424</f>
        <v>0.21026720000000002</v>
      </c>
      <c r="S424" s="185">
        <v>0</v>
      </c>
      <c r="T424" s="18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187" t="s">
        <v>293</v>
      </c>
      <c r="AT424" s="187" t="s">
        <v>193</v>
      </c>
      <c r="AU424" s="187" t="s">
        <v>81</v>
      </c>
      <c r="AY424" s="20" t="s">
        <v>191</v>
      </c>
      <c r="BE424" s="188">
        <f>IF(N424="základní",J424,0)</f>
        <v>0</v>
      </c>
      <c r="BF424" s="188">
        <f>IF(N424="snížená",J424,0)</f>
        <v>0</v>
      </c>
      <c r="BG424" s="188">
        <f>IF(N424="zákl. přenesená",J424,0)</f>
        <v>0</v>
      </c>
      <c r="BH424" s="188">
        <f>IF(N424="sníž. přenesená",J424,0)</f>
        <v>0</v>
      </c>
      <c r="BI424" s="188">
        <f>IF(N424="nulová",J424,0)</f>
        <v>0</v>
      </c>
      <c r="BJ424" s="20" t="s">
        <v>79</v>
      </c>
      <c r="BK424" s="188">
        <f>ROUND(I424*H424,2)</f>
        <v>0</v>
      </c>
      <c r="BL424" s="20" t="s">
        <v>293</v>
      </c>
      <c r="BM424" s="187" t="s">
        <v>1157</v>
      </c>
    </row>
    <row r="425" s="2" customFormat="1">
      <c r="A425" s="39"/>
      <c r="B425" s="40"/>
      <c r="C425" s="39"/>
      <c r="D425" s="189" t="s">
        <v>199</v>
      </c>
      <c r="E425" s="39"/>
      <c r="F425" s="190" t="s">
        <v>1158</v>
      </c>
      <c r="G425" s="39"/>
      <c r="H425" s="39"/>
      <c r="I425" s="191"/>
      <c r="J425" s="39"/>
      <c r="K425" s="39"/>
      <c r="L425" s="40"/>
      <c r="M425" s="192"/>
      <c r="N425" s="193"/>
      <c r="O425" s="73"/>
      <c r="P425" s="73"/>
      <c r="Q425" s="73"/>
      <c r="R425" s="73"/>
      <c r="S425" s="73"/>
      <c r="T425" s="74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20" t="s">
        <v>199</v>
      </c>
      <c r="AU425" s="20" t="s">
        <v>81</v>
      </c>
    </row>
    <row r="426" s="13" customFormat="1">
      <c r="A426" s="13"/>
      <c r="B426" s="194"/>
      <c r="C426" s="13"/>
      <c r="D426" s="195" t="s">
        <v>145</v>
      </c>
      <c r="E426" s="196" t="s">
        <v>3</v>
      </c>
      <c r="F426" s="197" t="s">
        <v>1159</v>
      </c>
      <c r="G426" s="13"/>
      <c r="H426" s="198">
        <v>199.34</v>
      </c>
      <c r="I426" s="199"/>
      <c r="J426" s="13"/>
      <c r="K426" s="13"/>
      <c r="L426" s="194"/>
      <c r="M426" s="200"/>
      <c r="N426" s="201"/>
      <c r="O426" s="201"/>
      <c r="P426" s="201"/>
      <c r="Q426" s="201"/>
      <c r="R426" s="201"/>
      <c r="S426" s="201"/>
      <c r="T426" s="20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6" t="s">
        <v>145</v>
      </c>
      <c r="AU426" s="196" t="s">
        <v>81</v>
      </c>
      <c r="AV426" s="13" t="s">
        <v>81</v>
      </c>
      <c r="AW426" s="13" t="s">
        <v>33</v>
      </c>
      <c r="AX426" s="13" t="s">
        <v>72</v>
      </c>
      <c r="AY426" s="196" t="s">
        <v>191</v>
      </c>
    </row>
    <row r="427" s="13" customFormat="1">
      <c r="A427" s="13"/>
      <c r="B427" s="194"/>
      <c r="C427" s="13"/>
      <c r="D427" s="195" t="s">
        <v>145</v>
      </c>
      <c r="E427" s="196" t="s">
        <v>3</v>
      </c>
      <c r="F427" s="197" t="s">
        <v>1160</v>
      </c>
      <c r="G427" s="13"/>
      <c r="H427" s="198">
        <v>39.600000000000001</v>
      </c>
      <c r="I427" s="199"/>
      <c r="J427" s="13"/>
      <c r="K427" s="13"/>
      <c r="L427" s="194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6" t="s">
        <v>145</v>
      </c>
      <c r="AU427" s="196" t="s">
        <v>81</v>
      </c>
      <c r="AV427" s="13" t="s">
        <v>81</v>
      </c>
      <c r="AW427" s="13" t="s">
        <v>33</v>
      </c>
      <c r="AX427" s="13" t="s">
        <v>72</v>
      </c>
      <c r="AY427" s="196" t="s">
        <v>191</v>
      </c>
    </row>
    <row r="428" s="14" customFormat="1">
      <c r="A428" s="14"/>
      <c r="B428" s="204"/>
      <c r="C428" s="14"/>
      <c r="D428" s="195" t="s">
        <v>145</v>
      </c>
      <c r="E428" s="205" t="s">
        <v>3</v>
      </c>
      <c r="F428" s="206" t="s">
        <v>270</v>
      </c>
      <c r="G428" s="14"/>
      <c r="H428" s="207">
        <v>238.94</v>
      </c>
      <c r="I428" s="208"/>
      <c r="J428" s="14"/>
      <c r="K428" s="14"/>
      <c r="L428" s="204"/>
      <c r="M428" s="209"/>
      <c r="N428" s="210"/>
      <c r="O428" s="210"/>
      <c r="P428" s="210"/>
      <c r="Q428" s="210"/>
      <c r="R428" s="210"/>
      <c r="S428" s="210"/>
      <c r="T428" s="21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5" t="s">
        <v>145</v>
      </c>
      <c r="AU428" s="205" t="s">
        <v>81</v>
      </c>
      <c r="AV428" s="14" t="s">
        <v>197</v>
      </c>
      <c r="AW428" s="14" t="s">
        <v>33</v>
      </c>
      <c r="AX428" s="14" t="s">
        <v>79</v>
      </c>
      <c r="AY428" s="205" t="s">
        <v>191</v>
      </c>
    </row>
    <row r="429" s="2" customFormat="1" ht="24.15" customHeight="1">
      <c r="A429" s="39"/>
      <c r="B429" s="175"/>
      <c r="C429" s="215" t="s">
        <v>1161</v>
      </c>
      <c r="D429" s="215" t="s">
        <v>653</v>
      </c>
      <c r="E429" s="216" t="s">
        <v>1118</v>
      </c>
      <c r="F429" s="217" t="s">
        <v>1119</v>
      </c>
      <c r="G429" s="218" t="s">
        <v>136</v>
      </c>
      <c r="H429" s="219">
        <v>274.78100000000001</v>
      </c>
      <c r="I429" s="220"/>
      <c r="J429" s="221">
        <f>ROUND(I429*H429,2)</f>
        <v>0</v>
      </c>
      <c r="K429" s="217" t="s">
        <v>196</v>
      </c>
      <c r="L429" s="222"/>
      <c r="M429" s="223" t="s">
        <v>3</v>
      </c>
      <c r="N429" s="224" t="s">
        <v>43</v>
      </c>
      <c r="O429" s="73"/>
      <c r="P429" s="185">
        <f>O429*H429</f>
        <v>0</v>
      </c>
      <c r="Q429" s="185">
        <v>0.0054000000000000003</v>
      </c>
      <c r="R429" s="185">
        <f>Q429*H429</f>
        <v>1.4838174000000002</v>
      </c>
      <c r="S429" s="185">
        <v>0</v>
      </c>
      <c r="T429" s="18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187" t="s">
        <v>396</v>
      </c>
      <c r="AT429" s="187" t="s">
        <v>653</v>
      </c>
      <c r="AU429" s="187" t="s">
        <v>81</v>
      </c>
      <c r="AY429" s="20" t="s">
        <v>191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20" t="s">
        <v>79</v>
      </c>
      <c r="BK429" s="188">
        <f>ROUND(I429*H429,2)</f>
        <v>0</v>
      </c>
      <c r="BL429" s="20" t="s">
        <v>293</v>
      </c>
      <c r="BM429" s="187" t="s">
        <v>1162</v>
      </c>
    </row>
    <row r="430" s="13" customFormat="1">
      <c r="A430" s="13"/>
      <c r="B430" s="194"/>
      <c r="C430" s="13"/>
      <c r="D430" s="195" t="s">
        <v>145</v>
      </c>
      <c r="E430" s="13"/>
      <c r="F430" s="197" t="s">
        <v>1163</v>
      </c>
      <c r="G430" s="13"/>
      <c r="H430" s="198">
        <v>274.78100000000001</v>
      </c>
      <c r="I430" s="199"/>
      <c r="J430" s="13"/>
      <c r="K430" s="13"/>
      <c r="L430" s="194"/>
      <c r="M430" s="200"/>
      <c r="N430" s="201"/>
      <c r="O430" s="201"/>
      <c r="P430" s="201"/>
      <c r="Q430" s="201"/>
      <c r="R430" s="201"/>
      <c r="S430" s="201"/>
      <c r="T430" s="20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6" t="s">
        <v>145</v>
      </c>
      <c r="AU430" s="196" t="s">
        <v>81</v>
      </c>
      <c r="AV430" s="13" t="s">
        <v>81</v>
      </c>
      <c r="AW430" s="13" t="s">
        <v>4</v>
      </c>
      <c r="AX430" s="13" t="s">
        <v>79</v>
      </c>
      <c r="AY430" s="196" t="s">
        <v>191</v>
      </c>
    </row>
    <row r="431" s="2" customFormat="1" ht="24.15" customHeight="1">
      <c r="A431" s="39"/>
      <c r="B431" s="175"/>
      <c r="C431" s="176" t="s">
        <v>1164</v>
      </c>
      <c r="D431" s="176" t="s">
        <v>193</v>
      </c>
      <c r="E431" s="177" t="s">
        <v>1165</v>
      </c>
      <c r="F431" s="178" t="s">
        <v>1166</v>
      </c>
      <c r="G431" s="179" t="s">
        <v>136</v>
      </c>
      <c r="H431" s="180">
        <v>238.94</v>
      </c>
      <c r="I431" s="181"/>
      <c r="J431" s="182">
        <f>ROUND(I431*H431,2)</f>
        <v>0</v>
      </c>
      <c r="K431" s="178" t="s">
        <v>196</v>
      </c>
      <c r="L431" s="40"/>
      <c r="M431" s="183" t="s">
        <v>3</v>
      </c>
      <c r="N431" s="184" t="s">
        <v>43</v>
      </c>
      <c r="O431" s="73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187" t="s">
        <v>293</v>
      </c>
      <c r="AT431" s="187" t="s">
        <v>193</v>
      </c>
      <c r="AU431" s="187" t="s">
        <v>81</v>
      </c>
      <c r="AY431" s="20" t="s">
        <v>191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0" t="s">
        <v>79</v>
      </c>
      <c r="BK431" s="188">
        <f>ROUND(I431*H431,2)</f>
        <v>0</v>
      </c>
      <c r="BL431" s="20" t="s">
        <v>293</v>
      </c>
      <c r="BM431" s="187" t="s">
        <v>1167</v>
      </c>
    </row>
    <row r="432" s="2" customFormat="1">
      <c r="A432" s="39"/>
      <c r="B432" s="40"/>
      <c r="C432" s="39"/>
      <c r="D432" s="189" t="s">
        <v>199</v>
      </c>
      <c r="E432" s="39"/>
      <c r="F432" s="190" t="s">
        <v>1168</v>
      </c>
      <c r="G432" s="39"/>
      <c r="H432" s="39"/>
      <c r="I432" s="191"/>
      <c r="J432" s="39"/>
      <c r="K432" s="39"/>
      <c r="L432" s="40"/>
      <c r="M432" s="192"/>
      <c r="N432" s="193"/>
      <c r="O432" s="73"/>
      <c r="P432" s="73"/>
      <c r="Q432" s="73"/>
      <c r="R432" s="73"/>
      <c r="S432" s="73"/>
      <c r="T432" s="74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20" t="s">
        <v>199</v>
      </c>
      <c r="AU432" s="20" t="s">
        <v>81</v>
      </c>
    </row>
    <row r="433" s="13" customFormat="1">
      <c r="A433" s="13"/>
      <c r="B433" s="194"/>
      <c r="C433" s="13"/>
      <c r="D433" s="195" t="s">
        <v>145</v>
      </c>
      <c r="E433" s="196" t="s">
        <v>3</v>
      </c>
      <c r="F433" s="197" t="s">
        <v>657</v>
      </c>
      <c r="G433" s="13"/>
      <c r="H433" s="198">
        <v>199.34</v>
      </c>
      <c r="I433" s="199"/>
      <c r="J433" s="13"/>
      <c r="K433" s="13"/>
      <c r="L433" s="194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6" t="s">
        <v>145</v>
      </c>
      <c r="AU433" s="196" t="s">
        <v>81</v>
      </c>
      <c r="AV433" s="13" t="s">
        <v>81</v>
      </c>
      <c r="AW433" s="13" t="s">
        <v>33</v>
      </c>
      <c r="AX433" s="13" t="s">
        <v>72</v>
      </c>
      <c r="AY433" s="196" t="s">
        <v>191</v>
      </c>
    </row>
    <row r="434" s="13" customFormat="1">
      <c r="A434" s="13"/>
      <c r="B434" s="194"/>
      <c r="C434" s="13"/>
      <c r="D434" s="195" t="s">
        <v>145</v>
      </c>
      <c r="E434" s="196" t="s">
        <v>3</v>
      </c>
      <c r="F434" s="197" t="s">
        <v>1160</v>
      </c>
      <c r="G434" s="13"/>
      <c r="H434" s="198">
        <v>39.600000000000001</v>
      </c>
      <c r="I434" s="199"/>
      <c r="J434" s="13"/>
      <c r="K434" s="13"/>
      <c r="L434" s="194"/>
      <c r="M434" s="200"/>
      <c r="N434" s="201"/>
      <c r="O434" s="201"/>
      <c r="P434" s="201"/>
      <c r="Q434" s="201"/>
      <c r="R434" s="201"/>
      <c r="S434" s="201"/>
      <c r="T434" s="20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6" t="s">
        <v>145</v>
      </c>
      <c r="AU434" s="196" t="s">
        <v>81</v>
      </c>
      <c r="AV434" s="13" t="s">
        <v>81</v>
      </c>
      <c r="AW434" s="13" t="s">
        <v>33</v>
      </c>
      <c r="AX434" s="13" t="s">
        <v>72</v>
      </c>
      <c r="AY434" s="196" t="s">
        <v>191</v>
      </c>
    </row>
    <row r="435" s="14" customFormat="1">
      <c r="A435" s="14"/>
      <c r="B435" s="204"/>
      <c r="C435" s="14"/>
      <c r="D435" s="195" t="s">
        <v>145</v>
      </c>
      <c r="E435" s="205" t="s">
        <v>3</v>
      </c>
      <c r="F435" s="206" t="s">
        <v>270</v>
      </c>
      <c r="G435" s="14"/>
      <c r="H435" s="207">
        <v>238.94</v>
      </c>
      <c r="I435" s="208"/>
      <c r="J435" s="14"/>
      <c r="K435" s="14"/>
      <c r="L435" s="204"/>
      <c r="M435" s="209"/>
      <c r="N435" s="210"/>
      <c r="O435" s="210"/>
      <c r="P435" s="210"/>
      <c r="Q435" s="210"/>
      <c r="R435" s="210"/>
      <c r="S435" s="210"/>
      <c r="T435" s="21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5" t="s">
        <v>145</v>
      </c>
      <c r="AU435" s="205" t="s">
        <v>81</v>
      </c>
      <c r="AV435" s="14" t="s">
        <v>197</v>
      </c>
      <c r="AW435" s="14" t="s">
        <v>33</v>
      </c>
      <c r="AX435" s="14" t="s">
        <v>79</v>
      </c>
      <c r="AY435" s="205" t="s">
        <v>191</v>
      </c>
    </row>
    <row r="436" s="2" customFormat="1" ht="16.5" customHeight="1">
      <c r="A436" s="39"/>
      <c r="B436" s="175"/>
      <c r="C436" s="215" t="s">
        <v>1169</v>
      </c>
      <c r="D436" s="215" t="s">
        <v>653</v>
      </c>
      <c r="E436" s="216" t="s">
        <v>1170</v>
      </c>
      <c r="F436" s="217" t="s">
        <v>1171</v>
      </c>
      <c r="G436" s="218" t="s">
        <v>136</v>
      </c>
      <c r="H436" s="219">
        <v>250.887</v>
      </c>
      <c r="I436" s="220"/>
      <c r="J436" s="221">
        <f>ROUND(I436*H436,2)</f>
        <v>0</v>
      </c>
      <c r="K436" s="217" t="s">
        <v>196</v>
      </c>
      <c r="L436" s="222"/>
      <c r="M436" s="223" t="s">
        <v>3</v>
      </c>
      <c r="N436" s="224" t="s">
        <v>43</v>
      </c>
      <c r="O436" s="73"/>
      <c r="P436" s="185">
        <f>O436*H436</f>
        <v>0</v>
      </c>
      <c r="Q436" s="185">
        <v>0.0025400000000000002</v>
      </c>
      <c r="R436" s="185">
        <f>Q436*H436</f>
        <v>0.63725298000000008</v>
      </c>
      <c r="S436" s="185">
        <v>0</v>
      </c>
      <c r="T436" s="18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87" t="s">
        <v>236</v>
      </c>
      <c r="AT436" s="187" t="s">
        <v>653</v>
      </c>
      <c r="AU436" s="187" t="s">
        <v>81</v>
      </c>
      <c r="AY436" s="20" t="s">
        <v>191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20" t="s">
        <v>79</v>
      </c>
      <c r="BK436" s="188">
        <f>ROUND(I436*H436,2)</f>
        <v>0</v>
      </c>
      <c r="BL436" s="20" t="s">
        <v>197</v>
      </c>
      <c r="BM436" s="187" t="s">
        <v>1172</v>
      </c>
    </row>
    <row r="437" s="13" customFormat="1">
      <c r="A437" s="13"/>
      <c r="B437" s="194"/>
      <c r="C437" s="13"/>
      <c r="D437" s="195" t="s">
        <v>145</v>
      </c>
      <c r="E437" s="13"/>
      <c r="F437" s="197" t="s">
        <v>1173</v>
      </c>
      <c r="G437" s="13"/>
      <c r="H437" s="198">
        <v>250.887</v>
      </c>
      <c r="I437" s="199"/>
      <c r="J437" s="13"/>
      <c r="K437" s="13"/>
      <c r="L437" s="194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6" t="s">
        <v>145</v>
      </c>
      <c r="AU437" s="196" t="s">
        <v>81</v>
      </c>
      <c r="AV437" s="13" t="s">
        <v>81</v>
      </c>
      <c r="AW437" s="13" t="s">
        <v>4</v>
      </c>
      <c r="AX437" s="13" t="s">
        <v>79</v>
      </c>
      <c r="AY437" s="196" t="s">
        <v>191</v>
      </c>
    </row>
    <row r="438" s="2" customFormat="1" ht="24.15" customHeight="1">
      <c r="A438" s="39"/>
      <c r="B438" s="175"/>
      <c r="C438" s="176" t="s">
        <v>1174</v>
      </c>
      <c r="D438" s="176" t="s">
        <v>193</v>
      </c>
      <c r="E438" s="177" t="s">
        <v>1175</v>
      </c>
      <c r="F438" s="178" t="s">
        <v>1176</v>
      </c>
      <c r="G438" s="179" t="s">
        <v>288</v>
      </c>
      <c r="H438" s="180">
        <v>57.600000000000001</v>
      </c>
      <c r="I438" s="181"/>
      <c r="J438" s="182">
        <f>ROUND(I438*H438,2)</f>
        <v>0</v>
      </c>
      <c r="K438" s="178" t="s">
        <v>196</v>
      </c>
      <c r="L438" s="40"/>
      <c r="M438" s="183" t="s">
        <v>3</v>
      </c>
      <c r="N438" s="184" t="s">
        <v>43</v>
      </c>
      <c r="O438" s="73"/>
      <c r="P438" s="185">
        <f>O438*H438</f>
        <v>0</v>
      </c>
      <c r="Q438" s="185">
        <v>0</v>
      </c>
      <c r="R438" s="185">
        <f>Q438*H438</f>
        <v>0</v>
      </c>
      <c r="S438" s="185">
        <v>0</v>
      </c>
      <c r="T438" s="18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87" t="s">
        <v>293</v>
      </c>
      <c r="AT438" s="187" t="s">
        <v>193</v>
      </c>
      <c r="AU438" s="187" t="s">
        <v>81</v>
      </c>
      <c r="AY438" s="20" t="s">
        <v>191</v>
      </c>
      <c r="BE438" s="188">
        <f>IF(N438="základní",J438,0)</f>
        <v>0</v>
      </c>
      <c r="BF438" s="188">
        <f>IF(N438="snížená",J438,0)</f>
        <v>0</v>
      </c>
      <c r="BG438" s="188">
        <f>IF(N438="zákl. přenesená",J438,0)</f>
        <v>0</v>
      </c>
      <c r="BH438" s="188">
        <f>IF(N438="sníž. přenesená",J438,0)</f>
        <v>0</v>
      </c>
      <c r="BI438" s="188">
        <f>IF(N438="nulová",J438,0)</f>
        <v>0</v>
      </c>
      <c r="BJ438" s="20" t="s">
        <v>79</v>
      </c>
      <c r="BK438" s="188">
        <f>ROUND(I438*H438,2)</f>
        <v>0</v>
      </c>
      <c r="BL438" s="20" t="s">
        <v>293</v>
      </c>
      <c r="BM438" s="187" t="s">
        <v>1177</v>
      </c>
    </row>
    <row r="439" s="2" customFormat="1">
      <c r="A439" s="39"/>
      <c r="B439" s="40"/>
      <c r="C439" s="39"/>
      <c r="D439" s="189" t="s">
        <v>199</v>
      </c>
      <c r="E439" s="39"/>
      <c r="F439" s="190" t="s">
        <v>1178</v>
      </c>
      <c r="G439" s="39"/>
      <c r="H439" s="39"/>
      <c r="I439" s="191"/>
      <c r="J439" s="39"/>
      <c r="K439" s="39"/>
      <c r="L439" s="40"/>
      <c r="M439" s="192"/>
      <c r="N439" s="193"/>
      <c r="O439" s="73"/>
      <c r="P439" s="73"/>
      <c r="Q439" s="73"/>
      <c r="R439" s="73"/>
      <c r="S439" s="73"/>
      <c r="T439" s="74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20" t="s">
        <v>199</v>
      </c>
      <c r="AU439" s="20" t="s">
        <v>81</v>
      </c>
    </row>
    <row r="440" s="13" customFormat="1">
      <c r="A440" s="13"/>
      <c r="B440" s="194"/>
      <c r="C440" s="13"/>
      <c r="D440" s="195" t="s">
        <v>145</v>
      </c>
      <c r="E440" s="196" t="s">
        <v>3</v>
      </c>
      <c r="F440" s="197" t="s">
        <v>1179</v>
      </c>
      <c r="G440" s="13"/>
      <c r="H440" s="198">
        <v>57.600000000000001</v>
      </c>
      <c r="I440" s="199"/>
      <c r="J440" s="13"/>
      <c r="K440" s="13"/>
      <c r="L440" s="194"/>
      <c r="M440" s="200"/>
      <c r="N440" s="201"/>
      <c r="O440" s="201"/>
      <c r="P440" s="201"/>
      <c r="Q440" s="201"/>
      <c r="R440" s="201"/>
      <c r="S440" s="201"/>
      <c r="T440" s="20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6" t="s">
        <v>145</v>
      </c>
      <c r="AU440" s="196" t="s">
        <v>81</v>
      </c>
      <c r="AV440" s="13" t="s">
        <v>81</v>
      </c>
      <c r="AW440" s="13" t="s">
        <v>33</v>
      </c>
      <c r="AX440" s="13" t="s">
        <v>79</v>
      </c>
      <c r="AY440" s="196" t="s">
        <v>191</v>
      </c>
    </row>
    <row r="441" s="2" customFormat="1" ht="24.15" customHeight="1">
      <c r="A441" s="39"/>
      <c r="B441" s="175"/>
      <c r="C441" s="176" t="s">
        <v>1180</v>
      </c>
      <c r="D441" s="176" t="s">
        <v>193</v>
      </c>
      <c r="E441" s="177" t="s">
        <v>1181</v>
      </c>
      <c r="F441" s="178" t="s">
        <v>1182</v>
      </c>
      <c r="G441" s="179" t="s">
        <v>288</v>
      </c>
      <c r="H441" s="180">
        <v>62.799999999999997</v>
      </c>
      <c r="I441" s="181"/>
      <c r="J441" s="182">
        <f>ROUND(I441*H441,2)</f>
        <v>0</v>
      </c>
      <c r="K441" s="178" t="s">
        <v>196</v>
      </c>
      <c r="L441" s="40"/>
      <c r="M441" s="183" t="s">
        <v>3</v>
      </c>
      <c r="N441" s="184" t="s">
        <v>43</v>
      </c>
      <c r="O441" s="73"/>
      <c r="P441" s="185">
        <f>O441*H441</f>
        <v>0</v>
      </c>
      <c r="Q441" s="185">
        <v>0.00059999999999999995</v>
      </c>
      <c r="R441" s="185">
        <f>Q441*H441</f>
        <v>0.037679999999999998</v>
      </c>
      <c r="S441" s="185">
        <v>0</v>
      </c>
      <c r="T441" s="18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187" t="s">
        <v>293</v>
      </c>
      <c r="AT441" s="187" t="s">
        <v>193</v>
      </c>
      <c r="AU441" s="187" t="s">
        <v>81</v>
      </c>
      <c r="AY441" s="20" t="s">
        <v>191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79</v>
      </c>
      <c r="BK441" s="188">
        <f>ROUND(I441*H441,2)</f>
        <v>0</v>
      </c>
      <c r="BL441" s="20" t="s">
        <v>293</v>
      </c>
      <c r="BM441" s="187" t="s">
        <v>1183</v>
      </c>
    </row>
    <row r="442" s="2" customFormat="1">
      <c r="A442" s="39"/>
      <c r="B442" s="40"/>
      <c r="C442" s="39"/>
      <c r="D442" s="189" t="s">
        <v>199</v>
      </c>
      <c r="E442" s="39"/>
      <c r="F442" s="190" t="s">
        <v>1184</v>
      </c>
      <c r="G442" s="39"/>
      <c r="H442" s="39"/>
      <c r="I442" s="191"/>
      <c r="J442" s="39"/>
      <c r="K442" s="39"/>
      <c r="L442" s="40"/>
      <c r="M442" s="192"/>
      <c r="N442" s="193"/>
      <c r="O442" s="73"/>
      <c r="P442" s="73"/>
      <c r="Q442" s="73"/>
      <c r="R442" s="73"/>
      <c r="S442" s="73"/>
      <c r="T442" s="74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20" t="s">
        <v>199</v>
      </c>
      <c r="AU442" s="20" t="s">
        <v>81</v>
      </c>
    </row>
    <row r="443" s="13" customFormat="1">
      <c r="A443" s="13"/>
      <c r="B443" s="194"/>
      <c r="C443" s="13"/>
      <c r="D443" s="195" t="s">
        <v>145</v>
      </c>
      <c r="E443" s="196" t="s">
        <v>3</v>
      </c>
      <c r="F443" s="197" t="s">
        <v>1185</v>
      </c>
      <c r="G443" s="13"/>
      <c r="H443" s="198">
        <v>62.799999999999997</v>
      </c>
      <c r="I443" s="199"/>
      <c r="J443" s="13"/>
      <c r="K443" s="13"/>
      <c r="L443" s="194"/>
      <c r="M443" s="200"/>
      <c r="N443" s="201"/>
      <c r="O443" s="201"/>
      <c r="P443" s="201"/>
      <c r="Q443" s="201"/>
      <c r="R443" s="201"/>
      <c r="S443" s="201"/>
      <c r="T443" s="20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6" t="s">
        <v>145</v>
      </c>
      <c r="AU443" s="196" t="s">
        <v>81</v>
      </c>
      <c r="AV443" s="13" t="s">
        <v>81</v>
      </c>
      <c r="AW443" s="13" t="s">
        <v>33</v>
      </c>
      <c r="AX443" s="13" t="s">
        <v>79</v>
      </c>
      <c r="AY443" s="196" t="s">
        <v>191</v>
      </c>
    </row>
    <row r="444" s="2" customFormat="1" ht="24.15" customHeight="1">
      <c r="A444" s="39"/>
      <c r="B444" s="175"/>
      <c r="C444" s="176" t="s">
        <v>1186</v>
      </c>
      <c r="D444" s="176" t="s">
        <v>193</v>
      </c>
      <c r="E444" s="177" t="s">
        <v>1187</v>
      </c>
      <c r="F444" s="178" t="s">
        <v>1188</v>
      </c>
      <c r="G444" s="179" t="s">
        <v>288</v>
      </c>
      <c r="H444" s="180">
        <v>62.799999999999997</v>
      </c>
      <c r="I444" s="181"/>
      <c r="J444" s="182">
        <f>ROUND(I444*H444,2)</f>
        <v>0</v>
      </c>
      <c r="K444" s="178" t="s">
        <v>196</v>
      </c>
      <c r="L444" s="40"/>
      <c r="M444" s="183" t="s">
        <v>3</v>
      </c>
      <c r="N444" s="184" t="s">
        <v>43</v>
      </c>
      <c r="O444" s="73"/>
      <c r="P444" s="185">
        <f>O444*H444</f>
        <v>0</v>
      </c>
      <c r="Q444" s="185">
        <v>0.00059999999999999995</v>
      </c>
      <c r="R444" s="185">
        <f>Q444*H444</f>
        <v>0.037679999999999998</v>
      </c>
      <c r="S444" s="185">
        <v>0</v>
      </c>
      <c r="T444" s="18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187" t="s">
        <v>293</v>
      </c>
      <c r="AT444" s="187" t="s">
        <v>193</v>
      </c>
      <c r="AU444" s="187" t="s">
        <v>81</v>
      </c>
      <c r="AY444" s="20" t="s">
        <v>191</v>
      </c>
      <c r="BE444" s="188">
        <f>IF(N444="základní",J444,0)</f>
        <v>0</v>
      </c>
      <c r="BF444" s="188">
        <f>IF(N444="snížená",J444,0)</f>
        <v>0</v>
      </c>
      <c r="BG444" s="188">
        <f>IF(N444="zákl. přenesená",J444,0)</f>
        <v>0</v>
      </c>
      <c r="BH444" s="188">
        <f>IF(N444="sníž. přenesená",J444,0)</f>
        <v>0</v>
      </c>
      <c r="BI444" s="188">
        <f>IF(N444="nulová",J444,0)</f>
        <v>0</v>
      </c>
      <c r="BJ444" s="20" t="s">
        <v>79</v>
      </c>
      <c r="BK444" s="188">
        <f>ROUND(I444*H444,2)</f>
        <v>0</v>
      </c>
      <c r="BL444" s="20" t="s">
        <v>293</v>
      </c>
      <c r="BM444" s="187" t="s">
        <v>1189</v>
      </c>
    </row>
    <row r="445" s="2" customFormat="1">
      <c r="A445" s="39"/>
      <c r="B445" s="40"/>
      <c r="C445" s="39"/>
      <c r="D445" s="189" t="s">
        <v>199</v>
      </c>
      <c r="E445" s="39"/>
      <c r="F445" s="190" t="s">
        <v>1190</v>
      </c>
      <c r="G445" s="39"/>
      <c r="H445" s="39"/>
      <c r="I445" s="191"/>
      <c r="J445" s="39"/>
      <c r="K445" s="39"/>
      <c r="L445" s="40"/>
      <c r="M445" s="192"/>
      <c r="N445" s="193"/>
      <c r="O445" s="73"/>
      <c r="P445" s="73"/>
      <c r="Q445" s="73"/>
      <c r="R445" s="73"/>
      <c r="S445" s="73"/>
      <c r="T445" s="74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20" t="s">
        <v>199</v>
      </c>
      <c r="AU445" s="20" t="s">
        <v>81</v>
      </c>
    </row>
    <row r="446" s="2" customFormat="1" ht="21.75" customHeight="1">
      <c r="A446" s="39"/>
      <c r="B446" s="175"/>
      <c r="C446" s="176" t="s">
        <v>1191</v>
      </c>
      <c r="D446" s="176" t="s">
        <v>193</v>
      </c>
      <c r="E446" s="177" t="s">
        <v>1192</v>
      </c>
      <c r="F446" s="178" t="s">
        <v>1193</v>
      </c>
      <c r="G446" s="179" t="s">
        <v>288</v>
      </c>
      <c r="H446" s="180">
        <v>2.7999999999999998</v>
      </c>
      <c r="I446" s="181"/>
      <c r="J446" s="182">
        <f>ROUND(I446*H446,2)</f>
        <v>0</v>
      </c>
      <c r="K446" s="178" t="s">
        <v>196</v>
      </c>
      <c r="L446" s="40"/>
      <c r="M446" s="183" t="s">
        <v>3</v>
      </c>
      <c r="N446" s="184" t="s">
        <v>43</v>
      </c>
      <c r="O446" s="73"/>
      <c r="P446" s="185">
        <f>O446*H446</f>
        <v>0</v>
      </c>
      <c r="Q446" s="185">
        <v>0.00089999999999999998</v>
      </c>
      <c r="R446" s="185">
        <f>Q446*H446</f>
        <v>0.0025199999999999997</v>
      </c>
      <c r="S446" s="185">
        <v>0</v>
      </c>
      <c r="T446" s="18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187" t="s">
        <v>293</v>
      </c>
      <c r="AT446" s="187" t="s">
        <v>193</v>
      </c>
      <c r="AU446" s="187" t="s">
        <v>81</v>
      </c>
      <c r="AY446" s="20" t="s">
        <v>191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20" t="s">
        <v>79</v>
      </c>
      <c r="BK446" s="188">
        <f>ROUND(I446*H446,2)</f>
        <v>0</v>
      </c>
      <c r="BL446" s="20" t="s">
        <v>293</v>
      </c>
      <c r="BM446" s="187" t="s">
        <v>1194</v>
      </c>
    </row>
    <row r="447" s="2" customFormat="1">
      <c r="A447" s="39"/>
      <c r="B447" s="40"/>
      <c r="C447" s="39"/>
      <c r="D447" s="189" t="s">
        <v>199</v>
      </c>
      <c r="E447" s="39"/>
      <c r="F447" s="190" t="s">
        <v>1195</v>
      </c>
      <c r="G447" s="39"/>
      <c r="H447" s="39"/>
      <c r="I447" s="191"/>
      <c r="J447" s="39"/>
      <c r="K447" s="39"/>
      <c r="L447" s="40"/>
      <c r="M447" s="192"/>
      <c r="N447" s="193"/>
      <c r="O447" s="73"/>
      <c r="P447" s="73"/>
      <c r="Q447" s="73"/>
      <c r="R447" s="73"/>
      <c r="S447" s="73"/>
      <c r="T447" s="74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20" t="s">
        <v>199</v>
      </c>
      <c r="AU447" s="20" t="s">
        <v>81</v>
      </c>
    </row>
    <row r="448" s="2" customFormat="1" ht="16.5" customHeight="1">
      <c r="A448" s="39"/>
      <c r="B448" s="175"/>
      <c r="C448" s="176" t="s">
        <v>1196</v>
      </c>
      <c r="D448" s="176" t="s">
        <v>193</v>
      </c>
      <c r="E448" s="177" t="s">
        <v>1197</v>
      </c>
      <c r="F448" s="178" t="s">
        <v>1198</v>
      </c>
      <c r="G448" s="179" t="s">
        <v>553</v>
      </c>
      <c r="H448" s="180">
        <v>1</v>
      </c>
      <c r="I448" s="181"/>
      <c r="J448" s="182">
        <f>ROUND(I448*H448,2)</f>
        <v>0</v>
      </c>
      <c r="K448" s="178" t="s">
        <v>3</v>
      </c>
      <c r="L448" s="40"/>
      <c r="M448" s="183" t="s">
        <v>3</v>
      </c>
      <c r="N448" s="184" t="s">
        <v>43</v>
      </c>
      <c r="O448" s="73"/>
      <c r="P448" s="185">
        <f>O448*H448</f>
        <v>0</v>
      </c>
      <c r="Q448" s="185">
        <v>0</v>
      </c>
      <c r="R448" s="185">
        <f>Q448*H448</f>
        <v>0</v>
      </c>
      <c r="S448" s="185">
        <v>0</v>
      </c>
      <c r="T448" s="18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87" t="s">
        <v>293</v>
      </c>
      <c r="AT448" s="187" t="s">
        <v>193</v>
      </c>
      <c r="AU448" s="187" t="s">
        <v>81</v>
      </c>
      <c r="AY448" s="20" t="s">
        <v>191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20" t="s">
        <v>79</v>
      </c>
      <c r="BK448" s="188">
        <f>ROUND(I448*H448,2)</f>
        <v>0</v>
      </c>
      <c r="BL448" s="20" t="s">
        <v>293</v>
      </c>
      <c r="BM448" s="187" t="s">
        <v>1199</v>
      </c>
    </row>
    <row r="449" s="2" customFormat="1" ht="16.5" customHeight="1">
      <c r="A449" s="39"/>
      <c r="B449" s="175"/>
      <c r="C449" s="215" t="s">
        <v>1200</v>
      </c>
      <c r="D449" s="215" t="s">
        <v>653</v>
      </c>
      <c r="E449" s="216" t="s">
        <v>1201</v>
      </c>
      <c r="F449" s="217" t="s">
        <v>1202</v>
      </c>
      <c r="G449" s="218" t="s">
        <v>553</v>
      </c>
      <c r="H449" s="219">
        <v>1</v>
      </c>
      <c r="I449" s="220"/>
      <c r="J449" s="221">
        <f>ROUND(I449*H449,2)</f>
        <v>0</v>
      </c>
      <c r="K449" s="217" t="s">
        <v>3</v>
      </c>
      <c r="L449" s="222"/>
      <c r="M449" s="223" t="s">
        <v>3</v>
      </c>
      <c r="N449" s="224" t="s">
        <v>43</v>
      </c>
      <c r="O449" s="73"/>
      <c r="P449" s="185">
        <f>O449*H449</f>
        <v>0</v>
      </c>
      <c r="Q449" s="185">
        <v>0.0050000000000000001</v>
      </c>
      <c r="R449" s="185">
        <f>Q449*H449</f>
        <v>0.0050000000000000001</v>
      </c>
      <c r="S449" s="185">
        <v>0</v>
      </c>
      <c r="T449" s="18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187" t="s">
        <v>396</v>
      </c>
      <c r="AT449" s="187" t="s">
        <v>653</v>
      </c>
      <c r="AU449" s="187" t="s">
        <v>81</v>
      </c>
      <c r="AY449" s="20" t="s">
        <v>191</v>
      </c>
      <c r="BE449" s="188">
        <f>IF(N449="základní",J449,0)</f>
        <v>0</v>
      </c>
      <c r="BF449" s="188">
        <f>IF(N449="snížená",J449,0)</f>
        <v>0</v>
      </c>
      <c r="BG449" s="188">
        <f>IF(N449="zákl. přenesená",J449,0)</f>
        <v>0</v>
      </c>
      <c r="BH449" s="188">
        <f>IF(N449="sníž. přenesená",J449,0)</f>
        <v>0</v>
      </c>
      <c r="BI449" s="188">
        <f>IF(N449="nulová",J449,0)</f>
        <v>0</v>
      </c>
      <c r="BJ449" s="20" t="s">
        <v>79</v>
      </c>
      <c r="BK449" s="188">
        <f>ROUND(I449*H449,2)</f>
        <v>0</v>
      </c>
      <c r="BL449" s="20" t="s">
        <v>293</v>
      </c>
      <c r="BM449" s="187" t="s">
        <v>1203</v>
      </c>
    </row>
    <row r="450" s="2" customFormat="1">
      <c r="A450" s="39"/>
      <c r="B450" s="40"/>
      <c r="C450" s="39"/>
      <c r="D450" s="195" t="s">
        <v>134</v>
      </c>
      <c r="E450" s="39"/>
      <c r="F450" s="203" t="s">
        <v>1204</v>
      </c>
      <c r="G450" s="39"/>
      <c r="H450" s="39"/>
      <c r="I450" s="191"/>
      <c r="J450" s="39"/>
      <c r="K450" s="39"/>
      <c r="L450" s="40"/>
      <c r="M450" s="192"/>
      <c r="N450" s="193"/>
      <c r="O450" s="73"/>
      <c r="P450" s="73"/>
      <c r="Q450" s="73"/>
      <c r="R450" s="73"/>
      <c r="S450" s="73"/>
      <c r="T450" s="74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20" t="s">
        <v>134</v>
      </c>
      <c r="AU450" s="20" t="s">
        <v>81</v>
      </c>
    </row>
    <row r="451" s="13" customFormat="1">
      <c r="A451" s="13"/>
      <c r="B451" s="194"/>
      <c r="C451" s="13"/>
      <c r="D451" s="195" t="s">
        <v>145</v>
      </c>
      <c r="E451" s="196" t="s">
        <v>3</v>
      </c>
      <c r="F451" s="197" t="s">
        <v>1205</v>
      </c>
      <c r="G451" s="13"/>
      <c r="H451" s="198">
        <v>1</v>
      </c>
      <c r="I451" s="199"/>
      <c r="J451" s="13"/>
      <c r="K451" s="13"/>
      <c r="L451" s="194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6" t="s">
        <v>145</v>
      </c>
      <c r="AU451" s="196" t="s">
        <v>81</v>
      </c>
      <c r="AV451" s="13" t="s">
        <v>81</v>
      </c>
      <c r="AW451" s="13" t="s">
        <v>33</v>
      </c>
      <c r="AX451" s="13" t="s">
        <v>79</v>
      </c>
      <c r="AY451" s="196" t="s">
        <v>191</v>
      </c>
    </row>
    <row r="452" s="2" customFormat="1" ht="24.15" customHeight="1">
      <c r="A452" s="39"/>
      <c r="B452" s="175"/>
      <c r="C452" s="176" t="s">
        <v>1206</v>
      </c>
      <c r="D452" s="176" t="s">
        <v>193</v>
      </c>
      <c r="E452" s="177" t="s">
        <v>1207</v>
      </c>
      <c r="F452" s="178" t="s">
        <v>1208</v>
      </c>
      <c r="G452" s="179" t="s">
        <v>258</v>
      </c>
      <c r="H452" s="180">
        <v>1.887</v>
      </c>
      <c r="I452" s="181"/>
      <c r="J452" s="182">
        <f>ROUND(I452*H452,2)</f>
        <v>0</v>
      </c>
      <c r="K452" s="178" t="s">
        <v>196</v>
      </c>
      <c r="L452" s="40"/>
      <c r="M452" s="183" t="s">
        <v>3</v>
      </c>
      <c r="N452" s="184" t="s">
        <v>43</v>
      </c>
      <c r="O452" s="73"/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187" t="s">
        <v>293</v>
      </c>
      <c r="AT452" s="187" t="s">
        <v>193</v>
      </c>
      <c r="AU452" s="187" t="s">
        <v>81</v>
      </c>
      <c r="AY452" s="20" t="s">
        <v>191</v>
      </c>
      <c r="BE452" s="188">
        <f>IF(N452="základní",J452,0)</f>
        <v>0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20" t="s">
        <v>79</v>
      </c>
      <c r="BK452" s="188">
        <f>ROUND(I452*H452,2)</f>
        <v>0</v>
      </c>
      <c r="BL452" s="20" t="s">
        <v>293</v>
      </c>
      <c r="BM452" s="187" t="s">
        <v>1209</v>
      </c>
    </row>
    <row r="453" s="2" customFormat="1">
      <c r="A453" s="39"/>
      <c r="B453" s="40"/>
      <c r="C453" s="39"/>
      <c r="D453" s="189" t="s">
        <v>199</v>
      </c>
      <c r="E453" s="39"/>
      <c r="F453" s="190" t="s">
        <v>1210</v>
      </c>
      <c r="G453" s="39"/>
      <c r="H453" s="39"/>
      <c r="I453" s="191"/>
      <c r="J453" s="39"/>
      <c r="K453" s="39"/>
      <c r="L453" s="40"/>
      <c r="M453" s="192"/>
      <c r="N453" s="193"/>
      <c r="O453" s="73"/>
      <c r="P453" s="73"/>
      <c r="Q453" s="73"/>
      <c r="R453" s="73"/>
      <c r="S453" s="73"/>
      <c r="T453" s="74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20" t="s">
        <v>199</v>
      </c>
      <c r="AU453" s="20" t="s">
        <v>81</v>
      </c>
    </row>
    <row r="454" s="12" customFormat="1" ht="22.8" customHeight="1">
      <c r="A454" s="12"/>
      <c r="B454" s="162"/>
      <c r="C454" s="12"/>
      <c r="D454" s="163" t="s">
        <v>71</v>
      </c>
      <c r="E454" s="173" t="s">
        <v>528</v>
      </c>
      <c r="F454" s="173" t="s">
        <v>529</v>
      </c>
      <c r="G454" s="12"/>
      <c r="H454" s="12"/>
      <c r="I454" s="165"/>
      <c r="J454" s="174">
        <f>BK454</f>
        <v>0</v>
      </c>
      <c r="K454" s="12"/>
      <c r="L454" s="162"/>
      <c r="M454" s="167"/>
      <c r="N454" s="168"/>
      <c r="O454" s="168"/>
      <c r="P454" s="169">
        <f>SUM(P455:P481)</f>
        <v>0</v>
      </c>
      <c r="Q454" s="168"/>
      <c r="R454" s="169">
        <f>SUM(R455:R481)</f>
        <v>3.0468824000000003</v>
      </c>
      <c r="S454" s="168"/>
      <c r="T454" s="170">
        <f>SUM(T455:T481)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163" t="s">
        <v>81</v>
      </c>
      <c r="AT454" s="171" t="s">
        <v>71</v>
      </c>
      <c r="AU454" s="171" t="s">
        <v>79</v>
      </c>
      <c r="AY454" s="163" t="s">
        <v>191</v>
      </c>
      <c r="BK454" s="172">
        <f>SUM(BK455:BK481)</f>
        <v>0</v>
      </c>
    </row>
    <row r="455" s="2" customFormat="1" ht="24.15" customHeight="1">
      <c r="A455" s="39"/>
      <c r="B455" s="175"/>
      <c r="C455" s="176" t="s">
        <v>1211</v>
      </c>
      <c r="D455" s="176" t="s">
        <v>193</v>
      </c>
      <c r="E455" s="177" t="s">
        <v>1212</v>
      </c>
      <c r="F455" s="178" t="s">
        <v>1213</v>
      </c>
      <c r="G455" s="179" t="s">
        <v>136</v>
      </c>
      <c r="H455" s="180">
        <v>375.60000000000002</v>
      </c>
      <c r="I455" s="181"/>
      <c r="J455" s="182">
        <f>ROUND(I455*H455,2)</f>
        <v>0</v>
      </c>
      <c r="K455" s="178" t="s">
        <v>196</v>
      </c>
      <c r="L455" s="40"/>
      <c r="M455" s="183" t="s">
        <v>3</v>
      </c>
      <c r="N455" s="184" t="s">
        <v>43</v>
      </c>
      <c r="O455" s="73"/>
      <c r="P455" s="185">
        <f>O455*H455</f>
        <v>0</v>
      </c>
      <c r="Q455" s="185">
        <v>0</v>
      </c>
      <c r="R455" s="185">
        <f>Q455*H455</f>
        <v>0</v>
      </c>
      <c r="S455" s="185">
        <v>0</v>
      </c>
      <c r="T455" s="18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187" t="s">
        <v>293</v>
      </c>
      <c r="AT455" s="187" t="s">
        <v>193</v>
      </c>
      <c r="AU455" s="187" t="s">
        <v>81</v>
      </c>
      <c r="AY455" s="20" t="s">
        <v>191</v>
      </c>
      <c r="BE455" s="188">
        <f>IF(N455="základní",J455,0)</f>
        <v>0</v>
      </c>
      <c r="BF455" s="188">
        <f>IF(N455="snížená",J455,0)</f>
        <v>0</v>
      </c>
      <c r="BG455" s="188">
        <f>IF(N455="zákl. přenesená",J455,0)</f>
        <v>0</v>
      </c>
      <c r="BH455" s="188">
        <f>IF(N455="sníž. přenesená",J455,0)</f>
        <v>0</v>
      </c>
      <c r="BI455" s="188">
        <f>IF(N455="nulová",J455,0)</f>
        <v>0</v>
      </c>
      <c r="BJ455" s="20" t="s">
        <v>79</v>
      </c>
      <c r="BK455" s="188">
        <f>ROUND(I455*H455,2)</f>
        <v>0</v>
      </c>
      <c r="BL455" s="20" t="s">
        <v>293</v>
      </c>
      <c r="BM455" s="187" t="s">
        <v>1214</v>
      </c>
    </row>
    <row r="456" s="2" customFormat="1">
      <c r="A456" s="39"/>
      <c r="B456" s="40"/>
      <c r="C456" s="39"/>
      <c r="D456" s="189" t="s">
        <v>199</v>
      </c>
      <c r="E456" s="39"/>
      <c r="F456" s="190" t="s">
        <v>1215</v>
      </c>
      <c r="G456" s="39"/>
      <c r="H456" s="39"/>
      <c r="I456" s="191"/>
      <c r="J456" s="39"/>
      <c r="K456" s="39"/>
      <c r="L456" s="40"/>
      <c r="M456" s="192"/>
      <c r="N456" s="193"/>
      <c r="O456" s="73"/>
      <c r="P456" s="73"/>
      <c r="Q456" s="73"/>
      <c r="R456" s="73"/>
      <c r="S456" s="73"/>
      <c r="T456" s="74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20" t="s">
        <v>199</v>
      </c>
      <c r="AU456" s="20" t="s">
        <v>81</v>
      </c>
    </row>
    <row r="457" s="2" customFormat="1" ht="16.5" customHeight="1">
      <c r="A457" s="39"/>
      <c r="B457" s="175"/>
      <c r="C457" s="215" t="s">
        <v>1216</v>
      </c>
      <c r="D457" s="215" t="s">
        <v>653</v>
      </c>
      <c r="E457" s="216" t="s">
        <v>1217</v>
      </c>
      <c r="F457" s="217" t="s">
        <v>1218</v>
      </c>
      <c r="G457" s="218" t="s">
        <v>136</v>
      </c>
      <c r="H457" s="219">
        <v>197.61000000000001</v>
      </c>
      <c r="I457" s="220"/>
      <c r="J457" s="221">
        <f>ROUND(I457*H457,2)</f>
        <v>0</v>
      </c>
      <c r="K457" s="217" t="s">
        <v>3</v>
      </c>
      <c r="L457" s="222"/>
      <c r="M457" s="223" t="s">
        <v>3</v>
      </c>
      <c r="N457" s="224" t="s">
        <v>43</v>
      </c>
      <c r="O457" s="73"/>
      <c r="P457" s="185">
        <f>O457*H457</f>
        <v>0</v>
      </c>
      <c r="Q457" s="185">
        <v>0.0023</v>
      </c>
      <c r="R457" s="185">
        <f>Q457*H457</f>
        <v>0.45450300000000005</v>
      </c>
      <c r="S457" s="185">
        <v>0</v>
      </c>
      <c r="T457" s="18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187" t="s">
        <v>396</v>
      </c>
      <c r="AT457" s="187" t="s">
        <v>653</v>
      </c>
      <c r="AU457" s="187" t="s">
        <v>81</v>
      </c>
      <c r="AY457" s="20" t="s">
        <v>191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20" t="s">
        <v>79</v>
      </c>
      <c r="BK457" s="188">
        <f>ROUND(I457*H457,2)</f>
        <v>0</v>
      </c>
      <c r="BL457" s="20" t="s">
        <v>293</v>
      </c>
      <c r="BM457" s="187" t="s">
        <v>1219</v>
      </c>
    </row>
    <row r="458" s="2" customFormat="1">
      <c r="A458" s="39"/>
      <c r="B458" s="40"/>
      <c r="C458" s="39"/>
      <c r="D458" s="195" t="s">
        <v>134</v>
      </c>
      <c r="E458" s="39"/>
      <c r="F458" s="203" t="s">
        <v>1220</v>
      </c>
      <c r="G458" s="39"/>
      <c r="H458" s="39"/>
      <c r="I458" s="191"/>
      <c r="J458" s="39"/>
      <c r="K458" s="39"/>
      <c r="L458" s="40"/>
      <c r="M458" s="192"/>
      <c r="N458" s="193"/>
      <c r="O458" s="73"/>
      <c r="P458" s="73"/>
      <c r="Q458" s="73"/>
      <c r="R458" s="73"/>
      <c r="S458" s="73"/>
      <c r="T458" s="74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20" t="s">
        <v>134</v>
      </c>
      <c r="AU458" s="20" t="s">
        <v>81</v>
      </c>
    </row>
    <row r="459" s="13" customFormat="1">
      <c r="A459" s="13"/>
      <c r="B459" s="194"/>
      <c r="C459" s="13"/>
      <c r="D459" s="195" t="s">
        <v>145</v>
      </c>
      <c r="E459" s="196" t="s">
        <v>3</v>
      </c>
      <c r="F459" s="197" t="s">
        <v>1221</v>
      </c>
      <c r="G459" s="13"/>
      <c r="H459" s="198">
        <v>188.19999999999999</v>
      </c>
      <c r="I459" s="199"/>
      <c r="J459" s="13"/>
      <c r="K459" s="13"/>
      <c r="L459" s="194"/>
      <c r="M459" s="200"/>
      <c r="N459" s="201"/>
      <c r="O459" s="201"/>
      <c r="P459" s="201"/>
      <c r="Q459" s="201"/>
      <c r="R459" s="201"/>
      <c r="S459" s="201"/>
      <c r="T459" s="20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6" t="s">
        <v>145</v>
      </c>
      <c r="AU459" s="196" t="s">
        <v>81</v>
      </c>
      <c r="AV459" s="13" t="s">
        <v>81</v>
      </c>
      <c r="AW459" s="13" t="s">
        <v>33</v>
      </c>
      <c r="AX459" s="13" t="s">
        <v>79</v>
      </c>
      <c r="AY459" s="196" t="s">
        <v>191</v>
      </c>
    </row>
    <row r="460" s="13" customFormat="1">
      <c r="A460" s="13"/>
      <c r="B460" s="194"/>
      <c r="C460" s="13"/>
      <c r="D460" s="195" t="s">
        <v>145</v>
      </c>
      <c r="E460" s="13"/>
      <c r="F460" s="197" t="s">
        <v>1222</v>
      </c>
      <c r="G460" s="13"/>
      <c r="H460" s="198">
        <v>197.61000000000001</v>
      </c>
      <c r="I460" s="199"/>
      <c r="J460" s="13"/>
      <c r="K460" s="13"/>
      <c r="L460" s="194"/>
      <c r="M460" s="200"/>
      <c r="N460" s="201"/>
      <c r="O460" s="201"/>
      <c r="P460" s="201"/>
      <c r="Q460" s="201"/>
      <c r="R460" s="201"/>
      <c r="S460" s="201"/>
      <c r="T460" s="20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6" t="s">
        <v>145</v>
      </c>
      <c r="AU460" s="196" t="s">
        <v>81</v>
      </c>
      <c r="AV460" s="13" t="s">
        <v>81</v>
      </c>
      <c r="AW460" s="13" t="s">
        <v>4</v>
      </c>
      <c r="AX460" s="13" t="s">
        <v>79</v>
      </c>
      <c r="AY460" s="196" t="s">
        <v>191</v>
      </c>
    </row>
    <row r="461" s="2" customFormat="1" ht="16.5" customHeight="1">
      <c r="A461" s="39"/>
      <c r="B461" s="175"/>
      <c r="C461" s="215" t="s">
        <v>1223</v>
      </c>
      <c r="D461" s="215" t="s">
        <v>653</v>
      </c>
      <c r="E461" s="216" t="s">
        <v>1224</v>
      </c>
      <c r="F461" s="217" t="s">
        <v>1225</v>
      </c>
      <c r="G461" s="218" t="s">
        <v>136</v>
      </c>
      <c r="H461" s="219">
        <v>196.77000000000001</v>
      </c>
      <c r="I461" s="220"/>
      <c r="J461" s="221">
        <f>ROUND(I461*H461,2)</f>
        <v>0</v>
      </c>
      <c r="K461" s="217" t="s">
        <v>196</v>
      </c>
      <c r="L461" s="222"/>
      <c r="M461" s="223" t="s">
        <v>3</v>
      </c>
      <c r="N461" s="224" t="s">
        <v>43</v>
      </c>
      <c r="O461" s="73"/>
      <c r="P461" s="185">
        <f>O461*H461</f>
        <v>0</v>
      </c>
      <c r="Q461" s="185">
        <v>0.00296</v>
      </c>
      <c r="R461" s="185">
        <f>Q461*H461</f>
        <v>0.58243920000000005</v>
      </c>
      <c r="S461" s="185">
        <v>0</v>
      </c>
      <c r="T461" s="18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187" t="s">
        <v>396</v>
      </c>
      <c r="AT461" s="187" t="s">
        <v>653</v>
      </c>
      <c r="AU461" s="187" t="s">
        <v>81</v>
      </c>
      <c r="AY461" s="20" t="s">
        <v>191</v>
      </c>
      <c r="BE461" s="188">
        <f>IF(N461="základní",J461,0)</f>
        <v>0</v>
      </c>
      <c r="BF461" s="188">
        <f>IF(N461="snížená",J461,0)</f>
        <v>0</v>
      </c>
      <c r="BG461" s="188">
        <f>IF(N461="zákl. přenesená",J461,0)</f>
        <v>0</v>
      </c>
      <c r="BH461" s="188">
        <f>IF(N461="sníž. přenesená",J461,0)</f>
        <v>0</v>
      </c>
      <c r="BI461" s="188">
        <f>IF(N461="nulová",J461,0)</f>
        <v>0</v>
      </c>
      <c r="BJ461" s="20" t="s">
        <v>79</v>
      </c>
      <c r="BK461" s="188">
        <f>ROUND(I461*H461,2)</f>
        <v>0</v>
      </c>
      <c r="BL461" s="20" t="s">
        <v>293</v>
      </c>
      <c r="BM461" s="187" t="s">
        <v>1226</v>
      </c>
    </row>
    <row r="462" s="13" customFormat="1">
      <c r="A462" s="13"/>
      <c r="B462" s="194"/>
      <c r="C462" s="13"/>
      <c r="D462" s="195" t="s">
        <v>145</v>
      </c>
      <c r="E462" s="196" t="s">
        <v>3</v>
      </c>
      <c r="F462" s="197" t="s">
        <v>1132</v>
      </c>
      <c r="G462" s="13"/>
      <c r="H462" s="198">
        <v>187.40000000000001</v>
      </c>
      <c r="I462" s="199"/>
      <c r="J462" s="13"/>
      <c r="K462" s="13"/>
      <c r="L462" s="194"/>
      <c r="M462" s="200"/>
      <c r="N462" s="201"/>
      <c r="O462" s="201"/>
      <c r="P462" s="201"/>
      <c r="Q462" s="201"/>
      <c r="R462" s="201"/>
      <c r="S462" s="201"/>
      <c r="T462" s="20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6" t="s">
        <v>145</v>
      </c>
      <c r="AU462" s="196" t="s">
        <v>81</v>
      </c>
      <c r="AV462" s="13" t="s">
        <v>81</v>
      </c>
      <c r="AW462" s="13" t="s">
        <v>33</v>
      </c>
      <c r="AX462" s="13" t="s">
        <v>79</v>
      </c>
      <c r="AY462" s="196" t="s">
        <v>191</v>
      </c>
    </row>
    <row r="463" s="13" customFormat="1">
      <c r="A463" s="13"/>
      <c r="B463" s="194"/>
      <c r="C463" s="13"/>
      <c r="D463" s="195" t="s">
        <v>145</v>
      </c>
      <c r="E463" s="13"/>
      <c r="F463" s="197" t="s">
        <v>1227</v>
      </c>
      <c r="G463" s="13"/>
      <c r="H463" s="198">
        <v>196.77000000000001</v>
      </c>
      <c r="I463" s="199"/>
      <c r="J463" s="13"/>
      <c r="K463" s="13"/>
      <c r="L463" s="194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6" t="s">
        <v>145</v>
      </c>
      <c r="AU463" s="196" t="s">
        <v>81</v>
      </c>
      <c r="AV463" s="13" t="s">
        <v>81</v>
      </c>
      <c r="AW463" s="13" t="s">
        <v>4</v>
      </c>
      <c r="AX463" s="13" t="s">
        <v>79</v>
      </c>
      <c r="AY463" s="196" t="s">
        <v>191</v>
      </c>
    </row>
    <row r="464" s="2" customFormat="1" ht="24.15" customHeight="1">
      <c r="A464" s="39"/>
      <c r="B464" s="175"/>
      <c r="C464" s="176" t="s">
        <v>1228</v>
      </c>
      <c r="D464" s="176" t="s">
        <v>193</v>
      </c>
      <c r="E464" s="177" t="s">
        <v>1229</v>
      </c>
      <c r="F464" s="178" t="s">
        <v>1230</v>
      </c>
      <c r="G464" s="179" t="s">
        <v>136</v>
      </c>
      <c r="H464" s="180">
        <v>238.94</v>
      </c>
      <c r="I464" s="181"/>
      <c r="J464" s="182">
        <f>ROUND(I464*H464,2)</f>
        <v>0</v>
      </c>
      <c r="K464" s="178" t="s">
        <v>196</v>
      </c>
      <c r="L464" s="40"/>
      <c r="M464" s="183" t="s">
        <v>3</v>
      </c>
      <c r="N464" s="184" t="s">
        <v>43</v>
      </c>
      <c r="O464" s="73"/>
      <c r="P464" s="185">
        <f>O464*H464</f>
        <v>0</v>
      </c>
      <c r="Q464" s="185">
        <v>0.00058</v>
      </c>
      <c r="R464" s="185">
        <f>Q464*H464</f>
        <v>0.13858519999999999</v>
      </c>
      <c r="S464" s="185">
        <v>0</v>
      </c>
      <c r="T464" s="18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187" t="s">
        <v>293</v>
      </c>
      <c r="AT464" s="187" t="s">
        <v>193</v>
      </c>
      <c r="AU464" s="187" t="s">
        <v>81</v>
      </c>
      <c r="AY464" s="20" t="s">
        <v>191</v>
      </c>
      <c r="BE464" s="188">
        <f>IF(N464="základní",J464,0)</f>
        <v>0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20" t="s">
        <v>79</v>
      </c>
      <c r="BK464" s="188">
        <f>ROUND(I464*H464,2)</f>
        <v>0</v>
      </c>
      <c r="BL464" s="20" t="s">
        <v>293</v>
      </c>
      <c r="BM464" s="187" t="s">
        <v>1231</v>
      </c>
    </row>
    <row r="465" s="2" customFormat="1">
      <c r="A465" s="39"/>
      <c r="B465" s="40"/>
      <c r="C465" s="39"/>
      <c r="D465" s="189" t="s">
        <v>199</v>
      </c>
      <c r="E465" s="39"/>
      <c r="F465" s="190" t="s">
        <v>1232</v>
      </c>
      <c r="G465" s="39"/>
      <c r="H465" s="39"/>
      <c r="I465" s="191"/>
      <c r="J465" s="39"/>
      <c r="K465" s="39"/>
      <c r="L465" s="40"/>
      <c r="M465" s="192"/>
      <c r="N465" s="193"/>
      <c r="O465" s="73"/>
      <c r="P465" s="73"/>
      <c r="Q465" s="73"/>
      <c r="R465" s="73"/>
      <c r="S465" s="73"/>
      <c r="T465" s="74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20" t="s">
        <v>199</v>
      </c>
      <c r="AU465" s="20" t="s">
        <v>81</v>
      </c>
    </row>
    <row r="466" s="13" customFormat="1">
      <c r="A466" s="13"/>
      <c r="B466" s="194"/>
      <c r="C466" s="13"/>
      <c r="D466" s="195" t="s">
        <v>145</v>
      </c>
      <c r="E466" s="196" t="s">
        <v>3</v>
      </c>
      <c r="F466" s="197" t="s">
        <v>1233</v>
      </c>
      <c r="G466" s="13"/>
      <c r="H466" s="198">
        <v>199.34</v>
      </c>
      <c r="I466" s="199"/>
      <c r="J466" s="13"/>
      <c r="K466" s="13"/>
      <c r="L466" s="194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6" t="s">
        <v>145</v>
      </c>
      <c r="AU466" s="196" t="s">
        <v>81</v>
      </c>
      <c r="AV466" s="13" t="s">
        <v>81</v>
      </c>
      <c r="AW466" s="13" t="s">
        <v>33</v>
      </c>
      <c r="AX466" s="13" t="s">
        <v>72</v>
      </c>
      <c r="AY466" s="196" t="s">
        <v>191</v>
      </c>
    </row>
    <row r="467" s="13" customFormat="1">
      <c r="A467" s="13"/>
      <c r="B467" s="194"/>
      <c r="C467" s="13"/>
      <c r="D467" s="195" t="s">
        <v>145</v>
      </c>
      <c r="E467" s="196" t="s">
        <v>3</v>
      </c>
      <c r="F467" s="197" t="s">
        <v>1160</v>
      </c>
      <c r="G467" s="13"/>
      <c r="H467" s="198">
        <v>39.600000000000001</v>
      </c>
      <c r="I467" s="199"/>
      <c r="J467" s="13"/>
      <c r="K467" s="13"/>
      <c r="L467" s="194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6" t="s">
        <v>145</v>
      </c>
      <c r="AU467" s="196" t="s">
        <v>81</v>
      </c>
      <c r="AV467" s="13" t="s">
        <v>81</v>
      </c>
      <c r="AW467" s="13" t="s">
        <v>33</v>
      </c>
      <c r="AX467" s="13" t="s">
        <v>72</v>
      </c>
      <c r="AY467" s="196" t="s">
        <v>191</v>
      </c>
    </row>
    <row r="468" s="14" customFormat="1">
      <c r="A468" s="14"/>
      <c r="B468" s="204"/>
      <c r="C468" s="14"/>
      <c r="D468" s="195" t="s">
        <v>145</v>
      </c>
      <c r="E468" s="205" t="s">
        <v>3</v>
      </c>
      <c r="F468" s="206" t="s">
        <v>270</v>
      </c>
      <c r="G468" s="14"/>
      <c r="H468" s="207">
        <v>238.94</v>
      </c>
      <c r="I468" s="208"/>
      <c r="J468" s="14"/>
      <c r="K468" s="14"/>
      <c r="L468" s="204"/>
      <c r="M468" s="209"/>
      <c r="N468" s="210"/>
      <c r="O468" s="210"/>
      <c r="P468" s="210"/>
      <c r="Q468" s="210"/>
      <c r="R468" s="210"/>
      <c r="S468" s="210"/>
      <c r="T468" s="21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5" t="s">
        <v>145</v>
      </c>
      <c r="AU468" s="205" t="s">
        <v>81</v>
      </c>
      <c r="AV468" s="14" t="s">
        <v>197</v>
      </c>
      <c r="AW468" s="14" t="s">
        <v>33</v>
      </c>
      <c r="AX468" s="14" t="s">
        <v>79</v>
      </c>
      <c r="AY468" s="205" t="s">
        <v>191</v>
      </c>
    </row>
    <row r="469" s="2" customFormat="1" ht="16.5" customHeight="1">
      <c r="A469" s="39"/>
      <c r="B469" s="175"/>
      <c r="C469" s="215" t="s">
        <v>1234</v>
      </c>
      <c r="D469" s="215" t="s">
        <v>653</v>
      </c>
      <c r="E469" s="216" t="s">
        <v>1235</v>
      </c>
      <c r="F469" s="217" t="s">
        <v>1236</v>
      </c>
      <c r="G469" s="218" t="s">
        <v>136</v>
      </c>
      <c r="H469" s="219">
        <v>209.30699999999999</v>
      </c>
      <c r="I469" s="220"/>
      <c r="J469" s="221">
        <f>ROUND(I469*H469,2)</f>
        <v>0</v>
      </c>
      <c r="K469" s="217" t="s">
        <v>196</v>
      </c>
      <c r="L469" s="222"/>
      <c r="M469" s="223" t="s">
        <v>3</v>
      </c>
      <c r="N469" s="224" t="s">
        <v>43</v>
      </c>
      <c r="O469" s="73"/>
      <c r="P469" s="185">
        <f>O469*H469</f>
        <v>0</v>
      </c>
      <c r="Q469" s="185">
        <v>0.0047999999999999996</v>
      </c>
      <c r="R469" s="185">
        <f>Q469*H469</f>
        <v>1.0046735999999998</v>
      </c>
      <c r="S469" s="185">
        <v>0</v>
      </c>
      <c r="T469" s="186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187" t="s">
        <v>396</v>
      </c>
      <c r="AT469" s="187" t="s">
        <v>653</v>
      </c>
      <c r="AU469" s="187" t="s">
        <v>81</v>
      </c>
      <c r="AY469" s="20" t="s">
        <v>191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20" t="s">
        <v>79</v>
      </c>
      <c r="BK469" s="188">
        <f>ROUND(I469*H469,2)</f>
        <v>0</v>
      </c>
      <c r="BL469" s="20" t="s">
        <v>293</v>
      </c>
      <c r="BM469" s="187" t="s">
        <v>1237</v>
      </c>
    </row>
    <row r="470" s="13" customFormat="1">
      <c r="A470" s="13"/>
      <c r="B470" s="194"/>
      <c r="C470" s="13"/>
      <c r="D470" s="195" t="s">
        <v>145</v>
      </c>
      <c r="E470" s="196" t="s">
        <v>3</v>
      </c>
      <c r="F470" s="197" t="s">
        <v>657</v>
      </c>
      <c r="G470" s="13"/>
      <c r="H470" s="198">
        <v>199.34</v>
      </c>
      <c r="I470" s="199"/>
      <c r="J470" s="13"/>
      <c r="K470" s="13"/>
      <c r="L470" s="194"/>
      <c r="M470" s="200"/>
      <c r="N470" s="201"/>
      <c r="O470" s="201"/>
      <c r="P470" s="201"/>
      <c r="Q470" s="201"/>
      <c r="R470" s="201"/>
      <c r="S470" s="201"/>
      <c r="T470" s="20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6" t="s">
        <v>145</v>
      </c>
      <c r="AU470" s="196" t="s">
        <v>81</v>
      </c>
      <c r="AV470" s="13" t="s">
        <v>81</v>
      </c>
      <c r="AW470" s="13" t="s">
        <v>33</v>
      </c>
      <c r="AX470" s="13" t="s">
        <v>79</v>
      </c>
      <c r="AY470" s="196" t="s">
        <v>191</v>
      </c>
    </row>
    <row r="471" s="13" customFormat="1">
      <c r="A471" s="13"/>
      <c r="B471" s="194"/>
      <c r="C471" s="13"/>
      <c r="D471" s="195" t="s">
        <v>145</v>
      </c>
      <c r="E471" s="13"/>
      <c r="F471" s="197" t="s">
        <v>1238</v>
      </c>
      <c r="G471" s="13"/>
      <c r="H471" s="198">
        <v>209.30699999999999</v>
      </c>
      <c r="I471" s="199"/>
      <c r="J471" s="13"/>
      <c r="K471" s="13"/>
      <c r="L471" s="194"/>
      <c r="M471" s="200"/>
      <c r="N471" s="201"/>
      <c r="O471" s="201"/>
      <c r="P471" s="201"/>
      <c r="Q471" s="201"/>
      <c r="R471" s="201"/>
      <c r="S471" s="201"/>
      <c r="T471" s="20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6" t="s">
        <v>145</v>
      </c>
      <c r="AU471" s="196" t="s">
        <v>81</v>
      </c>
      <c r="AV471" s="13" t="s">
        <v>81</v>
      </c>
      <c r="AW471" s="13" t="s">
        <v>4</v>
      </c>
      <c r="AX471" s="13" t="s">
        <v>79</v>
      </c>
      <c r="AY471" s="196" t="s">
        <v>191</v>
      </c>
    </row>
    <row r="472" s="2" customFormat="1" ht="16.5" customHeight="1">
      <c r="A472" s="39"/>
      <c r="B472" s="175"/>
      <c r="C472" s="215" t="s">
        <v>1239</v>
      </c>
      <c r="D472" s="215" t="s">
        <v>653</v>
      </c>
      <c r="E472" s="216" t="s">
        <v>1240</v>
      </c>
      <c r="F472" s="217" t="s">
        <v>1241</v>
      </c>
      <c r="G472" s="218" t="s">
        <v>136</v>
      </c>
      <c r="H472" s="219">
        <v>41.579999999999998</v>
      </c>
      <c r="I472" s="220"/>
      <c r="J472" s="221">
        <f>ROUND(I472*H472,2)</f>
        <v>0</v>
      </c>
      <c r="K472" s="217" t="s">
        <v>196</v>
      </c>
      <c r="L472" s="222"/>
      <c r="M472" s="223" t="s">
        <v>3</v>
      </c>
      <c r="N472" s="224" t="s">
        <v>43</v>
      </c>
      <c r="O472" s="73"/>
      <c r="P472" s="185">
        <f>O472*H472</f>
        <v>0</v>
      </c>
      <c r="Q472" s="185">
        <v>0.00089999999999999998</v>
      </c>
      <c r="R472" s="185">
        <f>Q472*H472</f>
        <v>0.037421999999999997</v>
      </c>
      <c r="S472" s="185">
        <v>0</v>
      </c>
      <c r="T472" s="18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187" t="s">
        <v>396</v>
      </c>
      <c r="AT472" s="187" t="s">
        <v>653</v>
      </c>
      <c r="AU472" s="187" t="s">
        <v>81</v>
      </c>
      <c r="AY472" s="20" t="s">
        <v>191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20" t="s">
        <v>79</v>
      </c>
      <c r="BK472" s="188">
        <f>ROUND(I472*H472,2)</f>
        <v>0</v>
      </c>
      <c r="BL472" s="20" t="s">
        <v>293</v>
      </c>
      <c r="BM472" s="187" t="s">
        <v>1242</v>
      </c>
    </row>
    <row r="473" s="13" customFormat="1">
      <c r="A473" s="13"/>
      <c r="B473" s="194"/>
      <c r="C473" s="13"/>
      <c r="D473" s="195" t="s">
        <v>145</v>
      </c>
      <c r="E473" s="196" t="s">
        <v>3</v>
      </c>
      <c r="F473" s="197" t="s">
        <v>1160</v>
      </c>
      <c r="G473" s="13"/>
      <c r="H473" s="198">
        <v>39.600000000000001</v>
      </c>
      <c r="I473" s="199"/>
      <c r="J473" s="13"/>
      <c r="K473" s="13"/>
      <c r="L473" s="194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6" t="s">
        <v>145</v>
      </c>
      <c r="AU473" s="196" t="s">
        <v>81</v>
      </c>
      <c r="AV473" s="13" t="s">
        <v>81</v>
      </c>
      <c r="AW473" s="13" t="s">
        <v>33</v>
      </c>
      <c r="AX473" s="13" t="s">
        <v>79</v>
      </c>
      <c r="AY473" s="196" t="s">
        <v>191</v>
      </c>
    </row>
    <row r="474" s="13" customFormat="1">
      <c r="A474" s="13"/>
      <c r="B474" s="194"/>
      <c r="C474" s="13"/>
      <c r="D474" s="195" t="s">
        <v>145</v>
      </c>
      <c r="E474" s="13"/>
      <c r="F474" s="197" t="s">
        <v>1243</v>
      </c>
      <c r="G474" s="13"/>
      <c r="H474" s="198">
        <v>41.579999999999998</v>
      </c>
      <c r="I474" s="199"/>
      <c r="J474" s="13"/>
      <c r="K474" s="13"/>
      <c r="L474" s="194"/>
      <c r="M474" s="200"/>
      <c r="N474" s="201"/>
      <c r="O474" s="201"/>
      <c r="P474" s="201"/>
      <c r="Q474" s="201"/>
      <c r="R474" s="201"/>
      <c r="S474" s="201"/>
      <c r="T474" s="20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6" t="s">
        <v>145</v>
      </c>
      <c r="AU474" s="196" t="s">
        <v>81</v>
      </c>
      <c r="AV474" s="13" t="s">
        <v>81</v>
      </c>
      <c r="AW474" s="13" t="s">
        <v>4</v>
      </c>
      <c r="AX474" s="13" t="s">
        <v>79</v>
      </c>
      <c r="AY474" s="196" t="s">
        <v>191</v>
      </c>
    </row>
    <row r="475" s="2" customFormat="1" ht="16.5" customHeight="1">
      <c r="A475" s="39"/>
      <c r="B475" s="175"/>
      <c r="C475" s="176" t="s">
        <v>1244</v>
      </c>
      <c r="D475" s="176" t="s">
        <v>193</v>
      </c>
      <c r="E475" s="177" t="s">
        <v>1245</v>
      </c>
      <c r="F475" s="178" t="s">
        <v>1246</v>
      </c>
      <c r="G475" s="179" t="s">
        <v>136</v>
      </c>
      <c r="H475" s="180">
        <v>199.34</v>
      </c>
      <c r="I475" s="181"/>
      <c r="J475" s="182">
        <f>ROUND(I475*H475,2)</f>
        <v>0</v>
      </c>
      <c r="K475" s="178" t="s">
        <v>196</v>
      </c>
      <c r="L475" s="40"/>
      <c r="M475" s="183" t="s">
        <v>3</v>
      </c>
      <c r="N475" s="184" t="s">
        <v>43</v>
      </c>
      <c r="O475" s="73"/>
      <c r="P475" s="185">
        <f>O475*H475</f>
        <v>0</v>
      </c>
      <c r="Q475" s="185">
        <v>0.00116</v>
      </c>
      <c r="R475" s="185">
        <f>Q475*H475</f>
        <v>0.23123440000000001</v>
      </c>
      <c r="S475" s="185">
        <v>0</v>
      </c>
      <c r="T475" s="186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187" t="s">
        <v>293</v>
      </c>
      <c r="AT475" s="187" t="s">
        <v>193</v>
      </c>
      <c r="AU475" s="187" t="s">
        <v>81</v>
      </c>
      <c r="AY475" s="20" t="s">
        <v>191</v>
      </c>
      <c r="BE475" s="188">
        <f>IF(N475="základní",J475,0)</f>
        <v>0</v>
      </c>
      <c r="BF475" s="188">
        <f>IF(N475="snížená",J475,0)</f>
        <v>0</v>
      </c>
      <c r="BG475" s="188">
        <f>IF(N475="zákl. přenesená",J475,0)</f>
        <v>0</v>
      </c>
      <c r="BH475" s="188">
        <f>IF(N475="sníž. přenesená",J475,0)</f>
        <v>0</v>
      </c>
      <c r="BI475" s="188">
        <f>IF(N475="nulová",J475,0)</f>
        <v>0</v>
      </c>
      <c r="BJ475" s="20" t="s">
        <v>79</v>
      </c>
      <c r="BK475" s="188">
        <f>ROUND(I475*H475,2)</f>
        <v>0</v>
      </c>
      <c r="BL475" s="20" t="s">
        <v>293</v>
      </c>
      <c r="BM475" s="187" t="s">
        <v>1247</v>
      </c>
    </row>
    <row r="476" s="2" customFormat="1">
      <c r="A476" s="39"/>
      <c r="B476" s="40"/>
      <c r="C476" s="39"/>
      <c r="D476" s="189" t="s">
        <v>199</v>
      </c>
      <c r="E476" s="39"/>
      <c r="F476" s="190" t="s">
        <v>1248</v>
      </c>
      <c r="G476" s="39"/>
      <c r="H476" s="39"/>
      <c r="I476" s="191"/>
      <c r="J476" s="39"/>
      <c r="K476" s="39"/>
      <c r="L476" s="40"/>
      <c r="M476" s="192"/>
      <c r="N476" s="193"/>
      <c r="O476" s="73"/>
      <c r="P476" s="73"/>
      <c r="Q476" s="73"/>
      <c r="R476" s="73"/>
      <c r="S476" s="73"/>
      <c r="T476" s="74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20" t="s">
        <v>199</v>
      </c>
      <c r="AU476" s="20" t="s">
        <v>81</v>
      </c>
    </row>
    <row r="477" s="13" customFormat="1">
      <c r="A477" s="13"/>
      <c r="B477" s="194"/>
      <c r="C477" s="13"/>
      <c r="D477" s="195" t="s">
        <v>145</v>
      </c>
      <c r="E477" s="196" t="s">
        <v>3</v>
      </c>
      <c r="F477" s="197" t="s">
        <v>657</v>
      </c>
      <c r="G477" s="13"/>
      <c r="H477" s="198">
        <v>199.34</v>
      </c>
      <c r="I477" s="199"/>
      <c r="J477" s="13"/>
      <c r="K477" s="13"/>
      <c r="L477" s="194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6" t="s">
        <v>145</v>
      </c>
      <c r="AU477" s="196" t="s">
        <v>81</v>
      </c>
      <c r="AV477" s="13" t="s">
        <v>81</v>
      </c>
      <c r="AW477" s="13" t="s">
        <v>33</v>
      </c>
      <c r="AX477" s="13" t="s">
        <v>79</v>
      </c>
      <c r="AY477" s="196" t="s">
        <v>191</v>
      </c>
    </row>
    <row r="478" s="2" customFormat="1" ht="16.5" customHeight="1">
      <c r="A478" s="39"/>
      <c r="B478" s="175"/>
      <c r="C478" s="215" t="s">
        <v>1249</v>
      </c>
      <c r="D478" s="215" t="s">
        <v>653</v>
      </c>
      <c r="E478" s="216" t="s">
        <v>1250</v>
      </c>
      <c r="F478" s="217" t="s">
        <v>1251</v>
      </c>
      <c r="G478" s="218" t="s">
        <v>132</v>
      </c>
      <c r="H478" s="219">
        <v>23.920999999999999</v>
      </c>
      <c r="I478" s="220"/>
      <c r="J478" s="221">
        <f>ROUND(I478*H478,2)</f>
        <v>0</v>
      </c>
      <c r="K478" s="217" t="s">
        <v>196</v>
      </c>
      <c r="L478" s="222"/>
      <c r="M478" s="223" t="s">
        <v>3</v>
      </c>
      <c r="N478" s="224" t="s">
        <v>43</v>
      </c>
      <c r="O478" s="73"/>
      <c r="P478" s="185">
        <f>O478*H478</f>
        <v>0</v>
      </c>
      <c r="Q478" s="185">
        <v>0.025000000000000001</v>
      </c>
      <c r="R478" s="185">
        <f>Q478*H478</f>
        <v>0.59802500000000003</v>
      </c>
      <c r="S478" s="185">
        <v>0</v>
      </c>
      <c r="T478" s="18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187" t="s">
        <v>396</v>
      </c>
      <c r="AT478" s="187" t="s">
        <v>653</v>
      </c>
      <c r="AU478" s="187" t="s">
        <v>81</v>
      </c>
      <c r="AY478" s="20" t="s">
        <v>191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20" t="s">
        <v>79</v>
      </c>
      <c r="BK478" s="188">
        <f>ROUND(I478*H478,2)</f>
        <v>0</v>
      </c>
      <c r="BL478" s="20" t="s">
        <v>293</v>
      </c>
      <c r="BM478" s="187" t="s">
        <v>1252</v>
      </c>
    </row>
    <row r="479" s="13" customFormat="1">
      <c r="A479" s="13"/>
      <c r="B479" s="194"/>
      <c r="C479" s="13"/>
      <c r="D479" s="195" t="s">
        <v>145</v>
      </c>
      <c r="E479" s="196" t="s">
        <v>3</v>
      </c>
      <c r="F479" s="197" t="s">
        <v>1253</v>
      </c>
      <c r="G479" s="13"/>
      <c r="H479" s="198">
        <v>23.920999999999999</v>
      </c>
      <c r="I479" s="199"/>
      <c r="J479" s="13"/>
      <c r="K479" s="13"/>
      <c r="L479" s="194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6" t="s">
        <v>145</v>
      </c>
      <c r="AU479" s="196" t="s">
        <v>81</v>
      </c>
      <c r="AV479" s="13" t="s">
        <v>81</v>
      </c>
      <c r="AW479" s="13" t="s">
        <v>33</v>
      </c>
      <c r="AX479" s="13" t="s">
        <v>79</v>
      </c>
      <c r="AY479" s="196" t="s">
        <v>191</v>
      </c>
    </row>
    <row r="480" s="2" customFormat="1" ht="24.15" customHeight="1">
      <c r="A480" s="39"/>
      <c r="B480" s="175"/>
      <c r="C480" s="176" t="s">
        <v>1254</v>
      </c>
      <c r="D480" s="176" t="s">
        <v>193</v>
      </c>
      <c r="E480" s="177" t="s">
        <v>1255</v>
      </c>
      <c r="F480" s="178" t="s">
        <v>1256</v>
      </c>
      <c r="G480" s="179" t="s">
        <v>258</v>
      </c>
      <c r="H480" s="180">
        <v>3.0470000000000002</v>
      </c>
      <c r="I480" s="181"/>
      <c r="J480" s="182">
        <f>ROUND(I480*H480,2)</f>
        <v>0</v>
      </c>
      <c r="K480" s="178" t="s">
        <v>196</v>
      </c>
      <c r="L480" s="40"/>
      <c r="M480" s="183" t="s">
        <v>3</v>
      </c>
      <c r="N480" s="184" t="s">
        <v>43</v>
      </c>
      <c r="O480" s="73"/>
      <c r="P480" s="185">
        <f>O480*H480</f>
        <v>0</v>
      </c>
      <c r="Q480" s="185">
        <v>0</v>
      </c>
      <c r="R480" s="185">
        <f>Q480*H480</f>
        <v>0</v>
      </c>
      <c r="S480" s="185">
        <v>0</v>
      </c>
      <c r="T480" s="18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187" t="s">
        <v>293</v>
      </c>
      <c r="AT480" s="187" t="s">
        <v>193</v>
      </c>
      <c r="AU480" s="187" t="s">
        <v>81</v>
      </c>
      <c r="AY480" s="20" t="s">
        <v>191</v>
      </c>
      <c r="BE480" s="188">
        <f>IF(N480="základní",J480,0)</f>
        <v>0</v>
      </c>
      <c r="BF480" s="188">
        <f>IF(N480="snížená",J480,0)</f>
        <v>0</v>
      </c>
      <c r="BG480" s="188">
        <f>IF(N480="zákl. přenesená",J480,0)</f>
        <v>0</v>
      </c>
      <c r="BH480" s="188">
        <f>IF(N480="sníž. přenesená",J480,0)</f>
        <v>0</v>
      </c>
      <c r="BI480" s="188">
        <f>IF(N480="nulová",J480,0)</f>
        <v>0</v>
      </c>
      <c r="BJ480" s="20" t="s">
        <v>79</v>
      </c>
      <c r="BK480" s="188">
        <f>ROUND(I480*H480,2)</f>
        <v>0</v>
      </c>
      <c r="BL480" s="20" t="s">
        <v>293</v>
      </c>
      <c r="BM480" s="187" t="s">
        <v>1257</v>
      </c>
    </row>
    <row r="481" s="2" customFormat="1">
      <c r="A481" s="39"/>
      <c r="B481" s="40"/>
      <c r="C481" s="39"/>
      <c r="D481" s="189" t="s">
        <v>199</v>
      </c>
      <c r="E481" s="39"/>
      <c r="F481" s="190" t="s">
        <v>1258</v>
      </c>
      <c r="G481" s="39"/>
      <c r="H481" s="39"/>
      <c r="I481" s="191"/>
      <c r="J481" s="39"/>
      <c r="K481" s="39"/>
      <c r="L481" s="40"/>
      <c r="M481" s="192"/>
      <c r="N481" s="193"/>
      <c r="O481" s="73"/>
      <c r="P481" s="73"/>
      <c r="Q481" s="73"/>
      <c r="R481" s="73"/>
      <c r="S481" s="73"/>
      <c r="T481" s="74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20" t="s">
        <v>199</v>
      </c>
      <c r="AU481" s="20" t="s">
        <v>81</v>
      </c>
    </row>
    <row r="482" s="12" customFormat="1" ht="22.8" customHeight="1">
      <c r="A482" s="12"/>
      <c r="B482" s="162"/>
      <c r="C482" s="12"/>
      <c r="D482" s="163" t="s">
        <v>71</v>
      </c>
      <c r="E482" s="173" t="s">
        <v>1259</v>
      </c>
      <c r="F482" s="173" t="s">
        <v>1260</v>
      </c>
      <c r="G482" s="12"/>
      <c r="H482" s="12"/>
      <c r="I482" s="165"/>
      <c r="J482" s="174">
        <f>BK482</f>
        <v>0</v>
      </c>
      <c r="K482" s="12"/>
      <c r="L482" s="162"/>
      <c r="M482" s="167"/>
      <c r="N482" s="168"/>
      <c r="O482" s="168"/>
      <c r="P482" s="169">
        <f>SUM(P483:P491)</f>
        <v>0</v>
      </c>
      <c r="Q482" s="168"/>
      <c r="R482" s="169">
        <f>SUM(R483:R491)</f>
        <v>0.75337599999999993</v>
      </c>
      <c r="S482" s="168"/>
      <c r="T482" s="170">
        <f>SUM(T483:T491)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63" t="s">
        <v>81</v>
      </c>
      <c r="AT482" s="171" t="s">
        <v>71</v>
      </c>
      <c r="AU482" s="171" t="s">
        <v>79</v>
      </c>
      <c r="AY482" s="163" t="s">
        <v>191</v>
      </c>
      <c r="BK482" s="172">
        <f>SUM(BK483:BK491)</f>
        <v>0</v>
      </c>
    </row>
    <row r="483" s="2" customFormat="1" ht="24.15" customHeight="1">
      <c r="A483" s="39"/>
      <c r="B483" s="175"/>
      <c r="C483" s="176" t="s">
        <v>1261</v>
      </c>
      <c r="D483" s="176" t="s">
        <v>193</v>
      </c>
      <c r="E483" s="177" t="s">
        <v>1262</v>
      </c>
      <c r="F483" s="178" t="s">
        <v>1263</v>
      </c>
      <c r="G483" s="179" t="s">
        <v>136</v>
      </c>
      <c r="H483" s="180">
        <v>55.192</v>
      </c>
      <c r="I483" s="181"/>
      <c r="J483" s="182">
        <f>ROUND(I483*H483,2)</f>
        <v>0</v>
      </c>
      <c r="K483" s="178" t="s">
        <v>196</v>
      </c>
      <c r="L483" s="40"/>
      <c r="M483" s="183" t="s">
        <v>3</v>
      </c>
      <c r="N483" s="184" t="s">
        <v>43</v>
      </c>
      <c r="O483" s="73"/>
      <c r="P483" s="185">
        <f>O483*H483</f>
        <v>0</v>
      </c>
      <c r="Q483" s="185">
        <v>0</v>
      </c>
      <c r="R483" s="185">
        <f>Q483*H483</f>
        <v>0</v>
      </c>
      <c r="S483" s="185">
        <v>0</v>
      </c>
      <c r="T483" s="18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187" t="s">
        <v>293</v>
      </c>
      <c r="AT483" s="187" t="s">
        <v>193</v>
      </c>
      <c r="AU483" s="187" t="s">
        <v>81</v>
      </c>
      <c r="AY483" s="20" t="s">
        <v>191</v>
      </c>
      <c r="BE483" s="188">
        <f>IF(N483="základní",J483,0)</f>
        <v>0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20" t="s">
        <v>79</v>
      </c>
      <c r="BK483" s="188">
        <f>ROUND(I483*H483,2)</f>
        <v>0</v>
      </c>
      <c r="BL483" s="20" t="s">
        <v>293</v>
      </c>
      <c r="BM483" s="187" t="s">
        <v>1264</v>
      </c>
    </row>
    <row r="484" s="2" customFormat="1">
      <c r="A484" s="39"/>
      <c r="B484" s="40"/>
      <c r="C484" s="39"/>
      <c r="D484" s="189" t="s">
        <v>199</v>
      </c>
      <c r="E484" s="39"/>
      <c r="F484" s="190" t="s">
        <v>1265</v>
      </c>
      <c r="G484" s="39"/>
      <c r="H484" s="39"/>
      <c r="I484" s="191"/>
      <c r="J484" s="39"/>
      <c r="K484" s="39"/>
      <c r="L484" s="40"/>
      <c r="M484" s="192"/>
      <c r="N484" s="193"/>
      <c r="O484" s="73"/>
      <c r="P484" s="73"/>
      <c r="Q484" s="73"/>
      <c r="R484" s="73"/>
      <c r="S484" s="73"/>
      <c r="T484" s="74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20" t="s">
        <v>199</v>
      </c>
      <c r="AU484" s="20" t="s">
        <v>81</v>
      </c>
    </row>
    <row r="485" s="13" customFormat="1">
      <c r="A485" s="13"/>
      <c r="B485" s="194"/>
      <c r="C485" s="13"/>
      <c r="D485" s="195" t="s">
        <v>145</v>
      </c>
      <c r="E485" s="196" t="s">
        <v>3</v>
      </c>
      <c r="F485" s="197" t="s">
        <v>1266</v>
      </c>
      <c r="G485" s="13"/>
      <c r="H485" s="198">
        <v>8.1999999999999993</v>
      </c>
      <c r="I485" s="199"/>
      <c r="J485" s="13"/>
      <c r="K485" s="13"/>
      <c r="L485" s="194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6" t="s">
        <v>145</v>
      </c>
      <c r="AU485" s="196" t="s">
        <v>81</v>
      </c>
      <c r="AV485" s="13" t="s">
        <v>81</v>
      </c>
      <c r="AW485" s="13" t="s">
        <v>33</v>
      </c>
      <c r="AX485" s="13" t="s">
        <v>72</v>
      </c>
      <c r="AY485" s="196" t="s">
        <v>191</v>
      </c>
    </row>
    <row r="486" s="13" customFormat="1">
      <c r="A486" s="13"/>
      <c r="B486" s="194"/>
      <c r="C486" s="13"/>
      <c r="D486" s="195" t="s">
        <v>145</v>
      </c>
      <c r="E486" s="196" t="s">
        <v>3</v>
      </c>
      <c r="F486" s="197" t="s">
        <v>1267</v>
      </c>
      <c r="G486" s="13"/>
      <c r="H486" s="198">
        <v>46.991999999999997</v>
      </c>
      <c r="I486" s="199"/>
      <c r="J486" s="13"/>
      <c r="K486" s="13"/>
      <c r="L486" s="194"/>
      <c r="M486" s="200"/>
      <c r="N486" s="201"/>
      <c r="O486" s="201"/>
      <c r="P486" s="201"/>
      <c r="Q486" s="201"/>
      <c r="R486" s="201"/>
      <c r="S486" s="201"/>
      <c r="T486" s="20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6" t="s">
        <v>145</v>
      </c>
      <c r="AU486" s="196" t="s">
        <v>81</v>
      </c>
      <c r="AV486" s="13" t="s">
        <v>81</v>
      </c>
      <c r="AW486" s="13" t="s">
        <v>33</v>
      </c>
      <c r="AX486" s="13" t="s">
        <v>72</v>
      </c>
      <c r="AY486" s="196" t="s">
        <v>191</v>
      </c>
    </row>
    <row r="487" s="14" customFormat="1">
      <c r="A487" s="14"/>
      <c r="B487" s="204"/>
      <c r="C487" s="14"/>
      <c r="D487" s="195" t="s">
        <v>145</v>
      </c>
      <c r="E487" s="205" t="s">
        <v>3</v>
      </c>
      <c r="F487" s="206" t="s">
        <v>270</v>
      </c>
      <c r="G487" s="14"/>
      <c r="H487" s="207">
        <v>55.192</v>
      </c>
      <c r="I487" s="208"/>
      <c r="J487" s="14"/>
      <c r="K487" s="14"/>
      <c r="L487" s="204"/>
      <c r="M487" s="209"/>
      <c r="N487" s="210"/>
      <c r="O487" s="210"/>
      <c r="P487" s="210"/>
      <c r="Q487" s="210"/>
      <c r="R487" s="210"/>
      <c r="S487" s="210"/>
      <c r="T487" s="21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5" t="s">
        <v>145</v>
      </c>
      <c r="AU487" s="205" t="s">
        <v>81</v>
      </c>
      <c r="AV487" s="14" t="s">
        <v>197</v>
      </c>
      <c r="AW487" s="14" t="s">
        <v>33</v>
      </c>
      <c r="AX487" s="14" t="s">
        <v>79</v>
      </c>
      <c r="AY487" s="205" t="s">
        <v>191</v>
      </c>
    </row>
    <row r="488" s="2" customFormat="1" ht="16.5" customHeight="1">
      <c r="A488" s="39"/>
      <c r="B488" s="175"/>
      <c r="C488" s="215" t="s">
        <v>1268</v>
      </c>
      <c r="D488" s="215" t="s">
        <v>653</v>
      </c>
      <c r="E488" s="216" t="s">
        <v>1269</v>
      </c>
      <c r="F488" s="217" t="s">
        <v>1270</v>
      </c>
      <c r="G488" s="218" t="s">
        <v>136</v>
      </c>
      <c r="H488" s="219">
        <v>57.951999999999998</v>
      </c>
      <c r="I488" s="220"/>
      <c r="J488" s="221">
        <f>ROUND(I488*H488,2)</f>
        <v>0</v>
      </c>
      <c r="K488" s="217" t="s">
        <v>196</v>
      </c>
      <c r="L488" s="222"/>
      <c r="M488" s="223" t="s">
        <v>3</v>
      </c>
      <c r="N488" s="224" t="s">
        <v>43</v>
      </c>
      <c r="O488" s="73"/>
      <c r="P488" s="185">
        <f>O488*H488</f>
        <v>0</v>
      </c>
      <c r="Q488" s="185">
        <v>0.012999999999999999</v>
      </c>
      <c r="R488" s="185">
        <f>Q488*H488</f>
        <v>0.75337599999999993</v>
      </c>
      <c r="S488" s="185">
        <v>0</v>
      </c>
      <c r="T488" s="18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187" t="s">
        <v>396</v>
      </c>
      <c r="AT488" s="187" t="s">
        <v>653</v>
      </c>
      <c r="AU488" s="187" t="s">
        <v>81</v>
      </c>
      <c r="AY488" s="20" t="s">
        <v>191</v>
      </c>
      <c r="BE488" s="188">
        <f>IF(N488="základní",J488,0)</f>
        <v>0</v>
      </c>
      <c r="BF488" s="188">
        <f>IF(N488="snížená",J488,0)</f>
        <v>0</v>
      </c>
      <c r="BG488" s="188">
        <f>IF(N488="zákl. přenesená",J488,0)</f>
        <v>0</v>
      </c>
      <c r="BH488" s="188">
        <f>IF(N488="sníž. přenesená",J488,0)</f>
        <v>0</v>
      </c>
      <c r="BI488" s="188">
        <f>IF(N488="nulová",J488,0)</f>
        <v>0</v>
      </c>
      <c r="BJ488" s="20" t="s">
        <v>79</v>
      </c>
      <c r="BK488" s="188">
        <f>ROUND(I488*H488,2)</f>
        <v>0</v>
      </c>
      <c r="BL488" s="20" t="s">
        <v>293</v>
      </c>
      <c r="BM488" s="187" t="s">
        <v>1271</v>
      </c>
    </row>
    <row r="489" s="13" customFormat="1">
      <c r="A489" s="13"/>
      <c r="B489" s="194"/>
      <c r="C489" s="13"/>
      <c r="D489" s="195" t="s">
        <v>145</v>
      </c>
      <c r="E489" s="13"/>
      <c r="F489" s="197" t="s">
        <v>1272</v>
      </c>
      <c r="G489" s="13"/>
      <c r="H489" s="198">
        <v>57.951999999999998</v>
      </c>
      <c r="I489" s="199"/>
      <c r="J489" s="13"/>
      <c r="K489" s="13"/>
      <c r="L489" s="194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6" t="s">
        <v>145</v>
      </c>
      <c r="AU489" s="196" t="s">
        <v>81</v>
      </c>
      <c r="AV489" s="13" t="s">
        <v>81</v>
      </c>
      <c r="AW489" s="13" t="s">
        <v>4</v>
      </c>
      <c r="AX489" s="13" t="s">
        <v>79</v>
      </c>
      <c r="AY489" s="196" t="s">
        <v>191</v>
      </c>
    </row>
    <row r="490" s="2" customFormat="1" ht="24.15" customHeight="1">
      <c r="A490" s="39"/>
      <c r="B490" s="175"/>
      <c r="C490" s="176" t="s">
        <v>1273</v>
      </c>
      <c r="D490" s="176" t="s">
        <v>193</v>
      </c>
      <c r="E490" s="177" t="s">
        <v>1274</v>
      </c>
      <c r="F490" s="178" t="s">
        <v>1275</v>
      </c>
      <c r="G490" s="179" t="s">
        <v>258</v>
      </c>
      <c r="H490" s="180">
        <v>0.753</v>
      </c>
      <c r="I490" s="181"/>
      <c r="J490" s="182">
        <f>ROUND(I490*H490,2)</f>
        <v>0</v>
      </c>
      <c r="K490" s="178" t="s">
        <v>196</v>
      </c>
      <c r="L490" s="40"/>
      <c r="M490" s="183" t="s">
        <v>3</v>
      </c>
      <c r="N490" s="184" t="s">
        <v>43</v>
      </c>
      <c r="O490" s="73"/>
      <c r="P490" s="185">
        <f>O490*H490</f>
        <v>0</v>
      </c>
      <c r="Q490" s="185">
        <v>0</v>
      </c>
      <c r="R490" s="185">
        <f>Q490*H490</f>
        <v>0</v>
      </c>
      <c r="S490" s="185">
        <v>0</v>
      </c>
      <c r="T490" s="18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187" t="s">
        <v>293</v>
      </c>
      <c r="AT490" s="187" t="s">
        <v>193</v>
      </c>
      <c r="AU490" s="187" t="s">
        <v>81</v>
      </c>
      <c r="AY490" s="20" t="s">
        <v>191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20" t="s">
        <v>79</v>
      </c>
      <c r="BK490" s="188">
        <f>ROUND(I490*H490,2)</f>
        <v>0</v>
      </c>
      <c r="BL490" s="20" t="s">
        <v>293</v>
      </c>
      <c r="BM490" s="187" t="s">
        <v>1276</v>
      </c>
    </row>
    <row r="491" s="2" customFormat="1">
      <c r="A491" s="39"/>
      <c r="B491" s="40"/>
      <c r="C491" s="39"/>
      <c r="D491" s="189" t="s">
        <v>199</v>
      </c>
      <c r="E491" s="39"/>
      <c r="F491" s="190" t="s">
        <v>1277</v>
      </c>
      <c r="G491" s="39"/>
      <c r="H491" s="39"/>
      <c r="I491" s="191"/>
      <c r="J491" s="39"/>
      <c r="K491" s="39"/>
      <c r="L491" s="40"/>
      <c r="M491" s="192"/>
      <c r="N491" s="193"/>
      <c r="O491" s="73"/>
      <c r="P491" s="73"/>
      <c r="Q491" s="73"/>
      <c r="R491" s="73"/>
      <c r="S491" s="73"/>
      <c r="T491" s="74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20" t="s">
        <v>199</v>
      </c>
      <c r="AU491" s="20" t="s">
        <v>81</v>
      </c>
    </row>
    <row r="492" s="12" customFormat="1" ht="22.8" customHeight="1">
      <c r="A492" s="12"/>
      <c r="B492" s="162"/>
      <c r="C492" s="12"/>
      <c r="D492" s="163" t="s">
        <v>71</v>
      </c>
      <c r="E492" s="173" t="s">
        <v>1278</v>
      </c>
      <c r="F492" s="173" t="s">
        <v>1279</v>
      </c>
      <c r="G492" s="12"/>
      <c r="H492" s="12"/>
      <c r="I492" s="165"/>
      <c r="J492" s="174">
        <f>BK492</f>
        <v>0</v>
      </c>
      <c r="K492" s="12"/>
      <c r="L492" s="162"/>
      <c r="M492" s="167"/>
      <c r="N492" s="168"/>
      <c r="O492" s="168"/>
      <c r="P492" s="169">
        <f>SUM(P493:P495)</f>
        <v>0</v>
      </c>
      <c r="Q492" s="168"/>
      <c r="R492" s="169">
        <f>SUM(R493:R495)</f>
        <v>0.0058599999999999998</v>
      </c>
      <c r="S492" s="168"/>
      <c r="T492" s="170">
        <f>SUM(T493:T495)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163" t="s">
        <v>81</v>
      </c>
      <c r="AT492" s="171" t="s">
        <v>71</v>
      </c>
      <c r="AU492" s="171" t="s">
        <v>79</v>
      </c>
      <c r="AY492" s="163" t="s">
        <v>191</v>
      </c>
      <c r="BK492" s="172">
        <f>SUM(BK493:BK495)</f>
        <v>0</v>
      </c>
    </row>
    <row r="493" s="2" customFormat="1" ht="16.5" customHeight="1">
      <c r="A493" s="39"/>
      <c r="B493" s="175"/>
      <c r="C493" s="176" t="s">
        <v>1280</v>
      </c>
      <c r="D493" s="176" t="s">
        <v>193</v>
      </c>
      <c r="E493" s="177" t="s">
        <v>1281</v>
      </c>
      <c r="F493" s="178" t="s">
        <v>1282</v>
      </c>
      <c r="G493" s="179" t="s">
        <v>553</v>
      </c>
      <c r="H493" s="180">
        <v>2</v>
      </c>
      <c r="I493" s="181"/>
      <c r="J493" s="182">
        <f>ROUND(I493*H493,2)</f>
        <v>0</v>
      </c>
      <c r="K493" s="178" t="s">
        <v>196</v>
      </c>
      <c r="L493" s="40"/>
      <c r="M493" s="183" t="s">
        <v>3</v>
      </c>
      <c r="N493" s="184" t="s">
        <v>43</v>
      </c>
      <c r="O493" s="73"/>
      <c r="P493" s="185">
        <f>O493*H493</f>
        <v>0</v>
      </c>
      <c r="Q493" s="185">
        <v>0.00115</v>
      </c>
      <c r="R493" s="185">
        <f>Q493*H493</f>
        <v>0.0023</v>
      </c>
      <c r="S493" s="185">
        <v>0</v>
      </c>
      <c r="T493" s="18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187" t="s">
        <v>293</v>
      </c>
      <c r="AT493" s="187" t="s">
        <v>193</v>
      </c>
      <c r="AU493" s="187" t="s">
        <v>81</v>
      </c>
      <c r="AY493" s="20" t="s">
        <v>191</v>
      </c>
      <c r="BE493" s="188">
        <f>IF(N493="základní",J493,0)</f>
        <v>0</v>
      </c>
      <c r="BF493" s="188">
        <f>IF(N493="snížená",J493,0)</f>
        <v>0</v>
      </c>
      <c r="BG493" s="188">
        <f>IF(N493="zákl. přenesená",J493,0)</f>
        <v>0</v>
      </c>
      <c r="BH493" s="188">
        <f>IF(N493="sníž. přenesená",J493,0)</f>
        <v>0</v>
      </c>
      <c r="BI493" s="188">
        <f>IF(N493="nulová",J493,0)</f>
        <v>0</v>
      </c>
      <c r="BJ493" s="20" t="s">
        <v>79</v>
      </c>
      <c r="BK493" s="188">
        <f>ROUND(I493*H493,2)</f>
        <v>0</v>
      </c>
      <c r="BL493" s="20" t="s">
        <v>293</v>
      </c>
      <c r="BM493" s="187" t="s">
        <v>1283</v>
      </c>
    </row>
    <row r="494" s="2" customFormat="1">
      <c r="A494" s="39"/>
      <c r="B494" s="40"/>
      <c r="C494" s="39"/>
      <c r="D494" s="189" t="s">
        <v>199</v>
      </c>
      <c r="E494" s="39"/>
      <c r="F494" s="190" t="s">
        <v>1284</v>
      </c>
      <c r="G494" s="39"/>
      <c r="H494" s="39"/>
      <c r="I494" s="191"/>
      <c r="J494" s="39"/>
      <c r="K494" s="39"/>
      <c r="L494" s="40"/>
      <c r="M494" s="192"/>
      <c r="N494" s="193"/>
      <c r="O494" s="73"/>
      <c r="P494" s="73"/>
      <c r="Q494" s="73"/>
      <c r="R494" s="73"/>
      <c r="S494" s="73"/>
      <c r="T494" s="74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20" t="s">
        <v>199</v>
      </c>
      <c r="AU494" s="20" t="s">
        <v>81</v>
      </c>
    </row>
    <row r="495" s="2" customFormat="1" ht="16.5" customHeight="1">
      <c r="A495" s="39"/>
      <c r="B495" s="175"/>
      <c r="C495" s="215" t="s">
        <v>1285</v>
      </c>
      <c r="D495" s="215" t="s">
        <v>653</v>
      </c>
      <c r="E495" s="216" t="s">
        <v>1286</v>
      </c>
      <c r="F495" s="217" t="s">
        <v>1287</v>
      </c>
      <c r="G495" s="218" t="s">
        <v>553</v>
      </c>
      <c r="H495" s="219">
        <v>2</v>
      </c>
      <c r="I495" s="220"/>
      <c r="J495" s="221">
        <f>ROUND(I495*H495,2)</f>
        <v>0</v>
      </c>
      <c r="K495" s="217" t="s">
        <v>196</v>
      </c>
      <c r="L495" s="222"/>
      <c r="M495" s="223" t="s">
        <v>3</v>
      </c>
      <c r="N495" s="224" t="s">
        <v>43</v>
      </c>
      <c r="O495" s="73"/>
      <c r="P495" s="185">
        <f>O495*H495</f>
        <v>0</v>
      </c>
      <c r="Q495" s="185">
        <v>0.0017799999999999999</v>
      </c>
      <c r="R495" s="185">
        <f>Q495*H495</f>
        <v>0.0035599999999999998</v>
      </c>
      <c r="S495" s="185">
        <v>0</v>
      </c>
      <c r="T495" s="18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187" t="s">
        <v>396</v>
      </c>
      <c r="AT495" s="187" t="s">
        <v>653</v>
      </c>
      <c r="AU495" s="187" t="s">
        <v>81</v>
      </c>
      <c r="AY495" s="20" t="s">
        <v>191</v>
      </c>
      <c r="BE495" s="188">
        <f>IF(N495="základní",J495,0)</f>
        <v>0</v>
      </c>
      <c r="BF495" s="188">
        <f>IF(N495="snížená",J495,0)</f>
        <v>0</v>
      </c>
      <c r="BG495" s="188">
        <f>IF(N495="zákl. přenesená",J495,0)</f>
        <v>0</v>
      </c>
      <c r="BH495" s="188">
        <f>IF(N495="sníž. přenesená",J495,0)</f>
        <v>0</v>
      </c>
      <c r="BI495" s="188">
        <f>IF(N495="nulová",J495,0)</f>
        <v>0</v>
      </c>
      <c r="BJ495" s="20" t="s">
        <v>79</v>
      </c>
      <c r="BK495" s="188">
        <f>ROUND(I495*H495,2)</f>
        <v>0</v>
      </c>
      <c r="BL495" s="20" t="s">
        <v>293</v>
      </c>
      <c r="BM495" s="187" t="s">
        <v>1288</v>
      </c>
    </row>
    <row r="496" s="12" customFormat="1" ht="22.8" customHeight="1">
      <c r="A496" s="12"/>
      <c r="B496" s="162"/>
      <c r="C496" s="12"/>
      <c r="D496" s="163" t="s">
        <v>71</v>
      </c>
      <c r="E496" s="173" t="s">
        <v>1289</v>
      </c>
      <c r="F496" s="173" t="s">
        <v>1290</v>
      </c>
      <c r="G496" s="12"/>
      <c r="H496" s="12"/>
      <c r="I496" s="165"/>
      <c r="J496" s="174">
        <f>BK496</f>
        <v>0</v>
      </c>
      <c r="K496" s="12"/>
      <c r="L496" s="162"/>
      <c r="M496" s="167"/>
      <c r="N496" s="168"/>
      <c r="O496" s="168"/>
      <c r="P496" s="169">
        <f>SUM(P497:P501)</f>
        <v>0</v>
      </c>
      <c r="Q496" s="168"/>
      <c r="R496" s="169">
        <f>SUM(R497:R501)</f>
        <v>0.00084999999999999995</v>
      </c>
      <c r="S496" s="168"/>
      <c r="T496" s="170">
        <f>SUM(T497:T501)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163" t="s">
        <v>81</v>
      </c>
      <c r="AT496" s="171" t="s">
        <v>71</v>
      </c>
      <c r="AU496" s="171" t="s">
        <v>79</v>
      </c>
      <c r="AY496" s="163" t="s">
        <v>191</v>
      </c>
      <c r="BK496" s="172">
        <f>SUM(BK497:BK501)</f>
        <v>0</v>
      </c>
    </row>
    <row r="497" s="2" customFormat="1" ht="16.5" customHeight="1">
      <c r="A497" s="39"/>
      <c r="B497" s="175"/>
      <c r="C497" s="176" t="s">
        <v>1291</v>
      </c>
      <c r="D497" s="176" t="s">
        <v>193</v>
      </c>
      <c r="E497" s="177" t="s">
        <v>1292</v>
      </c>
      <c r="F497" s="178" t="s">
        <v>1293</v>
      </c>
      <c r="G497" s="179" t="s">
        <v>553</v>
      </c>
      <c r="H497" s="180">
        <v>1</v>
      </c>
      <c r="I497" s="181"/>
      <c r="J497" s="182">
        <f>ROUND(I497*H497,2)</f>
        <v>0</v>
      </c>
      <c r="K497" s="178" t="s">
        <v>3</v>
      </c>
      <c r="L497" s="40"/>
      <c r="M497" s="183" t="s">
        <v>3</v>
      </c>
      <c r="N497" s="184" t="s">
        <v>43</v>
      </c>
      <c r="O497" s="73"/>
      <c r="P497" s="185">
        <f>O497*H497</f>
        <v>0</v>
      </c>
      <c r="Q497" s="185">
        <v>0</v>
      </c>
      <c r="R497" s="185">
        <f>Q497*H497</f>
        <v>0</v>
      </c>
      <c r="S497" s="185">
        <v>0</v>
      </c>
      <c r="T497" s="18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187" t="s">
        <v>293</v>
      </c>
      <c r="AT497" s="187" t="s">
        <v>193</v>
      </c>
      <c r="AU497" s="187" t="s">
        <v>81</v>
      </c>
      <c r="AY497" s="20" t="s">
        <v>191</v>
      </c>
      <c r="BE497" s="188">
        <f>IF(N497="základní",J497,0)</f>
        <v>0</v>
      </c>
      <c r="BF497" s="188">
        <f>IF(N497="snížená",J497,0)</f>
        <v>0</v>
      </c>
      <c r="BG497" s="188">
        <f>IF(N497="zákl. přenesená",J497,0)</f>
        <v>0</v>
      </c>
      <c r="BH497" s="188">
        <f>IF(N497="sníž. přenesená",J497,0)</f>
        <v>0</v>
      </c>
      <c r="BI497" s="188">
        <f>IF(N497="nulová",J497,0)</f>
        <v>0</v>
      </c>
      <c r="BJ497" s="20" t="s">
        <v>79</v>
      </c>
      <c r="BK497" s="188">
        <f>ROUND(I497*H497,2)</f>
        <v>0</v>
      </c>
      <c r="BL497" s="20" t="s">
        <v>293</v>
      </c>
      <c r="BM497" s="187" t="s">
        <v>1294</v>
      </c>
    </row>
    <row r="498" s="2" customFormat="1">
      <c r="A498" s="39"/>
      <c r="B498" s="40"/>
      <c r="C498" s="39"/>
      <c r="D498" s="195" t="s">
        <v>134</v>
      </c>
      <c r="E498" s="39"/>
      <c r="F498" s="203" t="s">
        <v>1295</v>
      </c>
      <c r="G498" s="39"/>
      <c r="H498" s="39"/>
      <c r="I498" s="191"/>
      <c r="J498" s="39"/>
      <c r="K498" s="39"/>
      <c r="L498" s="40"/>
      <c r="M498" s="192"/>
      <c r="N498" s="193"/>
      <c r="O498" s="73"/>
      <c r="P498" s="73"/>
      <c r="Q498" s="73"/>
      <c r="R498" s="73"/>
      <c r="S498" s="73"/>
      <c r="T498" s="74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20" t="s">
        <v>134</v>
      </c>
      <c r="AU498" s="20" t="s">
        <v>81</v>
      </c>
    </row>
    <row r="499" s="2" customFormat="1" ht="16.5" customHeight="1">
      <c r="A499" s="39"/>
      <c r="B499" s="175"/>
      <c r="C499" s="176" t="s">
        <v>1296</v>
      </c>
      <c r="D499" s="176" t="s">
        <v>193</v>
      </c>
      <c r="E499" s="177" t="s">
        <v>1297</v>
      </c>
      <c r="F499" s="178" t="s">
        <v>1298</v>
      </c>
      <c r="G499" s="179" t="s">
        <v>1299</v>
      </c>
      <c r="H499" s="180">
        <v>1</v>
      </c>
      <c r="I499" s="181"/>
      <c r="J499" s="182">
        <f>ROUND(I499*H499,2)</f>
        <v>0</v>
      </c>
      <c r="K499" s="178" t="s">
        <v>3</v>
      </c>
      <c r="L499" s="40"/>
      <c r="M499" s="183" t="s">
        <v>3</v>
      </c>
      <c r="N499" s="184" t="s">
        <v>43</v>
      </c>
      <c r="O499" s="73"/>
      <c r="P499" s="185">
        <f>O499*H499</f>
        <v>0</v>
      </c>
      <c r="Q499" s="185">
        <v>0.00084999999999999995</v>
      </c>
      <c r="R499" s="185">
        <f>Q499*H499</f>
        <v>0.00084999999999999995</v>
      </c>
      <c r="S499" s="185">
        <v>0</v>
      </c>
      <c r="T499" s="18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87" t="s">
        <v>293</v>
      </c>
      <c r="AT499" s="187" t="s">
        <v>193</v>
      </c>
      <c r="AU499" s="187" t="s">
        <v>81</v>
      </c>
      <c r="AY499" s="20" t="s">
        <v>191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20" t="s">
        <v>79</v>
      </c>
      <c r="BK499" s="188">
        <f>ROUND(I499*H499,2)</f>
        <v>0</v>
      </c>
      <c r="BL499" s="20" t="s">
        <v>293</v>
      </c>
      <c r="BM499" s="187" t="s">
        <v>1300</v>
      </c>
    </row>
    <row r="500" s="2" customFormat="1">
      <c r="A500" s="39"/>
      <c r="B500" s="40"/>
      <c r="C500" s="39"/>
      <c r="D500" s="195" t="s">
        <v>134</v>
      </c>
      <c r="E500" s="39"/>
      <c r="F500" s="203" t="s">
        <v>1301</v>
      </c>
      <c r="G500" s="39"/>
      <c r="H500" s="39"/>
      <c r="I500" s="191"/>
      <c r="J500" s="39"/>
      <c r="K500" s="39"/>
      <c r="L500" s="40"/>
      <c r="M500" s="192"/>
      <c r="N500" s="193"/>
      <c r="O500" s="73"/>
      <c r="P500" s="73"/>
      <c r="Q500" s="73"/>
      <c r="R500" s="73"/>
      <c r="S500" s="73"/>
      <c r="T500" s="74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20" t="s">
        <v>134</v>
      </c>
      <c r="AU500" s="20" t="s">
        <v>81</v>
      </c>
    </row>
    <row r="501" s="13" customFormat="1">
      <c r="A501" s="13"/>
      <c r="B501" s="194"/>
      <c r="C501" s="13"/>
      <c r="D501" s="195" t="s">
        <v>145</v>
      </c>
      <c r="E501" s="196" t="s">
        <v>3</v>
      </c>
      <c r="F501" s="197" t="s">
        <v>1302</v>
      </c>
      <c r="G501" s="13"/>
      <c r="H501" s="198">
        <v>1</v>
      </c>
      <c r="I501" s="199"/>
      <c r="J501" s="13"/>
      <c r="K501" s="13"/>
      <c r="L501" s="194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6" t="s">
        <v>145</v>
      </c>
      <c r="AU501" s="196" t="s">
        <v>81</v>
      </c>
      <c r="AV501" s="13" t="s">
        <v>81</v>
      </c>
      <c r="AW501" s="13" t="s">
        <v>33</v>
      </c>
      <c r="AX501" s="13" t="s">
        <v>79</v>
      </c>
      <c r="AY501" s="196" t="s">
        <v>191</v>
      </c>
    </row>
    <row r="502" s="12" customFormat="1" ht="22.8" customHeight="1">
      <c r="A502" s="12"/>
      <c r="B502" s="162"/>
      <c r="C502" s="12"/>
      <c r="D502" s="163" t="s">
        <v>71</v>
      </c>
      <c r="E502" s="173" t="s">
        <v>1303</v>
      </c>
      <c r="F502" s="173" t="s">
        <v>1304</v>
      </c>
      <c r="G502" s="12"/>
      <c r="H502" s="12"/>
      <c r="I502" s="165"/>
      <c r="J502" s="174">
        <f>BK502</f>
        <v>0</v>
      </c>
      <c r="K502" s="12"/>
      <c r="L502" s="162"/>
      <c r="M502" s="167"/>
      <c r="N502" s="168"/>
      <c r="O502" s="168"/>
      <c r="P502" s="169">
        <f>SUM(P503:P541)</f>
        <v>0</v>
      </c>
      <c r="Q502" s="168"/>
      <c r="R502" s="169">
        <f>SUM(R503:R541)</f>
        <v>3.8298370000000004</v>
      </c>
      <c r="S502" s="168"/>
      <c r="T502" s="170">
        <f>SUM(T503:T541)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163" t="s">
        <v>81</v>
      </c>
      <c r="AT502" s="171" t="s">
        <v>71</v>
      </c>
      <c r="AU502" s="171" t="s">
        <v>79</v>
      </c>
      <c r="AY502" s="163" t="s">
        <v>191</v>
      </c>
      <c r="BK502" s="172">
        <f>SUM(BK503:BK541)</f>
        <v>0</v>
      </c>
    </row>
    <row r="503" s="2" customFormat="1" ht="24.15" customHeight="1">
      <c r="A503" s="39"/>
      <c r="B503" s="175"/>
      <c r="C503" s="176" t="s">
        <v>1305</v>
      </c>
      <c r="D503" s="176" t="s">
        <v>193</v>
      </c>
      <c r="E503" s="177" t="s">
        <v>1306</v>
      </c>
      <c r="F503" s="178" t="s">
        <v>1307</v>
      </c>
      <c r="G503" s="179" t="s">
        <v>136</v>
      </c>
      <c r="H503" s="180">
        <v>210.5</v>
      </c>
      <c r="I503" s="181"/>
      <c r="J503" s="182">
        <f>ROUND(I503*H503,2)</f>
        <v>0</v>
      </c>
      <c r="K503" s="178" t="s">
        <v>3</v>
      </c>
      <c r="L503" s="40"/>
      <c r="M503" s="183" t="s">
        <v>3</v>
      </c>
      <c r="N503" s="184" t="s">
        <v>43</v>
      </c>
      <c r="O503" s="73"/>
      <c r="P503" s="185">
        <f>O503*H503</f>
        <v>0</v>
      </c>
      <c r="Q503" s="185">
        <v>0.012200000000000001</v>
      </c>
      <c r="R503" s="185">
        <f>Q503*H503</f>
        <v>2.5681000000000003</v>
      </c>
      <c r="S503" s="185">
        <v>0</v>
      </c>
      <c r="T503" s="186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187" t="s">
        <v>293</v>
      </c>
      <c r="AT503" s="187" t="s">
        <v>193</v>
      </c>
      <c r="AU503" s="187" t="s">
        <v>81</v>
      </c>
      <c r="AY503" s="20" t="s">
        <v>191</v>
      </c>
      <c r="BE503" s="188">
        <f>IF(N503="základní",J503,0)</f>
        <v>0</v>
      </c>
      <c r="BF503" s="188">
        <f>IF(N503="snížená",J503,0)</f>
        <v>0</v>
      </c>
      <c r="BG503" s="188">
        <f>IF(N503="zákl. přenesená",J503,0)</f>
        <v>0</v>
      </c>
      <c r="BH503" s="188">
        <f>IF(N503="sníž. přenesená",J503,0)</f>
        <v>0</v>
      </c>
      <c r="BI503" s="188">
        <f>IF(N503="nulová",J503,0)</f>
        <v>0</v>
      </c>
      <c r="BJ503" s="20" t="s">
        <v>79</v>
      </c>
      <c r="BK503" s="188">
        <f>ROUND(I503*H503,2)</f>
        <v>0</v>
      </c>
      <c r="BL503" s="20" t="s">
        <v>293</v>
      </c>
      <c r="BM503" s="187" t="s">
        <v>1308</v>
      </c>
    </row>
    <row r="504" s="2" customFormat="1">
      <c r="A504" s="39"/>
      <c r="B504" s="40"/>
      <c r="C504" s="39"/>
      <c r="D504" s="195" t="s">
        <v>134</v>
      </c>
      <c r="E504" s="39"/>
      <c r="F504" s="203" t="s">
        <v>1309</v>
      </c>
      <c r="G504" s="39"/>
      <c r="H504" s="39"/>
      <c r="I504" s="191"/>
      <c r="J504" s="39"/>
      <c r="K504" s="39"/>
      <c r="L504" s="40"/>
      <c r="M504" s="192"/>
      <c r="N504" s="193"/>
      <c r="O504" s="73"/>
      <c r="P504" s="73"/>
      <c r="Q504" s="73"/>
      <c r="R504" s="73"/>
      <c r="S504" s="73"/>
      <c r="T504" s="74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20" t="s">
        <v>134</v>
      </c>
      <c r="AU504" s="20" t="s">
        <v>81</v>
      </c>
    </row>
    <row r="505" s="15" customFormat="1">
      <c r="A505" s="15"/>
      <c r="B505" s="225"/>
      <c r="C505" s="15"/>
      <c r="D505" s="195" t="s">
        <v>145</v>
      </c>
      <c r="E505" s="226" t="s">
        <v>3</v>
      </c>
      <c r="F505" s="227" t="s">
        <v>1310</v>
      </c>
      <c r="G505" s="15"/>
      <c r="H505" s="226" t="s">
        <v>3</v>
      </c>
      <c r="I505" s="228"/>
      <c r="J505" s="15"/>
      <c r="K505" s="15"/>
      <c r="L505" s="225"/>
      <c r="M505" s="229"/>
      <c r="N505" s="230"/>
      <c r="O505" s="230"/>
      <c r="P505" s="230"/>
      <c r="Q505" s="230"/>
      <c r="R505" s="230"/>
      <c r="S505" s="230"/>
      <c r="T505" s="23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26" t="s">
        <v>145</v>
      </c>
      <c r="AU505" s="226" t="s">
        <v>81</v>
      </c>
      <c r="AV505" s="15" t="s">
        <v>79</v>
      </c>
      <c r="AW505" s="15" t="s">
        <v>33</v>
      </c>
      <c r="AX505" s="15" t="s">
        <v>72</v>
      </c>
      <c r="AY505" s="226" t="s">
        <v>191</v>
      </c>
    </row>
    <row r="506" s="13" customFormat="1">
      <c r="A506" s="13"/>
      <c r="B506" s="194"/>
      <c r="C506" s="13"/>
      <c r="D506" s="195" t="s">
        <v>145</v>
      </c>
      <c r="E506" s="196" t="s">
        <v>3</v>
      </c>
      <c r="F506" s="197" t="s">
        <v>1311</v>
      </c>
      <c r="G506" s="13"/>
      <c r="H506" s="198">
        <v>80.799999999999997</v>
      </c>
      <c r="I506" s="199"/>
      <c r="J506" s="13"/>
      <c r="K506" s="13"/>
      <c r="L506" s="194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6" t="s">
        <v>145</v>
      </c>
      <c r="AU506" s="196" t="s">
        <v>81</v>
      </c>
      <c r="AV506" s="13" t="s">
        <v>81</v>
      </c>
      <c r="AW506" s="13" t="s">
        <v>33</v>
      </c>
      <c r="AX506" s="13" t="s">
        <v>72</v>
      </c>
      <c r="AY506" s="196" t="s">
        <v>191</v>
      </c>
    </row>
    <row r="507" s="13" customFormat="1">
      <c r="A507" s="13"/>
      <c r="B507" s="194"/>
      <c r="C507" s="13"/>
      <c r="D507" s="195" t="s">
        <v>145</v>
      </c>
      <c r="E507" s="196" t="s">
        <v>3</v>
      </c>
      <c r="F507" s="197" t="s">
        <v>1312</v>
      </c>
      <c r="G507" s="13"/>
      <c r="H507" s="198">
        <v>8.4000000000000004</v>
      </c>
      <c r="I507" s="199"/>
      <c r="J507" s="13"/>
      <c r="K507" s="13"/>
      <c r="L507" s="194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6" t="s">
        <v>145</v>
      </c>
      <c r="AU507" s="196" t="s">
        <v>81</v>
      </c>
      <c r="AV507" s="13" t="s">
        <v>81</v>
      </c>
      <c r="AW507" s="13" t="s">
        <v>33</v>
      </c>
      <c r="AX507" s="13" t="s">
        <v>72</v>
      </c>
      <c r="AY507" s="196" t="s">
        <v>191</v>
      </c>
    </row>
    <row r="508" s="15" customFormat="1">
      <c r="A508" s="15"/>
      <c r="B508" s="225"/>
      <c r="C508" s="15"/>
      <c r="D508" s="195" t="s">
        <v>145</v>
      </c>
      <c r="E508" s="226" t="s">
        <v>3</v>
      </c>
      <c r="F508" s="227" t="s">
        <v>939</v>
      </c>
      <c r="G508" s="15"/>
      <c r="H508" s="226" t="s">
        <v>3</v>
      </c>
      <c r="I508" s="228"/>
      <c r="J508" s="15"/>
      <c r="K508" s="15"/>
      <c r="L508" s="225"/>
      <c r="M508" s="229"/>
      <c r="N508" s="230"/>
      <c r="O508" s="230"/>
      <c r="P508" s="230"/>
      <c r="Q508" s="230"/>
      <c r="R508" s="230"/>
      <c r="S508" s="230"/>
      <c r="T508" s="23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26" t="s">
        <v>145</v>
      </c>
      <c r="AU508" s="226" t="s">
        <v>81</v>
      </c>
      <c r="AV508" s="15" t="s">
        <v>79</v>
      </c>
      <c r="AW508" s="15" t="s">
        <v>33</v>
      </c>
      <c r="AX508" s="15" t="s">
        <v>72</v>
      </c>
      <c r="AY508" s="226" t="s">
        <v>191</v>
      </c>
    </row>
    <row r="509" s="13" customFormat="1">
      <c r="A509" s="13"/>
      <c r="B509" s="194"/>
      <c r="C509" s="13"/>
      <c r="D509" s="195" t="s">
        <v>145</v>
      </c>
      <c r="E509" s="196" t="s">
        <v>3</v>
      </c>
      <c r="F509" s="197" t="s">
        <v>1313</v>
      </c>
      <c r="G509" s="13"/>
      <c r="H509" s="198">
        <v>113.3</v>
      </c>
      <c r="I509" s="199"/>
      <c r="J509" s="13"/>
      <c r="K509" s="13"/>
      <c r="L509" s="194"/>
      <c r="M509" s="200"/>
      <c r="N509" s="201"/>
      <c r="O509" s="201"/>
      <c r="P509" s="201"/>
      <c r="Q509" s="201"/>
      <c r="R509" s="201"/>
      <c r="S509" s="201"/>
      <c r="T509" s="20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6" t="s">
        <v>145</v>
      </c>
      <c r="AU509" s="196" t="s">
        <v>81</v>
      </c>
      <c r="AV509" s="13" t="s">
        <v>81</v>
      </c>
      <c r="AW509" s="13" t="s">
        <v>33</v>
      </c>
      <c r="AX509" s="13" t="s">
        <v>72</v>
      </c>
      <c r="AY509" s="196" t="s">
        <v>191</v>
      </c>
    </row>
    <row r="510" s="13" customFormat="1">
      <c r="A510" s="13"/>
      <c r="B510" s="194"/>
      <c r="C510" s="13"/>
      <c r="D510" s="195" t="s">
        <v>145</v>
      </c>
      <c r="E510" s="196" t="s">
        <v>3</v>
      </c>
      <c r="F510" s="197" t="s">
        <v>1314</v>
      </c>
      <c r="G510" s="13"/>
      <c r="H510" s="198">
        <v>8</v>
      </c>
      <c r="I510" s="199"/>
      <c r="J510" s="13"/>
      <c r="K510" s="13"/>
      <c r="L510" s="194"/>
      <c r="M510" s="200"/>
      <c r="N510" s="201"/>
      <c r="O510" s="201"/>
      <c r="P510" s="201"/>
      <c r="Q510" s="201"/>
      <c r="R510" s="201"/>
      <c r="S510" s="201"/>
      <c r="T510" s="20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6" t="s">
        <v>145</v>
      </c>
      <c r="AU510" s="196" t="s">
        <v>81</v>
      </c>
      <c r="AV510" s="13" t="s">
        <v>81</v>
      </c>
      <c r="AW510" s="13" t="s">
        <v>33</v>
      </c>
      <c r="AX510" s="13" t="s">
        <v>72</v>
      </c>
      <c r="AY510" s="196" t="s">
        <v>191</v>
      </c>
    </row>
    <row r="511" s="14" customFormat="1">
      <c r="A511" s="14"/>
      <c r="B511" s="204"/>
      <c r="C511" s="14"/>
      <c r="D511" s="195" t="s">
        <v>145</v>
      </c>
      <c r="E511" s="205" t="s">
        <v>3</v>
      </c>
      <c r="F511" s="206" t="s">
        <v>270</v>
      </c>
      <c r="G511" s="14"/>
      <c r="H511" s="207">
        <v>210.5</v>
      </c>
      <c r="I511" s="208"/>
      <c r="J511" s="14"/>
      <c r="K511" s="14"/>
      <c r="L511" s="204"/>
      <c r="M511" s="209"/>
      <c r="N511" s="210"/>
      <c r="O511" s="210"/>
      <c r="P511" s="210"/>
      <c r="Q511" s="210"/>
      <c r="R511" s="210"/>
      <c r="S511" s="210"/>
      <c r="T511" s="21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5" t="s">
        <v>145</v>
      </c>
      <c r="AU511" s="205" t="s">
        <v>81</v>
      </c>
      <c r="AV511" s="14" t="s">
        <v>197</v>
      </c>
      <c r="AW511" s="14" t="s">
        <v>33</v>
      </c>
      <c r="AX511" s="14" t="s">
        <v>79</v>
      </c>
      <c r="AY511" s="205" t="s">
        <v>191</v>
      </c>
    </row>
    <row r="512" s="2" customFormat="1" ht="24.15" customHeight="1">
      <c r="A512" s="39"/>
      <c r="B512" s="175"/>
      <c r="C512" s="176" t="s">
        <v>1315</v>
      </c>
      <c r="D512" s="176" t="s">
        <v>193</v>
      </c>
      <c r="E512" s="177" t="s">
        <v>1316</v>
      </c>
      <c r="F512" s="178" t="s">
        <v>1317</v>
      </c>
      <c r="G512" s="179" t="s">
        <v>288</v>
      </c>
      <c r="H512" s="180">
        <v>181.19999999999999</v>
      </c>
      <c r="I512" s="181"/>
      <c r="J512" s="182">
        <f>ROUND(I512*H512,2)</f>
        <v>0</v>
      </c>
      <c r="K512" s="178" t="s">
        <v>196</v>
      </c>
      <c r="L512" s="40"/>
      <c r="M512" s="183" t="s">
        <v>3</v>
      </c>
      <c r="N512" s="184" t="s">
        <v>43</v>
      </c>
      <c r="O512" s="73"/>
      <c r="P512" s="185">
        <f>O512*H512</f>
        <v>0</v>
      </c>
      <c r="Q512" s="185">
        <v>1.0000000000000001E-05</v>
      </c>
      <c r="R512" s="185">
        <f>Q512*H512</f>
        <v>0.001812</v>
      </c>
      <c r="S512" s="185">
        <v>0</v>
      </c>
      <c r="T512" s="18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187" t="s">
        <v>293</v>
      </c>
      <c r="AT512" s="187" t="s">
        <v>193</v>
      </c>
      <c r="AU512" s="187" t="s">
        <v>81</v>
      </c>
      <c r="AY512" s="20" t="s">
        <v>191</v>
      </c>
      <c r="BE512" s="188">
        <f>IF(N512="základní",J512,0)</f>
        <v>0</v>
      </c>
      <c r="BF512" s="188">
        <f>IF(N512="snížená",J512,0)</f>
        <v>0</v>
      </c>
      <c r="BG512" s="188">
        <f>IF(N512="zákl. přenesená",J512,0)</f>
        <v>0</v>
      </c>
      <c r="BH512" s="188">
        <f>IF(N512="sníž. přenesená",J512,0)</f>
        <v>0</v>
      </c>
      <c r="BI512" s="188">
        <f>IF(N512="nulová",J512,0)</f>
        <v>0</v>
      </c>
      <c r="BJ512" s="20" t="s">
        <v>79</v>
      </c>
      <c r="BK512" s="188">
        <f>ROUND(I512*H512,2)</f>
        <v>0</v>
      </c>
      <c r="BL512" s="20" t="s">
        <v>293</v>
      </c>
      <c r="BM512" s="187" t="s">
        <v>1318</v>
      </c>
    </row>
    <row r="513" s="2" customFormat="1">
      <c r="A513" s="39"/>
      <c r="B513" s="40"/>
      <c r="C513" s="39"/>
      <c r="D513" s="189" t="s">
        <v>199</v>
      </c>
      <c r="E513" s="39"/>
      <c r="F513" s="190" t="s">
        <v>1319</v>
      </c>
      <c r="G513" s="39"/>
      <c r="H513" s="39"/>
      <c r="I513" s="191"/>
      <c r="J513" s="39"/>
      <c r="K513" s="39"/>
      <c r="L513" s="40"/>
      <c r="M513" s="192"/>
      <c r="N513" s="193"/>
      <c r="O513" s="73"/>
      <c r="P513" s="73"/>
      <c r="Q513" s="73"/>
      <c r="R513" s="73"/>
      <c r="S513" s="73"/>
      <c r="T513" s="74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20" t="s">
        <v>199</v>
      </c>
      <c r="AU513" s="20" t="s">
        <v>81</v>
      </c>
    </row>
    <row r="514" s="13" customFormat="1">
      <c r="A514" s="13"/>
      <c r="B514" s="194"/>
      <c r="C514" s="13"/>
      <c r="D514" s="195" t="s">
        <v>145</v>
      </c>
      <c r="E514" s="196" t="s">
        <v>3</v>
      </c>
      <c r="F514" s="197" t="s">
        <v>1320</v>
      </c>
      <c r="G514" s="13"/>
      <c r="H514" s="198">
        <v>91.200000000000003</v>
      </c>
      <c r="I514" s="199"/>
      <c r="J514" s="13"/>
      <c r="K514" s="13"/>
      <c r="L514" s="194"/>
      <c r="M514" s="200"/>
      <c r="N514" s="201"/>
      <c r="O514" s="201"/>
      <c r="P514" s="201"/>
      <c r="Q514" s="201"/>
      <c r="R514" s="201"/>
      <c r="S514" s="201"/>
      <c r="T514" s="20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6" t="s">
        <v>145</v>
      </c>
      <c r="AU514" s="196" t="s">
        <v>81</v>
      </c>
      <c r="AV514" s="13" t="s">
        <v>81</v>
      </c>
      <c r="AW514" s="13" t="s">
        <v>33</v>
      </c>
      <c r="AX514" s="13" t="s">
        <v>72</v>
      </c>
      <c r="AY514" s="196" t="s">
        <v>191</v>
      </c>
    </row>
    <row r="515" s="13" customFormat="1">
      <c r="A515" s="13"/>
      <c r="B515" s="194"/>
      <c r="C515" s="13"/>
      <c r="D515" s="195" t="s">
        <v>145</v>
      </c>
      <c r="E515" s="196" t="s">
        <v>3</v>
      </c>
      <c r="F515" s="197" t="s">
        <v>1321</v>
      </c>
      <c r="G515" s="13"/>
      <c r="H515" s="198">
        <v>90</v>
      </c>
      <c r="I515" s="199"/>
      <c r="J515" s="13"/>
      <c r="K515" s="13"/>
      <c r="L515" s="194"/>
      <c r="M515" s="200"/>
      <c r="N515" s="201"/>
      <c r="O515" s="201"/>
      <c r="P515" s="201"/>
      <c r="Q515" s="201"/>
      <c r="R515" s="201"/>
      <c r="S515" s="201"/>
      <c r="T515" s="20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6" t="s">
        <v>145</v>
      </c>
      <c r="AU515" s="196" t="s">
        <v>81</v>
      </c>
      <c r="AV515" s="13" t="s">
        <v>81</v>
      </c>
      <c r="AW515" s="13" t="s">
        <v>33</v>
      </c>
      <c r="AX515" s="13" t="s">
        <v>72</v>
      </c>
      <c r="AY515" s="196" t="s">
        <v>191</v>
      </c>
    </row>
    <row r="516" s="14" customFormat="1">
      <c r="A516" s="14"/>
      <c r="B516" s="204"/>
      <c r="C516" s="14"/>
      <c r="D516" s="195" t="s">
        <v>145</v>
      </c>
      <c r="E516" s="205" t="s">
        <v>3</v>
      </c>
      <c r="F516" s="206" t="s">
        <v>270</v>
      </c>
      <c r="G516" s="14"/>
      <c r="H516" s="207">
        <v>181.19999999999999</v>
      </c>
      <c r="I516" s="208"/>
      <c r="J516" s="14"/>
      <c r="K516" s="14"/>
      <c r="L516" s="204"/>
      <c r="M516" s="209"/>
      <c r="N516" s="210"/>
      <c r="O516" s="210"/>
      <c r="P516" s="210"/>
      <c r="Q516" s="210"/>
      <c r="R516" s="210"/>
      <c r="S516" s="210"/>
      <c r="T516" s="2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5" t="s">
        <v>145</v>
      </c>
      <c r="AU516" s="205" t="s">
        <v>81</v>
      </c>
      <c r="AV516" s="14" t="s">
        <v>197</v>
      </c>
      <c r="AW516" s="14" t="s">
        <v>33</v>
      </c>
      <c r="AX516" s="14" t="s">
        <v>79</v>
      </c>
      <c r="AY516" s="205" t="s">
        <v>191</v>
      </c>
    </row>
    <row r="517" s="2" customFormat="1" ht="24.15" customHeight="1">
      <c r="A517" s="39"/>
      <c r="B517" s="175"/>
      <c r="C517" s="176" t="s">
        <v>1322</v>
      </c>
      <c r="D517" s="176" t="s">
        <v>193</v>
      </c>
      <c r="E517" s="177" t="s">
        <v>1323</v>
      </c>
      <c r="F517" s="178" t="s">
        <v>1324</v>
      </c>
      <c r="G517" s="179" t="s">
        <v>288</v>
      </c>
      <c r="H517" s="180">
        <v>46.990000000000002</v>
      </c>
      <c r="I517" s="181"/>
      <c r="J517" s="182">
        <f>ROUND(I517*H517,2)</f>
        <v>0</v>
      </c>
      <c r="K517" s="178" t="s">
        <v>196</v>
      </c>
      <c r="L517" s="40"/>
      <c r="M517" s="183" t="s">
        <v>3</v>
      </c>
      <c r="N517" s="184" t="s">
        <v>43</v>
      </c>
      <c r="O517" s="73"/>
      <c r="P517" s="185">
        <f>O517*H517</f>
        <v>0</v>
      </c>
      <c r="Q517" s="185">
        <v>0.0043800000000000002</v>
      </c>
      <c r="R517" s="185">
        <f>Q517*H517</f>
        <v>0.20581620000000003</v>
      </c>
      <c r="S517" s="185">
        <v>0</v>
      </c>
      <c r="T517" s="18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187" t="s">
        <v>293</v>
      </c>
      <c r="AT517" s="187" t="s">
        <v>193</v>
      </c>
      <c r="AU517" s="187" t="s">
        <v>81</v>
      </c>
      <c r="AY517" s="20" t="s">
        <v>191</v>
      </c>
      <c r="BE517" s="188">
        <f>IF(N517="základní",J517,0)</f>
        <v>0</v>
      </c>
      <c r="BF517" s="188">
        <f>IF(N517="snížená",J517,0)</f>
        <v>0</v>
      </c>
      <c r="BG517" s="188">
        <f>IF(N517="zákl. přenesená",J517,0)</f>
        <v>0</v>
      </c>
      <c r="BH517" s="188">
        <f>IF(N517="sníž. přenesená",J517,0)</f>
        <v>0</v>
      </c>
      <c r="BI517" s="188">
        <f>IF(N517="nulová",J517,0)</f>
        <v>0</v>
      </c>
      <c r="BJ517" s="20" t="s">
        <v>79</v>
      </c>
      <c r="BK517" s="188">
        <f>ROUND(I517*H517,2)</f>
        <v>0</v>
      </c>
      <c r="BL517" s="20" t="s">
        <v>293</v>
      </c>
      <c r="BM517" s="187" t="s">
        <v>1325</v>
      </c>
    </row>
    <row r="518" s="2" customFormat="1">
      <c r="A518" s="39"/>
      <c r="B518" s="40"/>
      <c r="C518" s="39"/>
      <c r="D518" s="189" t="s">
        <v>199</v>
      </c>
      <c r="E518" s="39"/>
      <c r="F518" s="190" t="s">
        <v>1326</v>
      </c>
      <c r="G518" s="39"/>
      <c r="H518" s="39"/>
      <c r="I518" s="191"/>
      <c r="J518" s="39"/>
      <c r="K518" s="39"/>
      <c r="L518" s="40"/>
      <c r="M518" s="192"/>
      <c r="N518" s="193"/>
      <c r="O518" s="73"/>
      <c r="P518" s="73"/>
      <c r="Q518" s="73"/>
      <c r="R518" s="73"/>
      <c r="S518" s="73"/>
      <c r="T518" s="74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20" t="s">
        <v>199</v>
      </c>
      <c r="AU518" s="20" t="s">
        <v>81</v>
      </c>
    </row>
    <row r="519" s="13" customFormat="1">
      <c r="A519" s="13"/>
      <c r="B519" s="194"/>
      <c r="C519" s="13"/>
      <c r="D519" s="195" t="s">
        <v>145</v>
      </c>
      <c r="E519" s="196" t="s">
        <v>3</v>
      </c>
      <c r="F519" s="197" t="s">
        <v>1327</v>
      </c>
      <c r="G519" s="13"/>
      <c r="H519" s="198">
        <v>23.329999999999998</v>
      </c>
      <c r="I519" s="199"/>
      <c r="J519" s="13"/>
      <c r="K519" s="13"/>
      <c r="L519" s="194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6" t="s">
        <v>145</v>
      </c>
      <c r="AU519" s="196" t="s">
        <v>81</v>
      </c>
      <c r="AV519" s="13" t="s">
        <v>81</v>
      </c>
      <c r="AW519" s="13" t="s">
        <v>33</v>
      </c>
      <c r="AX519" s="13" t="s">
        <v>72</v>
      </c>
      <c r="AY519" s="196" t="s">
        <v>191</v>
      </c>
    </row>
    <row r="520" s="13" customFormat="1">
      <c r="A520" s="13"/>
      <c r="B520" s="194"/>
      <c r="C520" s="13"/>
      <c r="D520" s="195" t="s">
        <v>145</v>
      </c>
      <c r="E520" s="196" t="s">
        <v>3</v>
      </c>
      <c r="F520" s="197" t="s">
        <v>1328</v>
      </c>
      <c r="G520" s="13"/>
      <c r="H520" s="198">
        <v>23.66</v>
      </c>
      <c r="I520" s="199"/>
      <c r="J520" s="13"/>
      <c r="K520" s="13"/>
      <c r="L520" s="194"/>
      <c r="M520" s="200"/>
      <c r="N520" s="201"/>
      <c r="O520" s="201"/>
      <c r="P520" s="201"/>
      <c r="Q520" s="201"/>
      <c r="R520" s="201"/>
      <c r="S520" s="201"/>
      <c r="T520" s="20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6" t="s">
        <v>145</v>
      </c>
      <c r="AU520" s="196" t="s">
        <v>81</v>
      </c>
      <c r="AV520" s="13" t="s">
        <v>81</v>
      </c>
      <c r="AW520" s="13" t="s">
        <v>33</v>
      </c>
      <c r="AX520" s="13" t="s">
        <v>72</v>
      </c>
      <c r="AY520" s="196" t="s">
        <v>191</v>
      </c>
    </row>
    <row r="521" s="14" customFormat="1">
      <c r="A521" s="14"/>
      <c r="B521" s="204"/>
      <c r="C521" s="14"/>
      <c r="D521" s="195" t="s">
        <v>145</v>
      </c>
      <c r="E521" s="205" t="s">
        <v>3</v>
      </c>
      <c r="F521" s="206" t="s">
        <v>270</v>
      </c>
      <c r="G521" s="14"/>
      <c r="H521" s="207">
        <v>46.990000000000002</v>
      </c>
      <c r="I521" s="208"/>
      <c r="J521" s="14"/>
      <c r="K521" s="14"/>
      <c r="L521" s="204"/>
      <c r="M521" s="209"/>
      <c r="N521" s="210"/>
      <c r="O521" s="210"/>
      <c r="P521" s="210"/>
      <c r="Q521" s="210"/>
      <c r="R521" s="210"/>
      <c r="S521" s="210"/>
      <c r="T521" s="21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5" t="s">
        <v>145</v>
      </c>
      <c r="AU521" s="205" t="s">
        <v>81</v>
      </c>
      <c r="AV521" s="14" t="s">
        <v>197</v>
      </c>
      <c r="AW521" s="14" t="s">
        <v>33</v>
      </c>
      <c r="AX521" s="14" t="s">
        <v>79</v>
      </c>
      <c r="AY521" s="205" t="s">
        <v>191</v>
      </c>
    </row>
    <row r="522" s="2" customFormat="1" ht="21.75" customHeight="1">
      <c r="A522" s="39"/>
      <c r="B522" s="175"/>
      <c r="C522" s="176" t="s">
        <v>1329</v>
      </c>
      <c r="D522" s="176" t="s">
        <v>193</v>
      </c>
      <c r="E522" s="177" t="s">
        <v>1330</v>
      </c>
      <c r="F522" s="178" t="s">
        <v>1331</v>
      </c>
      <c r="G522" s="179" t="s">
        <v>136</v>
      </c>
      <c r="H522" s="180">
        <v>21.559999999999999</v>
      </c>
      <c r="I522" s="181"/>
      <c r="J522" s="182">
        <f>ROUND(I522*H522,2)</f>
        <v>0</v>
      </c>
      <c r="K522" s="178" t="s">
        <v>196</v>
      </c>
      <c r="L522" s="40"/>
      <c r="M522" s="183" t="s">
        <v>3</v>
      </c>
      <c r="N522" s="184" t="s">
        <v>43</v>
      </c>
      <c r="O522" s="73"/>
      <c r="P522" s="185">
        <f>O522*H522</f>
        <v>0</v>
      </c>
      <c r="Q522" s="185">
        <v>0.017100000000000001</v>
      </c>
      <c r="R522" s="185">
        <f>Q522*H522</f>
        <v>0.368676</v>
      </c>
      <c r="S522" s="185">
        <v>0</v>
      </c>
      <c r="T522" s="18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187" t="s">
        <v>293</v>
      </c>
      <c r="AT522" s="187" t="s">
        <v>193</v>
      </c>
      <c r="AU522" s="187" t="s">
        <v>81</v>
      </c>
      <c r="AY522" s="20" t="s">
        <v>191</v>
      </c>
      <c r="BE522" s="188">
        <f>IF(N522="základní",J522,0)</f>
        <v>0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20" t="s">
        <v>79</v>
      </c>
      <c r="BK522" s="188">
        <f>ROUND(I522*H522,2)</f>
        <v>0</v>
      </c>
      <c r="BL522" s="20" t="s">
        <v>293</v>
      </c>
      <c r="BM522" s="187" t="s">
        <v>1332</v>
      </c>
    </row>
    <row r="523" s="2" customFormat="1">
      <c r="A523" s="39"/>
      <c r="B523" s="40"/>
      <c r="C523" s="39"/>
      <c r="D523" s="189" t="s">
        <v>199</v>
      </c>
      <c r="E523" s="39"/>
      <c r="F523" s="190" t="s">
        <v>1333</v>
      </c>
      <c r="G523" s="39"/>
      <c r="H523" s="39"/>
      <c r="I523" s="191"/>
      <c r="J523" s="39"/>
      <c r="K523" s="39"/>
      <c r="L523" s="40"/>
      <c r="M523" s="192"/>
      <c r="N523" s="193"/>
      <c r="O523" s="73"/>
      <c r="P523" s="73"/>
      <c r="Q523" s="73"/>
      <c r="R523" s="73"/>
      <c r="S523" s="73"/>
      <c r="T523" s="74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20" t="s">
        <v>199</v>
      </c>
      <c r="AU523" s="20" t="s">
        <v>81</v>
      </c>
    </row>
    <row r="524" s="2" customFormat="1">
      <c r="A524" s="39"/>
      <c r="B524" s="40"/>
      <c r="C524" s="39"/>
      <c r="D524" s="195" t="s">
        <v>134</v>
      </c>
      <c r="E524" s="39"/>
      <c r="F524" s="203" t="s">
        <v>1334</v>
      </c>
      <c r="G524" s="39"/>
      <c r="H524" s="39"/>
      <c r="I524" s="191"/>
      <c r="J524" s="39"/>
      <c r="K524" s="39"/>
      <c r="L524" s="40"/>
      <c r="M524" s="192"/>
      <c r="N524" s="193"/>
      <c r="O524" s="73"/>
      <c r="P524" s="73"/>
      <c r="Q524" s="73"/>
      <c r="R524" s="73"/>
      <c r="S524" s="73"/>
      <c r="T524" s="74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20" t="s">
        <v>134</v>
      </c>
      <c r="AU524" s="20" t="s">
        <v>81</v>
      </c>
    </row>
    <row r="525" s="13" customFormat="1">
      <c r="A525" s="13"/>
      <c r="B525" s="194"/>
      <c r="C525" s="13"/>
      <c r="D525" s="195" t="s">
        <v>145</v>
      </c>
      <c r="E525" s="196" t="s">
        <v>3</v>
      </c>
      <c r="F525" s="197" t="s">
        <v>1335</v>
      </c>
      <c r="G525" s="13"/>
      <c r="H525" s="198">
        <v>11</v>
      </c>
      <c r="I525" s="199"/>
      <c r="J525" s="13"/>
      <c r="K525" s="13"/>
      <c r="L525" s="194"/>
      <c r="M525" s="200"/>
      <c r="N525" s="201"/>
      <c r="O525" s="201"/>
      <c r="P525" s="201"/>
      <c r="Q525" s="201"/>
      <c r="R525" s="201"/>
      <c r="S525" s="201"/>
      <c r="T525" s="20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6" t="s">
        <v>145</v>
      </c>
      <c r="AU525" s="196" t="s">
        <v>81</v>
      </c>
      <c r="AV525" s="13" t="s">
        <v>81</v>
      </c>
      <c r="AW525" s="13" t="s">
        <v>33</v>
      </c>
      <c r="AX525" s="13" t="s">
        <v>72</v>
      </c>
      <c r="AY525" s="196" t="s">
        <v>191</v>
      </c>
    </row>
    <row r="526" s="13" customFormat="1">
      <c r="A526" s="13"/>
      <c r="B526" s="194"/>
      <c r="C526" s="13"/>
      <c r="D526" s="195" t="s">
        <v>145</v>
      </c>
      <c r="E526" s="196" t="s">
        <v>3</v>
      </c>
      <c r="F526" s="197" t="s">
        <v>1336</v>
      </c>
      <c r="G526" s="13"/>
      <c r="H526" s="198">
        <v>10.560000000000001</v>
      </c>
      <c r="I526" s="199"/>
      <c r="J526" s="13"/>
      <c r="K526" s="13"/>
      <c r="L526" s="194"/>
      <c r="M526" s="200"/>
      <c r="N526" s="201"/>
      <c r="O526" s="201"/>
      <c r="P526" s="201"/>
      <c r="Q526" s="201"/>
      <c r="R526" s="201"/>
      <c r="S526" s="201"/>
      <c r="T526" s="20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6" t="s">
        <v>145</v>
      </c>
      <c r="AU526" s="196" t="s">
        <v>81</v>
      </c>
      <c r="AV526" s="13" t="s">
        <v>81</v>
      </c>
      <c r="AW526" s="13" t="s">
        <v>33</v>
      </c>
      <c r="AX526" s="13" t="s">
        <v>72</v>
      </c>
      <c r="AY526" s="196" t="s">
        <v>191</v>
      </c>
    </row>
    <row r="527" s="14" customFormat="1">
      <c r="A527" s="14"/>
      <c r="B527" s="204"/>
      <c r="C527" s="14"/>
      <c r="D527" s="195" t="s">
        <v>145</v>
      </c>
      <c r="E527" s="205" t="s">
        <v>3</v>
      </c>
      <c r="F527" s="206" t="s">
        <v>270</v>
      </c>
      <c r="G527" s="14"/>
      <c r="H527" s="207">
        <v>21.559999999999999</v>
      </c>
      <c r="I527" s="208"/>
      <c r="J527" s="14"/>
      <c r="K527" s="14"/>
      <c r="L527" s="204"/>
      <c r="M527" s="209"/>
      <c r="N527" s="210"/>
      <c r="O527" s="210"/>
      <c r="P527" s="210"/>
      <c r="Q527" s="210"/>
      <c r="R527" s="210"/>
      <c r="S527" s="210"/>
      <c r="T527" s="2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05" t="s">
        <v>145</v>
      </c>
      <c r="AU527" s="205" t="s">
        <v>81</v>
      </c>
      <c r="AV527" s="14" t="s">
        <v>197</v>
      </c>
      <c r="AW527" s="14" t="s">
        <v>33</v>
      </c>
      <c r="AX527" s="14" t="s">
        <v>79</v>
      </c>
      <c r="AY527" s="205" t="s">
        <v>191</v>
      </c>
    </row>
    <row r="528" s="2" customFormat="1" ht="24.15" customHeight="1">
      <c r="A528" s="39"/>
      <c r="B528" s="175"/>
      <c r="C528" s="176" t="s">
        <v>1337</v>
      </c>
      <c r="D528" s="176" t="s">
        <v>193</v>
      </c>
      <c r="E528" s="177" t="s">
        <v>1338</v>
      </c>
      <c r="F528" s="178" t="s">
        <v>1339</v>
      </c>
      <c r="G528" s="179" t="s">
        <v>136</v>
      </c>
      <c r="H528" s="180">
        <v>0.35999999999999999</v>
      </c>
      <c r="I528" s="181"/>
      <c r="J528" s="182">
        <f>ROUND(I528*H528,2)</f>
        <v>0</v>
      </c>
      <c r="K528" s="178" t="s">
        <v>196</v>
      </c>
      <c r="L528" s="40"/>
      <c r="M528" s="183" t="s">
        <v>3</v>
      </c>
      <c r="N528" s="184" t="s">
        <v>43</v>
      </c>
      <c r="O528" s="73"/>
      <c r="P528" s="185">
        <f>O528*H528</f>
        <v>0</v>
      </c>
      <c r="Q528" s="185">
        <v>0.016140000000000002</v>
      </c>
      <c r="R528" s="185">
        <f>Q528*H528</f>
        <v>0.0058104000000000003</v>
      </c>
      <c r="S528" s="185">
        <v>0</v>
      </c>
      <c r="T528" s="18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187" t="s">
        <v>293</v>
      </c>
      <c r="AT528" s="187" t="s">
        <v>193</v>
      </c>
      <c r="AU528" s="187" t="s">
        <v>81</v>
      </c>
      <c r="AY528" s="20" t="s">
        <v>191</v>
      </c>
      <c r="BE528" s="188">
        <f>IF(N528="základní",J528,0)</f>
        <v>0</v>
      </c>
      <c r="BF528" s="188">
        <f>IF(N528="snížená",J528,0)</f>
        <v>0</v>
      </c>
      <c r="BG528" s="188">
        <f>IF(N528="zákl. přenesená",J528,0)</f>
        <v>0</v>
      </c>
      <c r="BH528" s="188">
        <f>IF(N528="sníž. přenesená",J528,0)</f>
        <v>0</v>
      </c>
      <c r="BI528" s="188">
        <f>IF(N528="nulová",J528,0)</f>
        <v>0</v>
      </c>
      <c r="BJ528" s="20" t="s">
        <v>79</v>
      </c>
      <c r="BK528" s="188">
        <f>ROUND(I528*H528,2)</f>
        <v>0</v>
      </c>
      <c r="BL528" s="20" t="s">
        <v>293</v>
      </c>
      <c r="BM528" s="187" t="s">
        <v>1340</v>
      </c>
    </row>
    <row r="529" s="2" customFormat="1">
      <c r="A529" s="39"/>
      <c r="B529" s="40"/>
      <c r="C529" s="39"/>
      <c r="D529" s="189" t="s">
        <v>199</v>
      </c>
      <c r="E529" s="39"/>
      <c r="F529" s="190" t="s">
        <v>1341</v>
      </c>
      <c r="G529" s="39"/>
      <c r="H529" s="39"/>
      <c r="I529" s="191"/>
      <c r="J529" s="39"/>
      <c r="K529" s="39"/>
      <c r="L529" s="40"/>
      <c r="M529" s="192"/>
      <c r="N529" s="193"/>
      <c r="O529" s="73"/>
      <c r="P529" s="73"/>
      <c r="Q529" s="73"/>
      <c r="R529" s="73"/>
      <c r="S529" s="73"/>
      <c r="T529" s="74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20" t="s">
        <v>199</v>
      </c>
      <c r="AU529" s="20" t="s">
        <v>81</v>
      </c>
    </row>
    <row r="530" s="2" customFormat="1">
      <c r="A530" s="39"/>
      <c r="B530" s="40"/>
      <c r="C530" s="39"/>
      <c r="D530" s="195" t="s">
        <v>134</v>
      </c>
      <c r="E530" s="39"/>
      <c r="F530" s="203" t="s">
        <v>1342</v>
      </c>
      <c r="G530" s="39"/>
      <c r="H530" s="39"/>
      <c r="I530" s="191"/>
      <c r="J530" s="39"/>
      <c r="K530" s="39"/>
      <c r="L530" s="40"/>
      <c r="M530" s="192"/>
      <c r="N530" s="193"/>
      <c r="O530" s="73"/>
      <c r="P530" s="73"/>
      <c r="Q530" s="73"/>
      <c r="R530" s="73"/>
      <c r="S530" s="73"/>
      <c r="T530" s="74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20" t="s">
        <v>134</v>
      </c>
      <c r="AU530" s="20" t="s">
        <v>81</v>
      </c>
    </row>
    <row r="531" s="13" customFormat="1">
      <c r="A531" s="13"/>
      <c r="B531" s="194"/>
      <c r="C531" s="13"/>
      <c r="D531" s="195" t="s">
        <v>145</v>
      </c>
      <c r="E531" s="196" t="s">
        <v>3</v>
      </c>
      <c r="F531" s="197" t="s">
        <v>1343</v>
      </c>
      <c r="G531" s="13"/>
      <c r="H531" s="198">
        <v>0.35999999999999999</v>
      </c>
      <c r="I531" s="199"/>
      <c r="J531" s="13"/>
      <c r="K531" s="13"/>
      <c r="L531" s="194"/>
      <c r="M531" s="200"/>
      <c r="N531" s="201"/>
      <c r="O531" s="201"/>
      <c r="P531" s="201"/>
      <c r="Q531" s="201"/>
      <c r="R531" s="201"/>
      <c r="S531" s="201"/>
      <c r="T531" s="20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6" t="s">
        <v>145</v>
      </c>
      <c r="AU531" s="196" t="s">
        <v>81</v>
      </c>
      <c r="AV531" s="13" t="s">
        <v>81</v>
      </c>
      <c r="AW531" s="13" t="s">
        <v>33</v>
      </c>
      <c r="AX531" s="13" t="s">
        <v>79</v>
      </c>
      <c r="AY531" s="196" t="s">
        <v>191</v>
      </c>
    </row>
    <row r="532" s="2" customFormat="1" ht="24.15" customHeight="1">
      <c r="A532" s="39"/>
      <c r="B532" s="175"/>
      <c r="C532" s="176" t="s">
        <v>1344</v>
      </c>
      <c r="D532" s="176" t="s">
        <v>193</v>
      </c>
      <c r="E532" s="177" t="s">
        <v>1345</v>
      </c>
      <c r="F532" s="178" t="s">
        <v>1346</v>
      </c>
      <c r="G532" s="179" t="s">
        <v>136</v>
      </c>
      <c r="H532" s="180">
        <v>157.31999999999999</v>
      </c>
      <c r="I532" s="181"/>
      <c r="J532" s="182">
        <f>ROUND(I532*H532,2)</f>
        <v>0</v>
      </c>
      <c r="K532" s="178" t="s">
        <v>196</v>
      </c>
      <c r="L532" s="40"/>
      <c r="M532" s="183" t="s">
        <v>3</v>
      </c>
      <c r="N532" s="184" t="s">
        <v>43</v>
      </c>
      <c r="O532" s="73"/>
      <c r="P532" s="185">
        <f>O532*H532</f>
        <v>0</v>
      </c>
      <c r="Q532" s="185">
        <v>0.00132</v>
      </c>
      <c r="R532" s="185">
        <f>Q532*H532</f>
        <v>0.2076624</v>
      </c>
      <c r="S532" s="185">
        <v>0</v>
      </c>
      <c r="T532" s="186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187" t="s">
        <v>293</v>
      </c>
      <c r="AT532" s="187" t="s">
        <v>193</v>
      </c>
      <c r="AU532" s="187" t="s">
        <v>81</v>
      </c>
      <c r="AY532" s="20" t="s">
        <v>191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20" t="s">
        <v>79</v>
      </c>
      <c r="BK532" s="188">
        <f>ROUND(I532*H532,2)</f>
        <v>0</v>
      </c>
      <c r="BL532" s="20" t="s">
        <v>293</v>
      </c>
      <c r="BM532" s="187" t="s">
        <v>1347</v>
      </c>
    </row>
    <row r="533" s="2" customFormat="1">
      <c r="A533" s="39"/>
      <c r="B533" s="40"/>
      <c r="C533" s="39"/>
      <c r="D533" s="189" t="s">
        <v>199</v>
      </c>
      <c r="E533" s="39"/>
      <c r="F533" s="190" t="s">
        <v>1348</v>
      </c>
      <c r="G533" s="39"/>
      <c r="H533" s="39"/>
      <c r="I533" s="191"/>
      <c r="J533" s="39"/>
      <c r="K533" s="39"/>
      <c r="L533" s="40"/>
      <c r="M533" s="192"/>
      <c r="N533" s="193"/>
      <c r="O533" s="73"/>
      <c r="P533" s="73"/>
      <c r="Q533" s="73"/>
      <c r="R533" s="73"/>
      <c r="S533" s="73"/>
      <c r="T533" s="74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20" t="s">
        <v>199</v>
      </c>
      <c r="AU533" s="20" t="s">
        <v>81</v>
      </c>
    </row>
    <row r="534" s="2" customFormat="1" ht="21.75" customHeight="1">
      <c r="A534" s="39"/>
      <c r="B534" s="175"/>
      <c r="C534" s="215" t="s">
        <v>1349</v>
      </c>
      <c r="D534" s="215" t="s">
        <v>653</v>
      </c>
      <c r="E534" s="216" t="s">
        <v>1350</v>
      </c>
      <c r="F534" s="217" t="s">
        <v>1351</v>
      </c>
      <c r="G534" s="218" t="s">
        <v>136</v>
      </c>
      <c r="H534" s="219">
        <v>157.31999999999999</v>
      </c>
      <c r="I534" s="220"/>
      <c r="J534" s="221">
        <f>ROUND(I534*H534,2)</f>
        <v>0</v>
      </c>
      <c r="K534" s="217" t="s">
        <v>196</v>
      </c>
      <c r="L534" s="222"/>
      <c r="M534" s="223" t="s">
        <v>3</v>
      </c>
      <c r="N534" s="224" t="s">
        <v>43</v>
      </c>
      <c r="O534" s="73"/>
      <c r="P534" s="185">
        <f>O534*H534</f>
        <v>0</v>
      </c>
      <c r="Q534" s="185">
        <v>0.0030000000000000001</v>
      </c>
      <c r="R534" s="185">
        <f>Q534*H534</f>
        <v>0.47195999999999999</v>
      </c>
      <c r="S534" s="185">
        <v>0</v>
      </c>
      <c r="T534" s="18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187" t="s">
        <v>396</v>
      </c>
      <c r="AT534" s="187" t="s">
        <v>653</v>
      </c>
      <c r="AU534" s="187" t="s">
        <v>81</v>
      </c>
      <c r="AY534" s="20" t="s">
        <v>191</v>
      </c>
      <c r="BE534" s="188">
        <f>IF(N534="základní",J534,0)</f>
        <v>0</v>
      </c>
      <c r="BF534" s="188">
        <f>IF(N534="snížená",J534,0)</f>
        <v>0</v>
      </c>
      <c r="BG534" s="188">
        <f>IF(N534="zákl. přenesená",J534,0)</f>
        <v>0</v>
      </c>
      <c r="BH534" s="188">
        <f>IF(N534="sníž. přenesená",J534,0)</f>
        <v>0</v>
      </c>
      <c r="BI534" s="188">
        <f>IF(N534="nulová",J534,0)</f>
        <v>0</v>
      </c>
      <c r="BJ534" s="20" t="s">
        <v>79</v>
      </c>
      <c r="BK534" s="188">
        <f>ROUND(I534*H534,2)</f>
        <v>0</v>
      </c>
      <c r="BL534" s="20" t="s">
        <v>293</v>
      </c>
      <c r="BM534" s="187" t="s">
        <v>1352</v>
      </c>
    </row>
    <row r="535" s="15" customFormat="1">
      <c r="A535" s="15"/>
      <c r="B535" s="225"/>
      <c r="C535" s="15"/>
      <c r="D535" s="195" t="s">
        <v>145</v>
      </c>
      <c r="E535" s="226" t="s">
        <v>3</v>
      </c>
      <c r="F535" s="227" t="s">
        <v>1310</v>
      </c>
      <c r="G535" s="15"/>
      <c r="H535" s="226" t="s">
        <v>3</v>
      </c>
      <c r="I535" s="228"/>
      <c r="J535" s="15"/>
      <c r="K535" s="15"/>
      <c r="L535" s="225"/>
      <c r="M535" s="229"/>
      <c r="N535" s="230"/>
      <c r="O535" s="230"/>
      <c r="P535" s="230"/>
      <c r="Q535" s="230"/>
      <c r="R535" s="230"/>
      <c r="S535" s="230"/>
      <c r="T535" s="23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26" t="s">
        <v>145</v>
      </c>
      <c r="AU535" s="226" t="s">
        <v>81</v>
      </c>
      <c r="AV535" s="15" t="s">
        <v>79</v>
      </c>
      <c r="AW535" s="15" t="s">
        <v>33</v>
      </c>
      <c r="AX535" s="15" t="s">
        <v>72</v>
      </c>
      <c r="AY535" s="226" t="s">
        <v>191</v>
      </c>
    </row>
    <row r="536" s="13" customFormat="1">
      <c r="A536" s="13"/>
      <c r="B536" s="194"/>
      <c r="C536" s="13"/>
      <c r="D536" s="195" t="s">
        <v>145</v>
      </c>
      <c r="E536" s="196" t="s">
        <v>3</v>
      </c>
      <c r="F536" s="197" t="s">
        <v>1353</v>
      </c>
      <c r="G536" s="13"/>
      <c r="H536" s="198">
        <v>78.480000000000004</v>
      </c>
      <c r="I536" s="199"/>
      <c r="J536" s="13"/>
      <c r="K536" s="13"/>
      <c r="L536" s="194"/>
      <c r="M536" s="200"/>
      <c r="N536" s="201"/>
      <c r="O536" s="201"/>
      <c r="P536" s="201"/>
      <c r="Q536" s="201"/>
      <c r="R536" s="201"/>
      <c r="S536" s="201"/>
      <c r="T536" s="20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6" t="s">
        <v>145</v>
      </c>
      <c r="AU536" s="196" t="s">
        <v>81</v>
      </c>
      <c r="AV536" s="13" t="s">
        <v>81</v>
      </c>
      <c r="AW536" s="13" t="s">
        <v>33</v>
      </c>
      <c r="AX536" s="13" t="s">
        <v>72</v>
      </c>
      <c r="AY536" s="196" t="s">
        <v>191</v>
      </c>
    </row>
    <row r="537" s="15" customFormat="1">
      <c r="A537" s="15"/>
      <c r="B537" s="225"/>
      <c r="C537" s="15"/>
      <c r="D537" s="195" t="s">
        <v>145</v>
      </c>
      <c r="E537" s="226" t="s">
        <v>3</v>
      </c>
      <c r="F537" s="227" t="s">
        <v>939</v>
      </c>
      <c r="G537" s="15"/>
      <c r="H537" s="226" t="s">
        <v>3</v>
      </c>
      <c r="I537" s="228"/>
      <c r="J537" s="15"/>
      <c r="K537" s="15"/>
      <c r="L537" s="225"/>
      <c r="M537" s="229"/>
      <c r="N537" s="230"/>
      <c r="O537" s="230"/>
      <c r="P537" s="230"/>
      <c r="Q537" s="230"/>
      <c r="R537" s="230"/>
      <c r="S537" s="230"/>
      <c r="T537" s="231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26" t="s">
        <v>145</v>
      </c>
      <c r="AU537" s="226" t="s">
        <v>81</v>
      </c>
      <c r="AV537" s="15" t="s">
        <v>79</v>
      </c>
      <c r="AW537" s="15" t="s">
        <v>33</v>
      </c>
      <c r="AX537" s="15" t="s">
        <v>72</v>
      </c>
      <c r="AY537" s="226" t="s">
        <v>191</v>
      </c>
    </row>
    <row r="538" s="13" customFormat="1">
      <c r="A538" s="13"/>
      <c r="B538" s="194"/>
      <c r="C538" s="13"/>
      <c r="D538" s="195" t="s">
        <v>145</v>
      </c>
      <c r="E538" s="196" t="s">
        <v>3</v>
      </c>
      <c r="F538" s="197" t="s">
        <v>1354</v>
      </c>
      <c r="G538" s="13"/>
      <c r="H538" s="198">
        <v>78.840000000000003</v>
      </c>
      <c r="I538" s="199"/>
      <c r="J538" s="13"/>
      <c r="K538" s="13"/>
      <c r="L538" s="194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6" t="s">
        <v>145</v>
      </c>
      <c r="AU538" s="196" t="s">
        <v>81</v>
      </c>
      <c r="AV538" s="13" t="s">
        <v>81</v>
      </c>
      <c r="AW538" s="13" t="s">
        <v>33</v>
      </c>
      <c r="AX538" s="13" t="s">
        <v>72</v>
      </c>
      <c r="AY538" s="196" t="s">
        <v>191</v>
      </c>
    </row>
    <row r="539" s="14" customFormat="1">
      <c r="A539" s="14"/>
      <c r="B539" s="204"/>
      <c r="C539" s="14"/>
      <c r="D539" s="195" t="s">
        <v>145</v>
      </c>
      <c r="E539" s="205" t="s">
        <v>3</v>
      </c>
      <c r="F539" s="206" t="s">
        <v>270</v>
      </c>
      <c r="G539" s="14"/>
      <c r="H539" s="207">
        <v>157.31999999999999</v>
      </c>
      <c r="I539" s="208"/>
      <c r="J539" s="14"/>
      <c r="K539" s="14"/>
      <c r="L539" s="204"/>
      <c r="M539" s="209"/>
      <c r="N539" s="210"/>
      <c r="O539" s="210"/>
      <c r="P539" s="210"/>
      <c r="Q539" s="210"/>
      <c r="R539" s="210"/>
      <c r="S539" s="210"/>
      <c r="T539" s="2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5" t="s">
        <v>145</v>
      </c>
      <c r="AU539" s="205" t="s">
        <v>81</v>
      </c>
      <c r="AV539" s="14" t="s">
        <v>197</v>
      </c>
      <c r="AW539" s="14" t="s">
        <v>33</v>
      </c>
      <c r="AX539" s="14" t="s">
        <v>79</v>
      </c>
      <c r="AY539" s="205" t="s">
        <v>191</v>
      </c>
    </row>
    <row r="540" s="2" customFormat="1" ht="37.8" customHeight="1">
      <c r="A540" s="39"/>
      <c r="B540" s="175"/>
      <c r="C540" s="176" t="s">
        <v>1355</v>
      </c>
      <c r="D540" s="176" t="s">
        <v>193</v>
      </c>
      <c r="E540" s="177" t="s">
        <v>1356</v>
      </c>
      <c r="F540" s="178" t="s">
        <v>1357</v>
      </c>
      <c r="G540" s="179" t="s">
        <v>258</v>
      </c>
      <c r="H540" s="180">
        <v>3.8300000000000001</v>
      </c>
      <c r="I540" s="181"/>
      <c r="J540" s="182">
        <f>ROUND(I540*H540,2)</f>
        <v>0</v>
      </c>
      <c r="K540" s="178" t="s">
        <v>196</v>
      </c>
      <c r="L540" s="40"/>
      <c r="M540" s="183" t="s">
        <v>3</v>
      </c>
      <c r="N540" s="184" t="s">
        <v>43</v>
      </c>
      <c r="O540" s="73"/>
      <c r="P540" s="185">
        <f>O540*H540</f>
        <v>0</v>
      </c>
      <c r="Q540" s="185">
        <v>0</v>
      </c>
      <c r="R540" s="185">
        <f>Q540*H540</f>
        <v>0</v>
      </c>
      <c r="S540" s="185">
        <v>0</v>
      </c>
      <c r="T540" s="18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187" t="s">
        <v>293</v>
      </c>
      <c r="AT540" s="187" t="s">
        <v>193</v>
      </c>
      <c r="AU540" s="187" t="s">
        <v>81</v>
      </c>
      <c r="AY540" s="20" t="s">
        <v>191</v>
      </c>
      <c r="BE540" s="188">
        <f>IF(N540="základní",J540,0)</f>
        <v>0</v>
      </c>
      <c r="BF540" s="188">
        <f>IF(N540="snížená",J540,0)</f>
        <v>0</v>
      </c>
      <c r="BG540" s="188">
        <f>IF(N540="zákl. přenesená",J540,0)</f>
        <v>0</v>
      </c>
      <c r="BH540" s="188">
        <f>IF(N540="sníž. přenesená",J540,0)</f>
        <v>0</v>
      </c>
      <c r="BI540" s="188">
        <f>IF(N540="nulová",J540,0)</f>
        <v>0</v>
      </c>
      <c r="BJ540" s="20" t="s">
        <v>79</v>
      </c>
      <c r="BK540" s="188">
        <f>ROUND(I540*H540,2)</f>
        <v>0</v>
      </c>
      <c r="BL540" s="20" t="s">
        <v>293</v>
      </c>
      <c r="BM540" s="187" t="s">
        <v>1358</v>
      </c>
    </row>
    <row r="541" s="2" customFormat="1">
      <c r="A541" s="39"/>
      <c r="B541" s="40"/>
      <c r="C541" s="39"/>
      <c r="D541" s="189" t="s">
        <v>199</v>
      </c>
      <c r="E541" s="39"/>
      <c r="F541" s="190" t="s">
        <v>1359</v>
      </c>
      <c r="G541" s="39"/>
      <c r="H541" s="39"/>
      <c r="I541" s="191"/>
      <c r="J541" s="39"/>
      <c r="K541" s="39"/>
      <c r="L541" s="40"/>
      <c r="M541" s="192"/>
      <c r="N541" s="193"/>
      <c r="O541" s="73"/>
      <c r="P541" s="73"/>
      <c r="Q541" s="73"/>
      <c r="R541" s="73"/>
      <c r="S541" s="73"/>
      <c r="T541" s="74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20" t="s">
        <v>199</v>
      </c>
      <c r="AU541" s="20" t="s">
        <v>81</v>
      </c>
    </row>
    <row r="542" s="12" customFormat="1" ht="22.8" customHeight="1">
      <c r="A542" s="12"/>
      <c r="B542" s="162"/>
      <c r="C542" s="12"/>
      <c r="D542" s="163" t="s">
        <v>71</v>
      </c>
      <c r="E542" s="173" t="s">
        <v>564</v>
      </c>
      <c r="F542" s="173" t="s">
        <v>565</v>
      </c>
      <c r="G542" s="12"/>
      <c r="H542" s="12"/>
      <c r="I542" s="165"/>
      <c r="J542" s="174">
        <f>BK542</f>
        <v>0</v>
      </c>
      <c r="K542" s="12"/>
      <c r="L542" s="162"/>
      <c r="M542" s="167"/>
      <c r="N542" s="168"/>
      <c r="O542" s="168"/>
      <c r="P542" s="169">
        <f>SUM(P543:P570)</f>
        <v>0</v>
      </c>
      <c r="Q542" s="168"/>
      <c r="R542" s="169">
        <f>SUM(R543:R570)</f>
        <v>0.61943475999999997</v>
      </c>
      <c r="S542" s="168"/>
      <c r="T542" s="170">
        <f>SUM(T543:T570)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163" t="s">
        <v>81</v>
      </c>
      <c r="AT542" s="171" t="s">
        <v>71</v>
      </c>
      <c r="AU542" s="171" t="s">
        <v>79</v>
      </c>
      <c r="AY542" s="163" t="s">
        <v>191</v>
      </c>
      <c r="BK542" s="172">
        <f>SUM(BK543:BK570)</f>
        <v>0</v>
      </c>
    </row>
    <row r="543" s="2" customFormat="1" ht="16.5" customHeight="1">
      <c r="A543" s="39"/>
      <c r="B543" s="175"/>
      <c r="C543" s="176" t="s">
        <v>1360</v>
      </c>
      <c r="D543" s="176" t="s">
        <v>193</v>
      </c>
      <c r="E543" s="177" t="s">
        <v>1361</v>
      </c>
      <c r="F543" s="178" t="s">
        <v>1362</v>
      </c>
      <c r="G543" s="179" t="s">
        <v>288</v>
      </c>
      <c r="H543" s="180">
        <v>70.730000000000004</v>
      </c>
      <c r="I543" s="181"/>
      <c r="J543" s="182">
        <f>ROUND(I543*H543,2)</f>
        <v>0</v>
      </c>
      <c r="K543" s="178" t="s">
        <v>196</v>
      </c>
      <c r="L543" s="40"/>
      <c r="M543" s="183" t="s">
        <v>3</v>
      </c>
      <c r="N543" s="184" t="s">
        <v>43</v>
      </c>
      <c r="O543" s="73"/>
      <c r="P543" s="185">
        <f>O543*H543</f>
        <v>0</v>
      </c>
      <c r="Q543" s="185">
        <v>4.0000000000000003E-05</v>
      </c>
      <c r="R543" s="185">
        <f>Q543*H543</f>
        <v>0.0028292000000000005</v>
      </c>
      <c r="S543" s="185">
        <v>0</v>
      </c>
      <c r="T543" s="186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187" t="s">
        <v>293</v>
      </c>
      <c r="AT543" s="187" t="s">
        <v>193</v>
      </c>
      <c r="AU543" s="187" t="s">
        <v>81</v>
      </c>
      <c r="AY543" s="20" t="s">
        <v>191</v>
      </c>
      <c r="BE543" s="188">
        <f>IF(N543="základní",J543,0)</f>
        <v>0</v>
      </c>
      <c r="BF543" s="188">
        <f>IF(N543="snížená",J543,0)</f>
        <v>0</v>
      </c>
      <c r="BG543" s="188">
        <f>IF(N543="zákl. přenesená",J543,0)</f>
        <v>0</v>
      </c>
      <c r="BH543" s="188">
        <f>IF(N543="sníž. přenesená",J543,0)</f>
        <v>0</v>
      </c>
      <c r="BI543" s="188">
        <f>IF(N543="nulová",J543,0)</f>
        <v>0</v>
      </c>
      <c r="BJ543" s="20" t="s">
        <v>79</v>
      </c>
      <c r="BK543" s="188">
        <f>ROUND(I543*H543,2)</f>
        <v>0</v>
      </c>
      <c r="BL543" s="20" t="s">
        <v>293</v>
      </c>
      <c r="BM543" s="187" t="s">
        <v>1363</v>
      </c>
    </row>
    <row r="544" s="2" customFormat="1">
      <c r="A544" s="39"/>
      <c r="B544" s="40"/>
      <c r="C544" s="39"/>
      <c r="D544" s="189" t="s">
        <v>199</v>
      </c>
      <c r="E544" s="39"/>
      <c r="F544" s="190" t="s">
        <v>1364</v>
      </c>
      <c r="G544" s="39"/>
      <c r="H544" s="39"/>
      <c r="I544" s="191"/>
      <c r="J544" s="39"/>
      <c r="K544" s="39"/>
      <c r="L544" s="40"/>
      <c r="M544" s="192"/>
      <c r="N544" s="193"/>
      <c r="O544" s="73"/>
      <c r="P544" s="73"/>
      <c r="Q544" s="73"/>
      <c r="R544" s="73"/>
      <c r="S544" s="73"/>
      <c r="T544" s="74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20" t="s">
        <v>199</v>
      </c>
      <c r="AU544" s="20" t="s">
        <v>81</v>
      </c>
    </row>
    <row r="545" s="13" customFormat="1">
      <c r="A545" s="13"/>
      <c r="B545" s="194"/>
      <c r="C545" s="13"/>
      <c r="D545" s="195" t="s">
        <v>145</v>
      </c>
      <c r="E545" s="196" t="s">
        <v>3</v>
      </c>
      <c r="F545" s="197" t="s">
        <v>1365</v>
      </c>
      <c r="G545" s="13"/>
      <c r="H545" s="198">
        <v>67.730000000000004</v>
      </c>
      <c r="I545" s="199"/>
      <c r="J545" s="13"/>
      <c r="K545" s="13"/>
      <c r="L545" s="194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6" t="s">
        <v>145</v>
      </c>
      <c r="AU545" s="196" t="s">
        <v>81</v>
      </c>
      <c r="AV545" s="13" t="s">
        <v>81</v>
      </c>
      <c r="AW545" s="13" t="s">
        <v>33</v>
      </c>
      <c r="AX545" s="13" t="s">
        <v>72</v>
      </c>
      <c r="AY545" s="196" t="s">
        <v>191</v>
      </c>
    </row>
    <row r="546" s="13" customFormat="1">
      <c r="A546" s="13"/>
      <c r="B546" s="194"/>
      <c r="C546" s="13"/>
      <c r="D546" s="195" t="s">
        <v>145</v>
      </c>
      <c r="E546" s="196" t="s">
        <v>3</v>
      </c>
      <c r="F546" s="197" t="s">
        <v>1366</v>
      </c>
      <c r="G546" s="13"/>
      <c r="H546" s="198">
        <v>3</v>
      </c>
      <c r="I546" s="199"/>
      <c r="J546" s="13"/>
      <c r="K546" s="13"/>
      <c r="L546" s="194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6" t="s">
        <v>145</v>
      </c>
      <c r="AU546" s="196" t="s">
        <v>81</v>
      </c>
      <c r="AV546" s="13" t="s">
        <v>81</v>
      </c>
      <c r="AW546" s="13" t="s">
        <v>33</v>
      </c>
      <c r="AX546" s="13" t="s">
        <v>72</v>
      </c>
      <c r="AY546" s="196" t="s">
        <v>191</v>
      </c>
    </row>
    <row r="547" s="14" customFormat="1">
      <c r="A547" s="14"/>
      <c r="B547" s="204"/>
      <c r="C547" s="14"/>
      <c r="D547" s="195" t="s">
        <v>145</v>
      </c>
      <c r="E547" s="205" t="s">
        <v>3</v>
      </c>
      <c r="F547" s="206" t="s">
        <v>270</v>
      </c>
      <c r="G547" s="14"/>
      <c r="H547" s="207">
        <v>70.730000000000004</v>
      </c>
      <c r="I547" s="208"/>
      <c r="J547" s="14"/>
      <c r="K547" s="14"/>
      <c r="L547" s="204"/>
      <c r="M547" s="209"/>
      <c r="N547" s="210"/>
      <c r="O547" s="210"/>
      <c r="P547" s="210"/>
      <c r="Q547" s="210"/>
      <c r="R547" s="210"/>
      <c r="S547" s="210"/>
      <c r="T547" s="21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5" t="s">
        <v>145</v>
      </c>
      <c r="AU547" s="205" t="s">
        <v>81</v>
      </c>
      <c r="AV547" s="14" t="s">
        <v>197</v>
      </c>
      <c r="AW547" s="14" t="s">
        <v>33</v>
      </c>
      <c r="AX547" s="14" t="s">
        <v>79</v>
      </c>
      <c r="AY547" s="205" t="s">
        <v>191</v>
      </c>
    </row>
    <row r="548" s="2" customFormat="1" ht="16.5" customHeight="1">
      <c r="A548" s="39"/>
      <c r="B548" s="175"/>
      <c r="C548" s="215" t="s">
        <v>1367</v>
      </c>
      <c r="D548" s="215" t="s">
        <v>653</v>
      </c>
      <c r="E548" s="216" t="s">
        <v>1368</v>
      </c>
      <c r="F548" s="217" t="s">
        <v>1369</v>
      </c>
      <c r="G548" s="218" t="s">
        <v>136</v>
      </c>
      <c r="H548" s="219">
        <v>23.513999999999999</v>
      </c>
      <c r="I548" s="220"/>
      <c r="J548" s="221">
        <f>ROUND(I548*H548,2)</f>
        <v>0</v>
      </c>
      <c r="K548" s="217" t="s">
        <v>196</v>
      </c>
      <c r="L548" s="222"/>
      <c r="M548" s="223" t="s">
        <v>3</v>
      </c>
      <c r="N548" s="224" t="s">
        <v>43</v>
      </c>
      <c r="O548" s="73"/>
      <c r="P548" s="185">
        <f>O548*H548</f>
        <v>0</v>
      </c>
      <c r="Q548" s="185">
        <v>0.0050400000000000002</v>
      </c>
      <c r="R548" s="185">
        <f>Q548*H548</f>
        <v>0.11851056</v>
      </c>
      <c r="S548" s="185">
        <v>0</v>
      </c>
      <c r="T548" s="18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187" t="s">
        <v>396</v>
      </c>
      <c r="AT548" s="187" t="s">
        <v>653</v>
      </c>
      <c r="AU548" s="187" t="s">
        <v>81</v>
      </c>
      <c r="AY548" s="20" t="s">
        <v>191</v>
      </c>
      <c r="BE548" s="188">
        <f>IF(N548="základní",J548,0)</f>
        <v>0</v>
      </c>
      <c r="BF548" s="188">
        <f>IF(N548="snížená",J548,0)</f>
        <v>0</v>
      </c>
      <c r="BG548" s="188">
        <f>IF(N548="zákl. přenesená",J548,0)</f>
        <v>0</v>
      </c>
      <c r="BH548" s="188">
        <f>IF(N548="sníž. přenesená",J548,0)</f>
        <v>0</v>
      </c>
      <c r="BI548" s="188">
        <f>IF(N548="nulová",J548,0)</f>
        <v>0</v>
      </c>
      <c r="BJ548" s="20" t="s">
        <v>79</v>
      </c>
      <c r="BK548" s="188">
        <f>ROUND(I548*H548,2)</f>
        <v>0</v>
      </c>
      <c r="BL548" s="20" t="s">
        <v>293</v>
      </c>
      <c r="BM548" s="187" t="s">
        <v>1370</v>
      </c>
    </row>
    <row r="549" s="13" customFormat="1">
      <c r="A549" s="13"/>
      <c r="B549" s="194"/>
      <c r="C549" s="13"/>
      <c r="D549" s="195" t="s">
        <v>145</v>
      </c>
      <c r="E549" s="196" t="s">
        <v>3</v>
      </c>
      <c r="F549" s="197" t="s">
        <v>1371</v>
      </c>
      <c r="G549" s="13"/>
      <c r="H549" s="198">
        <v>21.673999999999999</v>
      </c>
      <c r="I549" s="199"/>
      <c r="J549" s="13"/>
      <c r="K549" s="13"/>
      <c r="L549" s="194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6" t="s">
        <v>145</v>
      </c>
      <c r="AU549" s="196" t="s">
        <v>81</v>
      </c>
      <c r="AV549" s="13" t="s">
        <v>81</v>
      </c>
      <c r="AW549" s="13" t="s">
        <v>33</v>
      </c>
      <c r="AX549" s="13" t="s">
        <v>72</v>
      </c>
      <c r="AY549" s="196" t="s">
        <v>191</v>
      </c>
    </row>
    <row r="550" s="13" customFormat="1">
      <c r="A550" s="13"/>
      <c r="B550" s="194"/>
      <c r="C550" s="13"/>
      <c r="D550" s="195" t="s">
        <v>145</v>
      </c>
      <c r="E550" s="196" t="s">
        <v>3</v>
      </c>
      <c r="F550" s="197" t="s">
        <v>1372</v>
      </c>
      <c r="G550" s="13"/>
      <c r="H550" s="198">
        <v>0.71999999999999997</v>
      </c>
      <c r="I550" s="199"/>
      <c r="J550" s="13"/>
      <c r="K550" s="13"/>
      <c r="L550" s="194"/>
      <c r="M550" s="200"/>
      <c r="N550" s="201"/>
      <c r="O550" s="201"/>
      <c r="P550" s="201"/>
      <c r="Q550" s="201"/>
      <c r="R550" s="201"/>
      <c r="S550" s="201"/>
      <c r="T550" s="2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6" t="s">
        <v>145</v>
      </c>
      <c r="AU550" s="196" t="s">
        <v>81</v>
      </c>
      <c r="AV550" s="13" t="s">
        <v>81</v>
      </c>
      <c r="AW550" s="13" t="s">
        <v>33</v>
      </c>
      <c r="AX550" s="13" t="s">
        <v>72</v>
      </c>
      <c r="AY550" s="196" t="s">
        <v>191</v>
      </c>
    </row>
    <row r="551" s="14" customFormat="1">
      <c r="A551" s="14"/>
      <c r="B551" s="204"/>
      <c r="C551" s="14"/>
      <c r="D551" s="195" t="s">
        <v>145</v>
      </c>
      <c r="E551" s="205" t="s">
        <v>3</v>
      </c>
      <c r="F551" s="206" t="s">
        <v>270</v>
      </c>
      <c r="G551" s="14"/>
      <c r="H551" s="207">
        <v>22.393999999999998</v>
      </c>
      <c r="I551" s="208"/>
      <c r="J551" s="14"/>
      <c r="K551" s="14"/>
      <c r="L551" s="204"/>
      <c r="M551" s="209"/>
      <c r="N551" s="210"/>
      <c r="O551" s="210"/>
      <c r="P551" s="210"/>
      <c r="Q551" s="210"/>
      <c r="R551" s="210"/>
      <c r="S551" s="210"/>
      <c r="T551" s="21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5" t="s">
        <v>145</v>
      </c>
      <c r="AU551" s="205" t="s">
        <v>81</v>
      </c>
      <c r="AV551" s="14" t="s">
        <v>197</v>
      </c>
      <c r="AW551" s="14" t="s">
        <v>33</v>
      </c>
      <c r="AX551" s="14" t="s">
        <v>79</v>
      </c>
      <c r="AY551" s="205" t="s">
        <v>191</v>
      </c>
    </row>
    <row r="552" s="13" customFormat="1">
      <c r="A552" s="13"/>
      <c r="B552" s="194"/>
      <c r="C552" s="13"/>
      <c r="D552" s="195" t="s">
        <v>145</v>
      </c>
      <c r="E552" s="13"/>
      <c r="F552" s="197" t="s">
        <v>1373</v>
      </c>
      <c r="G552" s="13"/>
      <c r="H552" s="198">
        <v>23.513999999999999</v>
      </c>
      <c r="I552" s="199"/>
      <c r="J552" s="13"/>
      <c r="K552" s="13"/>
      <c r="L552" s="194"/>
      <c r="M552" s="200"/>
      <c r="N552" s="201"/>
      <c r="O552" s="201"/>
      <c r="P552" s="201"/>
      <c r="Q552" s="201"/>
      <c r="R552" s="201"/>
      <c r="S552" s="201"/>
      <c r="T552" s="20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6" t="s">
        <v>145</v>
      </c>
      <c r="AU552" s="196" t="s">
        <v>81</v>
      </c>
      <c r="AV552" s="13" t="s">
        <v>81</v>
      </c>
      <c r="AW552" s="13" t="s">
        <v>4</v>
      </c>
      <c r="AX552" s="13" t="s">
        <v>79</v>
      </c>
      <c r="AY552" s="196" t="s">
        <v>191</v>
      </c>
    </row>
    <row r="553" s="2" customFormat="1" ht="24.15" customHeight="1">
      <c r="A553" s="39"/>
      <c r="B553" s="175"/>
      <c r="C553" s="176" t="s">
        <v>1374</v>
      </c>
      <c r="D553" s="176" t="s">
        <v>193</v>
      </c>
      <c r="E553" s="177" t="s">
        <v>1375</v>
      </c>
      <c r="F553" s="178" t="s">
        <v>1376</v>
      </c>
      <c r="G553" s="179" t="s">
        <v>288</v>
      </c>
      <c r="H553" s="180">
        <v>70.099999999999994</v>
      </c>
      <c r="I553" s="181"/>
      <c r="J553" s="182">
        <f>ROUND(I553*H553,2)</f>
        <v>0</v>
      </c>
      <c r="K553" s="178" t="s">
        <v>196</v>
      </c>
      <c r="L553" s="40"/>
      <c r="M553" s="183" t="s">
        <v>3</v>
      </c>
      <c r="N553" s="184" t="s">
        <v>43</v>
      </c>
      <c r="O553" s="73"/>
      <c r="P553" s="185">
        <f>O553*H553</f>
        <v>0</v>
      </c>
      <c r="Q553" s="185">
        <v>0.0058399999999999997</v>
      </c>
      <c r="R553" s="185">
        <f>Q553*H553</f>
        <v>0.40938399999999997</v>
      </c>
      <c r="S553" s="185">
        <v>0</v>
      </c>
      <c r="T553" s="18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187" t="s">
        <v>293</v>
      </c>
      <c r="AT553" s="187" t="s">
        <v>193</v>
      </c>
      <c r="AU553" s="187" t="s">
        <v>81</v>
      </c>
      <c r="AY553" s="20" t="s">
        <v>191</v>
      </c>
      <c r="BE553" s="188">
        <f>IF(N553="základní",J553,0)</f>
        <v>0</v>
      </c>
      <c r="BF553" s="188">
        <f>IF(N553="snížená",J553,0)</f>
        <v>0</v>
      </c>
      <c r="BG553" s="188">
        <f>IF(N553="zákl. přenesená",J553,0)</f>
        <v>0</v>
      </c>
      <c r="BH553" s="188">
        <f>IF(N553="sníž. přenesená",J553,0)</f>
        <v>0</v>
      </c>
      <c r="BI553" s="188">
        <f>IF(N553="nulová",J553,0)</f>
        <v>0</v>
      </c>
      <c r="BJ553" s="20" t="s">
        <v>79</v>
      </c>
      <c r="BK553" s="188">
        <f>ROUND(I553*H553,2)</f>
        <v>0</v>
      </c>
      <c r="BL553" s="20" t="s">
        <v>293</v>
      </c>
      <c r="BM553" s="187" t="s">
        <v>1377</v>
      </c>
    </row>
    <row r="554" s="2" customFormat="1">
      <c r="A554" s="39"/>
      <c r="B554" s="40"/>
      <c r="C554" s="39"/>
      <c r="D554" s="189" t="s">
        <v>199</v>
      </c>
      <c r="E554" s="39"/>
      <c r="F554" s="190" t="s">
        <v>1378</v>
      </c>
      <c r="G554" s="39"/>
      <c r="H554" s="39"/>
      <c r="I554" s="191"/>
      <c r="J554" s="39"/>
      <c r="K554" s="39"/>
      <c r="L554" s="40"/>
      <c r="M554" s="192"/>
      <c r="N554" s="193"/>
      <c r="O554" s="73"/>
      <c r="P554" s="73"/>
      <c r="Q554" s="73"/>
      <c r="R554" s="73"/>
      <c r="S554" s="73"/>
      <c r="T554" s="74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20" t="s">
        <v>199</v>
      </c>
      <c r="AU554" s="20" t="s">
        <v>81</v>
      </c>
    </row>
    <row r="555" s="13" customFormat="1">
      <c r="A555" s="13"/>
      <c r="B555" s="194"/>
      <c r="C555" s="13"/>
      <c r="D555" s="195" t="s">
        <v>145</v>
      </c>
      <c r="E555" s="196" t="s">
        <v>3</v>
      </c>
      <c r="F555" s="197" t="s">
        <v>1379</v>
      </c>
      <c r="G555" s="13"/>
      <c r="H555" s="198">
        <v>70.099999999999994</v>
      </c>
      <c r="I555" s="199"/>
      <c r="J555" s="13"/>
      <c r="K555" s="13"/>
      <c r="L555" s="194"/>
      <c r="M555" s="200"/>
      <c r="N555" s="201"/>
      <c r="O555" s="201"/>
      <c r="P555" s="201"/>
      <c r="Q555" s="201"/>
      <c r="R555" s="201"/>
      <c r="S555" s="201"/>
      <c r="T555" s="20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6" t="s">
        <v>145</v>
      </c>
      <c r="AU555" s="196" t="s">
        <v>81</v>
      </c>
      <c r="AV555" s="13" t="s">
        <v>81</v>
      </c>
      <c r="AW555" s="13" t="s">
        <v>33</v>
      </c>
      <c r="AX555" s="13" t="s">
        <v>79</v>
      </c>
      <c r="AY555" s="196" t="s">
        <v>191</v>
      </c>
    </row>
    <row r="556" s="2" customFormat="1" ht="24.15" customHeight="1">
      <c r="A556" s="39"/>
      <c r="B556" s="175"/>
      <c r="C556" s="176" t="s">
        <v>618</v>
      </c>
      <c r="D556" s="176" t="s">
        <v>193</v>
      </c>
      <c r="E556" s="177" t="s">
        <v>1380</v>
      </c>
      <c r="F556" s="178" t="s">
        <v>1381</v>
      </c>
      <c r="G556" s="179" t="s">
        <v>553</v>
      </c>
      <c r="H556" s="180">
        <v>6</v>
      </c>
      <c r="I556" s="181"/>
      <c r="J556" s="182">
        <f>ROUND(I556*H556,2)</f>
        <v>0</v>
      </c>
      <c r="K556" s="178" t="s">
        <v>196</v>
      </c>
      <c r="L556" s="40"/>
      <c r="M556" s="183" t="s">
        <v>3</v>
      </c>
      <c r="N556" s="184" t="s">
        <v>43</v>
      </c>
      <c r="O556" s="73"/>
      <c r="P556" s="185">
        <f>O556*H556</f>
        <v>0</v>
      </c>
      <c r="Q556" s="185">
        <v>0</v>
      </c>
      <c r="R556" s="185">
        <f>Q556*H556</f>
        <v>0</v>
      </c>
      <c r="S556" s="185">
        <v>0</v>
      </c>
      <c r="T556" s="18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187" t="s">
        <v>293</v>
      </c>
      <c r="AT556" s="187" t="s">
        <v>193</v>
      </c>
      <c r="AU556" s="187" t="s">
        <v>81</v>
      </c>
      <c r="AY556" s="20" t="s">
        <v>191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20" t="s">
        <v>79</v>
      </c>
      <c r="BK556" s="188">
        <f>ROUND(I556*H556,2)</f>
        <v>0</v>
      </c>
      <c r="BL556" s="20" t="s">
        <v>293</v>
      </c>
      <c r="BM556" s="187" t="s">
        <v>1382</v>
      </c>
    </row>
    <row r="557" s="2" customFormat="1">
      <c r="A557" s="39"/>
      <c r="B557" s="40"/>
      <c r="C557" s="39"/>
      <c r="D557" s="189" t="s">
        <v>199</v>
      </c>
      <c r="E557" s="39"/>
      <c r="F557" s="190" t="s">
        <v>1383</v>
      </c>
      <c r="G557" s="39"/>
      <c r="H557" s="39"/>
      <c r="I557" s="191"/>
      <c r="J557" s="39"/>
      <c r="K557" s="39"/>
      <c r="L557" s="40"/>
      <c r="M557" s="192"/>
      <c r="N557" s="193"/>
      <c r="O557" s="73"/>
      <c r="P557" s="73"/>
      <c r="Q557" s="73"/>
      <c r="R557" s="73"/>
      <c r="S557" s="73"/>
      <c r="T557" s="74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20" t="s">
        <v>199</v>
      </c>
      <c r="AU557" s="20" t="s">
        <v>81</v>
      </c>
    </row>
    <row r="558" s="2" customFormat="1" ht="24.15" customHeight="1">
      <c r="A558" s="39"/>
      <c r="B558" s="175"/>
      <c r="C558" s="176" t="s">
        <v>1384</v>
      </c>
      <c r="D558" s="176" t="s">
        <v>193</v>
      </c>
      <c r="E558" s="177" t="s">
        <v>1385</v>
      </c>
      <c r="F558" s="178" t="s">
        <v>1386</v>
      </c>
      <c r="G558" s="179" t="s">
        <v>288</v>
      </c>
      <c r="H558" s="180">
        <v>43.399999999999999</v>
      </c>
      <c r="I558" s="181"/>
      <c r="J558" s="182">
        <f>ROUND(I558*H558,2)</f>
        <v>0</v>
      </c>
      <c r="K558" s="178" t="s">
        <v>196</v>
      </c>
      <c r="L558" s="40"/>
      <c r="M558" s="183" t="s">
        <v>3</v>
      </c>
      <c r="N558" s="184" t="s">
        <v>43</v>
      </c>
      <c r="O558" s="73"/>
      <c r="P558" s="185">
        <f>O558*H558</f>
        <v>0</v>
      </c>
      <c r="Q558" s="185">
        <v>0.0015900000000000001</v>
      </c>
      <c r="R558" s="185">
        <f>Q558*H558</f>
        <v>0.069005999999999998</v>
      </c>
      <c r="S558" s="185">
        <v>0</v>
      </c>
      <c r="T558" s="186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187" t="s">
        <v>293</v>
      </c>
      <c r="AT558" s="187" t="s">
        <v>193</v>
      </c>
      <c r="AU558" s="187" t="s">
        <v>81</v>
      </c>
      <c r="AY558" s="20" t="s">
        <v>191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0" t="s">
        <v>79</v>
      </c>
      <c r="BK558" s="188">
        <f>ROUND(I558*H558,2)</f>
        <v>0</v>
      </c>
      <c r="BL558" s="20" t="s">
        <v>293</v>
      </c>
      <c r="BM558" s="187" t="s">
        <v>1387</v>
      </c>
    </row>
    <row r="559" s="2" customFormat="1">
      <c r="A559" s="39"/>
      <c r="B559" s="40"/>
      <c r="C559" s="39"/>
      <c r="D559" s="189" t="s">
        <v>199</v>
      </c>
      <c r="E559" s="39"/>
      <c r="F559" s="190" t="s">
        <v>1388</v>
      </c>
      <c r="G559" s="39"/>
      <c r="H559" s="39"/>
      <c r="I559" s="191"/>
      <c r="J559" s="39"/>
      <c r="K559" s="39"/>
      <c r="L559" s="40"/>
      <c r="M559" s="192"/>
      <c r="N559" s="193"/>
      <c r="O559" s="73"/>
      <c r="P559" s="73"/>
      <c r="Q559" s="73"/>
      <c r="R559" s="73"/>
      <c r="S559" s="73"/>
      <c r="T559" s="74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20" t="s">
        <v>199</v>
      </c>
      <c r="AU559" s="20" t="s">
        <v>81</v>
      </c>
    </row>
    <row r="560" s="13" customFormat="1">
      <c r="A560" s="13"/>
      <c r="B560" s="194"/>
      <c r="C560" s="13"/>
      <c r="D560" s="195" t="s">
        <v>145</v>
      </c>
      <c r="E560" s="196" t="s">
        <v>3</v>
      </c>
      <c r="F560" s="197" t="s">
        <v>910</v>
      </c>
      <c r="G560" s="13"/>
      <c r="H560" s="198">
        <v>43.399999999999999</v>
      </c>
      <c r="I560" s="199"/>
      <c r="J560" s="13"/>
      <c r="K560" s="13"/>
      <c r="L560" s="194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6" t="s">
        <v>145</v>
      </c>
      <c r="AU560" s="196" t="s">
        <v>81</v>
      </c>
      <c r="AV560" s="13" t="s">
        <v>81</v>
      </c>
      <c r="AW560" s="13" t="s">
        <v>33</v>
      </c>
      <c r="AX560" s="13" t="s">
        <v>79</v>
      </c>
      <c r="AY560" s="196" t="s">
        <v>191</v>
      </c>
    </row>
    <row r="561" s="2" customFormat="1" ht="16.5" customHeight="1">
      <c r="A561" s="39"/>
      <c r="B561" s="175"/>
      <c r="C561" s="176" t="s">
        <v>1389</v>
      </c>
      <c r="D561" s="176" t="s">
        <v>193</v>
      </c>
      <c r="E561" s="177" t="s">
        <v>1390</v>
      </c>
      <c r="F561" s="178" t="s">
        <v>1391</v>
      </c>
      <c r="G561" s="179" t="s">
        <v>288</v>
      </c>
      <c r="H561" s="180">
        <v>2.6000000000000001</v>
      </c>
      <c r="I561" s="181"/>
      <c r="J561" s="182">
        <f>ROUND(I561*H561,2)</f>
        <v>0</v>
      </c>
      <c r="K561" s="178" t="s">
        <v>196</v>
      </c>
      <c r="L561" s="40"/>
      <c r="M561" s="183" t="s">
        <v>3</v>
      </c>
      <c r="N561" s="184" t="s">
        <v>43</v>
      </c>
      <c r="O561" s="73"/>
      <c r="P561" s="185">
        <f>O561*H561</f>
        <v>0</v>
      </c>
      <c r="Q561" s="185">
        <v>0.00214</v>
      </c>
      <c r="R561" s="185">
        <f>Q561*H561</f>
        <v>0.0055640000000000004</v>
      </c>
      <c r="S561" s="185">
        <v>0</v>
      </c>
      <c r="T561" s="186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187" t="s">
        <v>293</v>
      </c>
      <c r="AT561" s="187" t="s">
        <v>193</v>
      </c>
      <c r="AU561" s="187" t="s">
        <v>81</v>
      </c>
      <c r="AY561" s="20" t="s">
        <v>191</v>
      </c>
      <c r="BE561" s="188">
        <f>IF(N561="základní",J561,0)</f>
        <v>0</v>
      </c>
      <c r="BF561" s="188">
        <f>IF(N561="snížená",J561,0)</f>
        <v>0</v>
      </c>
      <c r="BG561" s="188">
        <f>IF(N561="zákl. přenesená",J561,0)</f>
        <v>0</v>
      </c>
      <c r="BH561" s="188">
        <f>IF(N561="sníž. přenesená",J561,0)</f>
        <v>0</v>
      </c>
      <c r="BI561" s="188">
        <f>IF(N561="nulová",J561,0)</f>
        <v>0</v>
      </c>
      <c r="BJ561" s="20" t="s">
        <v>79</v>
      </c>
      <c r="BK561" s="188">
        <f>ROUND(I561*H561,2)</f>
        <v>0</v>
      </c>
      <c r="BL561" s="20" t="s">
        <v>293</v>
      </c>
      <c r="BM561" s="187" t="s">
        <v>1392</v>
      </c>
    </row>
    <row r="562" s="2" customFormat="1">
      <c r="A562" s="39"/>
      <c r="B562" s="40"/>
      <c r="C562" s="39"/>
      <c r="D562" s="189" t="s">
        <v>199</v>
      </c>
      <c r="E562" s="39"/>
      <c r="F562" s="190" t="s">
        <v>1393</v>
      </c>
      <c r="G562" s="39"/>
      <c r="H562" s="39"/>
      <c r="I562" s="191"/>
      <c r="J562" s="39"/>
      <c r="K562" s="39"/>
      <c r="L562" s="40"/>
      <c r="M562" s="192"/>
      <c r="N562" s="193"/>
      <c r="O562" s="73"/>
      <c r="P562" s="73"/>
      <c r="Q562" s="73"/>
      <c r="R562" s="73"/>
      <c r="S562" s="73"/>
      <c r="T562" s="74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20" t="s">
        <v>199</v>
      </c>
      <c r="AU562" s="20" t="s">
        <v>81</v>
      </c>
    </row>
    <row r="563" s="13" customFormat="1">
      <c r="A563" s="13"/>
      <c r="B563" s="194"/>
      <c r="C563" s="13"/>
      <c r="D563" s="195" t="s">
        <v>145</v>
      </c>
      <c r="E563" s="196" t="s">
        <v>3</v>
      </c>
      <c r="F563" s="197" t="s">
        <v>1394</v>
      </c>
      <c r="G563" s="13"/>
      <c r="H563" s="198">
        <v>2.6000000000000001</v>
      </c>
      <c r="I563" s="199"/>
      <c r="J563" s="13"/>
      <c r="K563" s="13"/>
      <c r="L563" s="194"/>
      <c r="M563" s="200"/>
      <c r="N563" s="201"/>
      <c r="O563" s="201"/>
      <c r="P563" s="201"/>
      <c r="Q563" s="201"/>
      <c r="R563" s="201"/>
      <c r="S563" s="201"/>
      <c r="T563" s="20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6" t="s">
        <v>145</v>
      </c>
      <c r="AU563" s="196" t="s">
        <v>81</v>
      </c>
      <c r="AV563" s="13" t="s">
        <v>81</v>
      </c>
      <c r="AW563" s="13" t="s">
        <v>33</v>
      </c>
      <c r="AX563" s="13" t="s">
        <v>79</v>
      </c>
      <c r="AY563" s="196" t="s">
        <v>191</v>
      </c>
    </row>
    <row r="564" s="2" customFormat="1" ht="24.15" customHeight="1">
      <c r="A564" s="39"/>
      <c r="B564" s="175"/>
      <c r="C564" s="176" t="s">
        <v>1395</v>
      </c>
      <c r="D564" s="176" t="s">
        <v>193</v>
      </c>
      <c r="E564" s="177" t="s">
        <v>1396</v>
      </c>
      <c r="F564" s="178" t="s">
        <v>1397</v>
      </c>
      <c r="G564" s="179" t="s">
        <v>553</v>
      </c>
      <c r="H564" s="180">
        <v>1</v>
      </c>
      <c r="I564" s="181"/>
      <c r="J564" s="182">
        <f>ROUND(I564*H564,2)</f>
        <v>0</v>
      </c>
      <c r="K564" s="178" t="s">
        <v>196</v>
      </c>
      <c r="L564" s="40"/>
      <c r="M564" s="183" t="s">
        <v>3</v>
      </c>
      <c r="N564" s="184" t="s">
        <v>43</v>
      </c>
      <c r="O564" s="73"/>
      <c r="P564" s="185">
        <f>O564*H564</f>
        <v>0</v>
      </c>
      <c r="Q564" s="185">
        <v>0.00029</v>
      </c>
      <c r="R564" s="185">
        <f>Q564*H564</f>
        <v>0.00029</v>
      </c>
      <c r="S564" s="185">
        <v>0</v>
      </c>
      <c r="T564" s="18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187" t="s">
        <v>293</v>
      </c>
      <c r="AT564" s="187" t="s">
        <v>193</v>
      </c>
      <c r="AU564" s="187" t="s">
        <v>81</v>
      </c>
      <c r="AY564" s="20" t="s">
        <v>191</v>
      </c>
      <c r="BE564" s="188">
        <f>IF(N564="základní",J564,0)</f>
        <v>0</v>
      </c>
      <c r="BF564" s="188">
        <f>IF(N564="snížená",J564,0)</f>
        <v>0</v>
      </c>
      <c r="BG564" s="188">
        <f>IF(N564="zákl. přenesená",J564,0)</f>
        <v>0</v>
      </c>
      <c r="BH564" s="188">
        <f>IF(N564="sníž. přenesená",J564,0)</f>
        <v>0</v>
      </c>
      <c r="BI564" s="188">
        <f>IF(N564="nulová",J564,0)</f>
        <v>0</v>
      </c>
      <c r="BJ564" s="20" t="s">
        <v>79</v>
      </c>
      <c r="BK564" s="188">
        <f>ROUND(I564*H564,2)</f>
        <v>0</v>
      </c>
      <c r="BL564" s="20" t="s">
        <v>293</v>
      </c>
      <c r="BM564" s="187" t="s">
        <v>1398</v>
      </c>
    </row>
    <row r="565" s="2" customFormat="1">
      <c r="A565" s="39"/>
      <c r="B565" s="40"/>
      <c r="C565" s="39"/>
      <c r="D565" s="189" t="s">
        <v>199</v>
      </c>
      <c r="E565" s="39"/>
      <c r="F565" s="190" t="s">
        <v>1399</v>
      </c>
      <c r="G565" s="39"/>
      <c r="H565" s="39"/>
      <c r="I565" s="191"/>
      <c r="J565" s="39"/>
      <c r="K565" s="39"/>
      <c r="L565" s="40"/>
      <c r="M565" s="192"/>
      <c r="N565" s="193"/>
      <c r="O565" s="73"/>
      <c r="P565" s="73"/>
      <c r="Q565" s="73"/>
      <c r="R565" s="73"/>
      <c r="S565" s="73"/>
      <c r="T565" s="74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20" t="s">
        <v>199</v>
      </c>
      <c r="AU565" s="20" t="s">
        <v>81</v>
      </c>
    </row>
    <row r="566" s="2" customFormat="1" ht="21.75" customHeight="1">
      <c r="A566" s="39"/>
      <c r="B566" s="175"/>
      <c r="C566" s="176" t="s">
        <v>1400</v>
      </c>
      <c r="D566" s="176" t="s">
        <v>193</v>
      </c>
      <c r="E566" s="177" t="s">
        <v>1401</v>
      </c>
      <c r="F566" s="178" t="s">
        <v>1402</v>
      </c>
      <c r="G566" s="179" t="s">
        <v>288</v>
      </c>
      <c r="H566" s="180">
        <v>8.0999999999999996</v>
      </c>
      <c r="I566" s="181"/>
      <c r="J566" s="182">
        <f>ROUND(I566*H566,2)</f>
        <v>0</v>
      </c>
      <c r="K566" s="178" t="s">
        <v>196</v>
      </c>
      <c r="L566" s="40"/>
      <c r="M566" s="183" t="s">
        <v>3</v>
      </c>
      <c r="N566" s="184" t="s">
        <v>43</v>
      </c>
      <c r="O566" s="73"/>
      <c r="P566" s="185">
        <f>O566*H566</f>
        <v>0</v>
      </c>
      <c r="Q566" s="185">
        <v>0.0017099999999999999</v>
      </c>
      <c r="R566" s="185">
        <f>Q566*H566</f>
        <v>0.013850999999999999</v>
      </c>
      <c r="S566" s="185">
        <v>0</v>
      </c>
      <c r="T566" s="18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187" t="s">
        <v>293</v>
      </c>
      <c r="AT566" s="187" t="s">
        <v>193</v>
      </c>
      <c r="AU566" s="187" t="s">
        <v>81</v>
      </c>
      <c r="AY566" s="20" t="s">
        <v>191</v>
      </c>
      <c r="BE566" s="188">
        <f>IF(N566="základní",J566,0)</f>
        <v>0</v>
      </c>
      <c r="BF566" s="188">
        <f>IF(N566="snížená",J566,0)</f>
        <v>0</v>
      </c>
      <c r="BG566" s="188">
        <f>IF(N566="zákl. přenesená",J566,0)</f>
        <v>0</v>
      </c>
      <c r="BH566" s="188">
        <f>IF(N566="sníž. přenesená",J566,0)</f>
        <v>0</v>
      </c>
      <c r="BI566" s="188">
        <f>IF(N566="nulová",J566,0)</f>
        <v>0</v>
      </c>
      <c r="BJ566" s="20" t="s">
        <v>79</v>
      </c>
      <c r="BK566" s="188">
        <f>ROUND(I566*H566,2)</f>
        <v>0</v>
      </c>
      <c r="BL566" s="20" t="s">
        <v>293</v>
      </c>
      <c r="BM566" s="187" t="s">
        <v>1403</v>
      </c>
    </row>
    <row r="567" s="2" customFormat="1">
      <c r="A567" s="39"/>
      <c r="B567" s="40"/>
      <c r="C567" s="39"/>
      <c r="D567" s="189" t="s">
        <v>199</v>
      </c>
      <c r="E567" s="39"/>
      <c r="F567" s="190" t="s">
        <v>1404</v>
      </c>
      <c r="G567" s="39"/>
      <c r="H567" s="39"/>
      <c r="I567" s="191"/>
      <c r="J567" s="39"/>
      <c r="K567" s="39"/>
      <c r="L567" s="40"/>
      <c r="M567" s="192"/>
      <c r="N567" s="193"/>
      <c r="O567" s="73"/>
      <c r="P567" s="73"/>
      <c r="Q567" s="73"/>
      <c r="R567" s="73"/>
      <c r="S567" s="73"/>
      <c r="T567" s="74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20" t="s">
        <v>199</v>
      </c>
      <c r="AU567" s="20" t="s">
        <v>81</v>
      </c>
    </row>
    <row r="568" s="13" customFormat="1">
      <c r="A568" s="13"/>
      <c r="B568" s="194"/>
      <c r="C568" s="13"/>
      <c r="D568" s="195" t="s">
        <v>145</v>
      </c>
      <c r="E568" s="196" t="s">
        <v>3</v>
      </c>
      <c r="F568" s="197" t="s">
        <v>1405</v>
      </c>
      <c r="G568" s="13"/>
      <c r="H568" s="198">
        <v>8.0999999999999996</v>
      </c>
      <c r="I568" s="199"/>
      <c r="J568" s="13"/>
      <c r="K568" s="13"/>
      <c r="L568" s="194"/>
      <c r="M568" s="200"/>
      <c r="N568" s="201"/>
      <c r="O568" s="201"/>
      <c r="P568" s="201"/>
      <c r="Q568" s="201"/>
      <c r="R568" s="201"/>
      <c r="S568" s="201"/>
      <c r="T568" s="20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6" t="s">
        <v>145</v>
      </c>
      <c r="AU568" s="196" t="s">
        <v>81</v>
      </c>
      <c r="AV568" s="13" t="s">
        <v>81</v>
      </c>
      <c r="AW568" s="13" t="s">
        <v>33</v>
      </c>
      <c r="AX568" s="13" t="s">
        <v>79</v>
      </c>
      <c r="AY568" s="196" t="s">
        <v>191</v>
      </c>
    </row>
    <row r="569" s="2" customFormat="1" ht="24.15" customHeight="1">
      <c r="A569" s="39"/>
      <c r="B569" s="175"/>
      <c r="C569" s="176" t="s">
        <v>1406</v>
      </c>
      <c r="D569" s="176" t="s">
        <v>193</v>
      </c>
      <c r="E569" s="177" t="s">
        <v>1407</v>
      </c>
      <c r="F569" s="178" t="s">
        <v>1408</v>
      </c>
      <c r="G569" s="179" t="s">
        <v>258</v>
      </c>
      <c r="H569" s="180">
        <v>0.61899999999999999</v>
      </c>
      <c r="I569" s="181"/>
      <c r="J569" s="182">
        <f>ROUND(I569*H569,2)</f>
        <v>0</v>
      </c>
      <c r="K569" s="178" t="s">
        <v>196</v>
      </c>
      <c r="L569" s="40"/>
      <c r="M569" s="183" t="s">
        <v>3</v>
      </c>
      <c r="N569" s="184" t="s">
        <v>43</v>
      </c>
      <c r="O569" s="73"/>
      <c r="P569" s="185">
        <f>O569*H569</f>
        <v>0</v>
      </c>
      <c r="Q569" s="185">
        <v>0</v>
      </c>
      <c r="R569" s="185">
        <f>Q569*H569</f>
        <v>0</v>
      </c>
      <c r="S569" s="185">
        <v>0</v>
      </c>
      <c r="T569" s="18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187" t="s">
        <v>293</v>
      </c>
      <c r="AT569" s="187" t="s">
        <v>193</v>
      </c>
      <c r="AU569" s="187" t="s">
        <v>81</v>
      </c>
      <c r="AY569" s="20" t="s">
        <v>191</v>
      </c>
      <c r="BE569" s="188">
        <f>IF(N569="základní",J569,0)</f>
        <v>0</v>
      </c>
      <c r="BF569" s="188">
        <f>IF(N569="snížená",J569,0)</f>
        <v>0</v>
      </c>
      <c r="BG569" s="188">
        <f>IF(N569="zákl. přenesená",J569,0)</f>
        <v>0</v>
      </c>
      <c r="BH569" s="188">
        <f>IF(N569="sníž. přenesená",J569,0)</f>
        <v>0</v>
      </c>
      <c r="BI569" s="188">
        <f>IF(N569="nulová",J569,0)</f>
        <v>0</v>
      </c>
      <c r="BJ569" s="20" t="s">
        <v>79</v>
      </c>
      <c r="BK569" s="188">
        <f>ROUND(I569*H569,2)</f>
        <v>0</v>
      </c>
      <c r="BL569" s="20" t="s">
        <v>293</v>
      </c>
      <c r="BM569" s="187" t="s">
        <v>1409</v>
      </c>
    </row>
    <row r="570" s="2" customFormat="1">
      <c r="A570" s="39"/>
      <c r="B570" s="40"/>
      <c r="C570" s="39"/>
      <c r="D570" s="189" t="s">
        <v>199</v>
      </c>
      <c r="E570" s="39"/>
      <c r="F570" s="190" t="s">
        <v>1410</v>
      </c>
      <c r="G570" s="39"/>
      <c r="H570" s="39"/>
      <c r="I570" s="191"/>
      <c r="J570" s="39"/>
      <c r="K570" s="39"/>
      <c r="L570" s="40"/>
      <c r="M570" s="192"/>
      <c r="N570" s="193"/>
      <c r="O570" s="73"/>
      <c r="P570" s="73"/>
      <c r="Q570" s="73"/>
      <c r="R570" s="73"/>
      <c r="S570" s="73"/>
      <c r="T570" s="74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20" t="s">
        <v>199</v>
      </c>
      <c r="AU570" s="20" t="s">
        <v>81</v>
      </c>
    </row>
    <row r="571" s="12" customFormat="1" ht="22.8" customHeight="1">
      <c r="A571" s="12"/>
      <c r="B571" s="162"/>
      <c r="C571" s="12"/>
      <c r="D571" s="163" t="s">
        <v>71</v>
      </c>
      <c r="E571" s="173" t="s">
        <v>1411</v>
      </c>
      <c r="F571" s="173" t="s">
        <v>1412</v>
      </c>
      <c r="G571" s="12"/>
      <c r="H571" s="12"/>
      <c r="I571" s="165"/>
      <c r="J571" s="174">
        <f>BK571</f>
        <v>0</v>
      </c>
      <c r="K571" s="12"/>
      <c r="L571" s="162"/>
      <c r="M571" s="167"/>
      <c r="N571" s="168"/>
      <c r="O571" s="168"/>
      <c r="P571" s="169">
        <f>SUM(P572:P599)</f>
        <v>0</v>
      </c>
      <c r="Q571" s="168"/>
      <c r="R571" s="169">
        <f>SUM(R572:R599)</f>
        <v>0.41650000000000004</v>
      </c>
      <c r="S571" s="168"/>
      <c r="T571" s="170">
        <f>SUM(T572:T599)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163" t="s">
        <v>81</v>
      </c>
      <c r="AT571" s="171" t="s">
        <v>71</v>
      </c>
      <c r="AU571" s="171" t="s">
        <v>79</v>
      </c>
      <c r="AY571" s="163" t="s">
        <v>191</v>
      </c>
      <c r="BK571" s="172">
        <f>SUM(BK572:BK599)</f>
        <v>0</v>
      </c>
    </row>
    <row r="572" s="2" customFormat="1" ht="16.5" customHeight="1">
      <c r="A572" s="39"/>
      <c r="B572" s="175"/>
      <c r="C572" s="176" t="s">
        <v>1413</v>
      </c>
      <c r="D572" s="176" t="s">
        <v>193</v>
      </c>
      <c r="E572" s="177" t="s">
        <v>1414</v>
      </c>
      <c r="F572" s="178" t="s">
        <v>1415</v>
      </c>
      <c r="G572" s="179" t="s">
        <v>553</v>
      </c>
      <c r="H572" s="180">
        <v>1</v>
      </c>
      <c r="I572" s="181"/>
      <c r="J572" s="182">
        <f>ROUND(I572*H572,2)</f>
        <v>0</v>
      </c>
      <c r="K572" s="178" t="s">
        <v>196</v>
      </c>
      <c r="L572" s="40"/>
      <c r="M572" s="183" t="s">
        <v>3</v>
      </c>
      <c r="N572" s="184" t="s">
        <v>43</v>
      </c>
      <c r="O572" s="73"/>
      <c r="P572" s="185">
        <f>O572*H572</f>
        <v>0</v>
      </c>
      <c r="Q572" s="185">
        <v>0</v>
      </c>
      <c r="R572" s="185">
        <f>Q572*H572</f>
        <v>0</v>
      </c>
      <c r="S572" s="185">
        <v>0</v>
      </c>
      <c r="T572" s="186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187" t="s">
        <v>293</v>
      </c>
      <c r="AT572" s="187" t="s">
        <v>193</v>
      </c>
      <c r="AU572" s="187" t="s">
        <v>81</v>
      </c>
      <c r="AY572" s="20" t="s">
        <v>191</v>
      </c>
      <c r="BE572" s="188">
        <f>IF(N572="základní",J572,0)</f>
        <v>0</v>
      </c>
      <c r="BF572" s="188">
        <f>IF(N572="snížená",J572,0)</f>
        <v>0</v>
      </c>
      <c r="BG572" s="188">
        <f>IF(N572="zákl. přenesená",J572,0)</f>
        <v>0</v>
      </c>
      <c r="BH572" s="188">
        <f>IF(N572="sníž. přenesená",J572,0)</f>
        <v>0</v>
      </c>
      <c r="BI572" s="188">
        <f>IF(N572="nulová",J572,0)</f>
        <v>0</v>
      </c>
      <c r="BJ572" s="20" t="s">
        <v>79</v>
      </c>
      <c r="BK572" s="188">
        <f>ROUND(I572*H572,2)</f>
        <v>0</v>
      </c>
      <c r="BL572" s="20" t="s">
        <v>293</v>
      </c>
      <c r="BM572" s="187" t="s">
        <v>1416</v>
      </c>
    </row>
    <row r="573" s="2" customFormat="1">
      <c r="A573" s="39"/>
      <c r="B573" s="40"/>
      <c r="C573" s="39"/>
      <c r="D573" s="189" t="s">
        <v>199</v>
      </c>
      <c r="E573" s="39"/>
      <c r="F573" s="190" t="s">
        <v>1417</v>
      </c>
      <c r="G573" s="39"/>
      <c r="H573" s="39"/>
      <c r="I573" s="191"/>
      <c r="J573" s="39"/>
      <c r="K573" s="39"/>
      <c r="L573" s="40"/>
      <c r="M573" s="192"/>
      <c r="N573" s="193"/>
      <c r="O573" s="73"/>
      <c r="P573" s="73"/>
      <c r="Q573" s="73"/>
      <c r="R573" s="73"/>
      <c r="S573" s="73"/>
      <c r="T573" s="74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20" t="s">
        <v>199</v>
      </c>
      <c r="AU573" s="20" t="s">
        <v>81</v>
      </c>
    </row>
    <row r="574" s="13" customFormat="1">
      <c r="A574" s="13"/>
      <c r="B574" s="194"/>
      <c r="C574" s="13"/>
      <c r="D574" s="195" t="s">
        <v>145</v>
      </c>
      <c r="E574" s="196" t="s">
        <v>3</v>
      </c>
      <c r="F574" s="197" t="s">
        <v>1418</v>
      </c>
      <c r="G574" s="13"/>
      <c r="H574" s="198">
        <v>1</v>
      </c>
      <c r="I574" s="199"/>
      <c r="J574" s="13"/>
      <c r="K574" s="13"/>
      <c r="L574" s="194"/>
      <c r="M574" s="200"/>
      <c r="N574" s="201"/>
      <c r="O574" s="201"/>
      <c r="P574" s="201"/>
      <c r="Q574" s="201"/>
      <c r="R574" s="201"/>
      <c r="S574" s="201"/>
      <c r="T574" s="20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6" t="s">
        <v>145</v>
      </c>
      <c r="AU574" s="196" t="s">
        <v>81</v>
      </c>
      <c r="AV574" s="13" t="s">
        <v>81</v>
      </c>
      <c r="AW574" s="13" t="s">
        <v>33</v>
      </c>
      <c r="AX574" s="13" t="s">
        <v>79</v>
      </c>
      <c r="AY574" s="196" t="s">
        <v>191</v>
      </c>
    </row>
    <row r="575" s="2" customFormat="1" ht="16.5" customHeight="1">
      <c r="A575" s="39"/>
      <c r="B575" s="175"/>
      <c r="C575" s="215" t="s">
        <v>1419</v>
      </c>
      <c r="D575" s="215" t="s">
        <v>653</v>
      </c>
      <c r="E575" s="216" t="s">
        <v>1420</v>
      </c>
      <c r="F575" s="217" t="s">
        <v>1421</v>
      </c>
      <c r="G575" s="218" t="s">
        <v>553</v>
      </c>
      <c r="H575" s="219">
        <v>1</v>
      </c>
      <c r="I575" s="220"/>
      <c r="J575" s="221">
        <f>ROUND(I575*H575,2)</f>
        <v>0</v>
      </c>
      <c r="K575" s="217" t="s">
        <v>196</v>
      </c>
      <c r="L575" s="222"/>
      <c r="M575" s="223" t="s">
        <v>3</v>
      </c>
      <c r="N575" s="224" t="s">
        <v>43</v>
      </c>
      <c r="O575" s="73"/>
      <c r="P575" s="185">
        <f>O575*H575</f>
        <v>0</v>
      </c>
      <c r="Q575" s="185">
        <v>0.0060000000000000001</v>
      </c>
      <c r="R575" s="185">
        <f>Q575*H575</f>
        <v>0.0060000000000000001</v>
      </c>
      <c r="S575" s="185">
        <v>0</v>
      </c>
      <c r="T575" s="186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187" t="s">
        <v>396</v>
      </c>
      <c r="AT575" s="187" t="s">
        <v>653</v>
      </c>
      <c r="AU575" s="187" t="s">
        <v>81</v>
      </c>
      <c r="AY575" s="20" t="s">
        <v>191</v>
      </c>
      <c r="BE575" s="188">
        <f>IF(N575="základní",J575,0)</f>
        <v>0</v>
      </c>
      <c r="BF575" s="188">
        <f>IF(N575="snížená",J575,0)</f>
        <v>0</v>
      </c>
      <c r="BG575" s="188">
        <f>IF(N575="zákl. přenesená",J575,0)</f>
        <v>0</v>
      </c>
      <c r="BH575" s="188">
        <f>IF(N575="sníž. přenesená",J575,0)</f>
        <v>0</v>
      </c>
      <c r="BI575" s="188">
        <f>IF(N575="nulová",J575,0)</f>
        <v>0</v>
      </c>
      <c r="BJ575" s="20" t="s">
        <v>79</v>
      </c>
      <c r="BK575" s="188">
        <f>ROUND(I575*H575,2)</f>
        <v>0</v>
      </c>
      <c r="BL575" s="20" t="s">
        <v>293</v>
      </c>
      <c r="BM575" s="187" t="s">
        <v>1422</v>
      </c>
    </row>
    <row r="576" s="2" customFormat="1">
      <c r="A576" s="39"/>
      <c r="B576" s="40"/>
      <c r="C576" s="39"/>
      <c r="D576" s="195" t="s">
        <v>134</v>
      </c>
      <c r="E576" s="39"/>
      <c r="F576" s="203" t="s">
        <v>1423</v>
      </c>
      <c r="G576" s="39"/>
      <c r="H576" s="39"/>
      <c r="I576" s="191"/>
      <c r="J576" s="39"/>
      <c r="K576" s="39"/>
      <c r="L576" s="40"/>
      <c r="M576" s="192"/>
      <c r="N576" s="193"/>
      <c r="O576" s="73"/>
      <c r="P576" s="73"/>
      <c r="Q576" s="73"/>
      <c r="R576" s="73"/>
      <c r="S576" s="73"/>
      <c r="T576" s="74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20" t="s">
        <v>134</v>
      </c>
      <c r="AU576" s="20" t="s">
        <v>81</v>
      </c>
    </row>
    <row r="577" s="2" customFormat="1" ht="24.15" customHeight="1">
      <c r="A577" s="39"/>
      <c r="B577" s="175"/>
      <c r="C577" s="176" t="s">
        <v>1424</v>
      </c>
      <c r="D577" s="176" t="s">
        <v>193</v>
      </c>
      <c r="E577" s="177" t="s">
        <v>1425</v>
      </c>
      <c r="F577" s="178" t="s">
        <v>1426</v>
      </c>
      <c r="G577" s="179" t="s">
        <v>553</v>
      </c>
      <c r="H577" s="180">
        <v>11</v>
      </c>
      <c r="I577" s="181"/>
      <c r="J577" s="182">
        <f>ROUND(I577*H577,2)</f>
        <v>0</v>
      </c>
      <c r="K577" s="178" t="s">
        <v>196</v>
      </c>
      <c r="L577" s="40"/>
      <c r="M577" s="183" t="s">
        <v>3</v>
      </c>
      <c r="N577" s="184" t="s">
        <v>43</v>
      </c>
      <c r="O577" s="73"/>
      <c r="P577" s="185">
        <f>O577*H577</f>
        <v>0</v>
      </c>
      <c r="Q577" s="185">
        <v>0</v>
      </c>
      <c r="R577" s="185">
        <f>Q577*H577</f>
        <v>0</v>
      </c>
      <c r="S577" s="185">
        <v>0</v>
      </c>
      <c r="T577" s="18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187" t="s">
        <v>293</v>
      </c>
      <c r="AT577" s="187" t="s">
        <v>193</v>
      </c>
      <c r="AU577" s="187" t="s">
        <v>81</v>
      </c>
      <c r="AY577" s="20" t="s">
        <v>191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20" t="s">
        <v>79</v>
      </c>
      <c r="BK577" s="188">
        <f>ROUND(I577*H577,2)</f>
        <v>0</v>
      </c>
      <c r="BL577" s="20" t="s">
        <v>293</v>
      </c>
      <c r="BM577" s="187" t="s">
        <v>1427</v>
      </c>
    </row>
    <row r="578" s="2" customFormat="1">
      <c r="A578" s="39"/>
      <c r="B578" s="40"/>
      <c r="C578" s="39"/>
      <c r="D578" s="189" t="s">
        <v>199</v>
      </c>
      <c r="E578" s="39"/>
      <c r="F578" s="190" t="s">
        <v>1428</v>
      </c>
      <c r="G578" s="39"/>
      <c r="H578" s="39"/>
      <c r="I578" s="191"/>
      <c r="J578" s="39"/>
      <c r="K578" s="39"/>
      <c r="L578" s="40"/>
      <c r="M578" s="192"/>
      <c r="N578" s="193"/>
      <c r="O578" s="73"/>
      <c r="P578" s="73"/>
      <c r="Q578" s="73"/>
      <c r="R578" s="73"/>
      <c r="S578" s="73"/>
      <c r="T578" s="74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20" t="s">
        <v>199</v>
      </c>
      <c r="AU578" s="20" t="s">
        <v>81</v>
      </c>
    </row>
    <row r="579" s="2" customFormat="1">
      <c r="A579" s="39"/>
      <c r="B579" s="40"/>
      <c r="C579" s="39"/>
      <c r="D579" s="195" t="s">
        <v>134</v>
      </c>
      <c r="E579" s="39"/>
      <c r="F579" s="203" t="s">
        <v>1429</v>
      </c>
      <c r="G579" s="39"/>
      <c r="H579" s="39"/>
      <c r="I579" s="191"/>
      <c r="J579" s="39"/>
      <c r="K579" s="39"/>
      <c r="L579" s="40"/>
      <c r="M579" s="192"/>
      <c r="N579" s="193"/>
      <c r="O579" s="73"/>
      <c r="P579" s="73"/>
      <c r="Q579" s="73"/>
      <c r="R579" s="73"/>
      <c r="S579" s="73"/>
      <c r="T579" s="74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20" t="s">
        <v>134</v>
      </c>
      <c r="AU579" s="20" t="s">
        <v>81</v>
      </c>
    </row>
    <row r="580" s="2" customFormat="1" ht="16.5" customHeight="1">
      <c r="A580" s="39"/>
      <c r="B580" s="175"/>
      <c r="C580" s="215" t="s">
        <v>1430</v>
      </c>
      <c r="D580" s="215" t="s">
        <v>653</v>
      </c>
      <c r="E580" s="216" t="s">
        <v>1431</v>
      </c>
      <c r="F580" s="217" t="s">
        <v>1432</v>
      </c>
      <c r="G580" s="218" t="s">
        <v>553</v>
      </c>
      <c r="H580" s="219">
        <v>9</v>
      </c>
      <c r="I580" s="220"/>
      <c r="J580" s="221">
        <f>ROUND(I580*H580,2)</f>
        <v>0</v>
      </c>
      <c r="K580" s="217" t="s">
        <v>196</v>
      </c>
      <c r="L580" s="222"/>
      <c r="M580" s="223" t="s">
        <v>3</v>
      </c>
      <c r="N580" s="224" t="s">
        <v>43</v>
      </c>
      <c r="O580" s="73"/>
      <c r="P580" s="185">
        <f>O580*H580</f>
        <v>0</v>
      </c>
      <c r="Q580" s="185">
        <v>0.0195</v>
      </c>
      <c r="R580" s="185">
        <f>Q580*H580</f>
        <v>0.17549999999999999</v>
      </c>
      <c r="S580" s="185">
        <v>0</v>
      </c>
      <c r="T580" s="186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187" t="s">
        <v>396</v>
      </c>
      <c r="AT580" s="187" t="s">
        <v>653</v>
      </c>
      <c r="AU580" s="187" t="s">
        <v>81</v>
      </c>
      <c r="AY580" s="20" t="s">
        <v>191</v>
      </c>
      <c r="BE580" s="188">
        <f>IF(N580="základní",J580,0)</f>
        <v>0</v>
      </c>
      <c r="BF580" s="188">
        <f>IF(N580="snížená",J580,0)</f>
        <v>0</v>
      </c>
      <c r="BG580" s="188">
        <f>IF(N580="zákl. přenesená",J580,0)</f>
        <v>0</v>
      </c>
      <c r="BH580" s="188">
        <f>IF(N580="sníž. přenesená",J580,0)</f>
        <v>0</v>
      </c>
      <c r="BI580" s="188">
        <f>IF(N580="nulová",J580,0)</f>
        <v>0</v>
      </c>
      <c r="BJ580" s="20" t="s">
        <v>79</v>
      </c>
      <c r="BK580" s="188">
        <f>ROUND(I580*H580,2)</f>
        <v>0</v>
      </c>
      <c r="BL580" s="20" t="s">
        <v>293</v>
      </c>
      <c r="BM580" s="187" t="s">
        <v>1433</v>
      </c>
    </row>
    <row r="581" s="2" customFormat="1">
      <c r="A581" s="39"/>
      <c r="B581" s="40"/>
      <c r="C581" s="39"/>
      <c r="D581" s="195" t="s">
        <v>134</v>
      </c>
      <c r="E581" s="39"/>
      <c r="F581" s="203" t="s">
        <v>1434</v>
      </c>
      <c r="G581" s="39"/>
      <c r="H581" s="39"/>
      <c r="I581" s="191"/>
      <c r="J581" s="39"/>
      <c r="K581" s="39"/>
      <c r="L581" s="40"/>
      <c r="M581" s="192"/>
      <c r="N581" s="193"/>
      <c r="O581" s="73"/>
      <c r="P581" s="73"/>
      <c r="Q581" s="73"/>
      <c r="R581" s="73"/>
      <c r="S581" s="73"/>
      <c r="T581" s="74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20" t="s">
        <v>134</v>
      </c>
      <c r="AU581" s="20" t="s">
        <v>81</v>
      </c>
    </row>
    <row r="582" s="13" customFormat="1">
      <c r="A582" s="13"/>
      <c r="B582" s="194"/>
      <c r="C582" s="13"/>
      <c r="D582" s="195" t="s">
        <v>145</v>
      </c>
      <c r="E582" s="196" t="s">
        <v>3</v>
      </c>
      <c r="F582" s="197" t="s">
        <v>1435</v>
      </c>
      <c r="G582" s="13"/>
      <c r="H582" s="198">
        <v>2</v>
      </c>
      <c r="I582" s="199"/>
      <c r="J582" s="13"/>
      <c r="K582" s="13"/>
      <c r="L582" s="194"/>
      <c r="M582" s="200"/>
      <c r="N582" s="201"/>
      <c r="O582" s="201"/>
      <c r="P582" s="201"/>
      <c r="Q582" s="201"/>
      <c r="R582" s="201"/>
      <c r="S582" s="201"/>
      <c r="T582" s="20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6" t="s">
        <v>145</v>
      </c>
      <c r="AU582" s="196" t="s">
        <v>81</v>
      </c>
      <c r="AV582" s="13" t="s">
        <v>81</v>
      </c>
      <c r="AW582" s="13" t="s">
        <v>33</v>
      </c>
      <c r="AX582" s="13" t="s">
        <v>72</v>
      </c>
      <c r="AY582" s="196" t="s">
        <v>191</v>
      </c>
    </row>
    <row r="583" s="13" customFormat="1">
      <c r="A583" s="13"/>
      <c r="B583" s="194"/>
      <c r="C583" s="13"/>
      <c r="D583" s="195" t="s">
        <v>145</v>
      </c>
      <c r="E583" s="196" t="s">
        <v>3</v>
      </c>
      <c r="F583" s="197" t="s">
        <v>1436</v>
      </c>
      <c r="G583" s="13"/>
      <c r="H583" s="198">
        <v>7</v>
      </c>
      <c r="I583" s="199"/>
      <c r="J583" s="13"/>
      <c r="K583" s="13"/>
      <c r="L583" s="194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6" t="s">
        <v>145</v>
      </c>
      <c r="AU583" s="196" t="s">
        <v>81</v>
      </c>
      <c r="AV583" s="13" t="s">
        <v>81</v>
      </c>
      <c r="AW583" s="13" t="s">
        <v>33</v>
      </c>
      <c r="AX583" s="13" t="s">
        <v>72</v>
      </c>
      <c r="AY583" s="196" t="s">
        <v>191</v>
      </c>
    </row>
    <row r="584" s="14" customFormat="1">
      <c r="A584" s="14"/>
      <c r="B584" s="204"/>
      <c r="C584" s="14"/>
      <c r="D584" s="195" t="s">
        <v>145</v>
      </c>
      <c r="E584" s="205" t="s">
        <v>3</v>
      </c>
      <c r="F584" s="206" t="s">
        <v>270</v>
      </c>
      <c r="G584" s="14"/>
      <c r="H584" s="207">
        <v>9</v>
      </c>
      <c r="I584" s="208"/>
      <c r="J584" s="14"/>
      <c r="K584" s="14"/>
      <c r="L584" s="204"/>
      <c r="M584" s="209"/>
      <c r="N584" s="210"/>
      <c r="O584" s="210"/>
      <c r="P584" s="210"/>
      <c r="Q584" s="210"/>
      <c r="R584" s="210"/>
      <c r="S584" s="210"/>
      <c r="T584" s="21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5" t="s">
        <v>145</v>
      </c>
      <c r="AU584" s="205" t="s">
        <v>81</v>
      </c>
      <c r="AV584" s="14" t="s">
        <v>197</v>
      </c>
      <c r="AW584" s="14" t="s">
        <v>33</v>
      </c>
      <c r="AX584" s="14" t="s">
        <v>79</v>
      </c>
      <c r="AY584" s="205" t="s">
        <v>191</v>
      </c>
    </row>
    <row r="585" s="2" customFormat="1" ht="16.5" customHeight="1">
      <c r="A585" s="39"/>
      <c r="B585" s="175"/>
      <c r="C585" s="215" t="s">
        <v>1437</v>
      </c>
      <c r="D585" s="215" t="s">
        <v>653</v>
      </c>
      <c r="E585" s="216" t="s">
        <v>1438</v>
      </c>
      <c r="F585" s="217" t="s">
        <v>1439</v>
      </c>
      <c r="G585" s="218" t="s">
        <v>553</v>
      </c>
      <c r="H585" s="219">
        <v>2</v>
      </c>
      <c r="I585" s="220"/>
      <c r="J585" s="221">
        <f>ROUND(I585*H585,2)</f>
        <v>0</v>
      </c>
      <c r="K585" s="217" t="s">
        <v>196</v>
      </c>
      <c r="L585" s="222"/>
      <c r="M585" s="223" t="s">
        <v>3</v>
      </c>
      <c r="N585" s="224" t="s">
        <v>43</v>
      </c>
      <c r="O585" s="73"/>
      <c r="P585" s="185">
        <f>O585*H585</f>
        <v>0</v>
      </c>
      <c r="Q585" s="185">
        <v>0.020500000000000001</v>
      </c>
      <c r="R585" s="185">
        <f>Q585*H585</f>
        <v>0.041000000000000002</v>
      </c>
      <c r="S585" s="185">
        <v>0</v>
      </c>
      <c r="T585" s="18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187" t="s">
        <v>396</v>
      </c>
      <c r="AT585" s="187" t="s">
        <v>653</v>
      </c>
      <c r="AU585" s="187" t="s">
        <v>81</v>
      </c>
      <c r="AY585" s="20" t="s">
        <v>191</v>
      </c>
      <c r="BE585" s="188">
        <f>IF(N585="základní",J585,0)</f>
        <v>0</v>
      </c>
      <c r="BF585" s="188">
        <f>IF(N585="snížená",J585,0)</f>
        <v>0</v>
      </c>
      <c r="BG585" s="188">
        <f>IF(N585="zákl. přenesená",J585,0)</f>
        <v>0</v>
      </c>
      <c r="BH585" s="188">
        <f>IF(N585="sníž. přenesená",J585,0)</f>
        <v>0</v>
      </c>
      <c r="BI585" s="188">
        <f>IF(N585="nulová",J585,0)</f>
        <v>0</v>
      </c>
      <c r="BJ585" s="20" t="s">
        <v>79</v>
      </c>
      <c r="BK585" s="188">
        <f>ROUND(I585*H585,2)</f>
        <v>0</v>
      </c>
      <c r="BL585" s="20" t="s">
        <v>293</v>
      </c>
      <c r="BM585" s="187" t="s">
        <v>1440</v>
      </c>
    </row>
    <row r="586" s="2" customFormat="1">
      <c r="A586" s="39"/>
      <c r="B586" s="40"/>
      <c r="C586" s="39"/>
      <c r="D586" s="195" t="s">
        <v>134</v>
      </c>
      <c r="E586" s="39"/>
      <c r="F586" s="203" t="s">
        <v>1434</v>
      </c>
      <c r="G586" s="39"/>
      <c r="H586" s="39"/>
      <c r="I586" s="191"/>
      <c r="J586" s="39"/>
      <c r="K586" s="39"/>
      <c r="L586" s="40"/>
      <c r="M586" s="192"/>
      <c r="N586" s="193"/>
      <c r="O586" s="73"/>
      <c r="P586" s="73"/>
      <c r="Q586" s="73"/>
      <c r="R586" s="73"/>
      <c r="S586" s="73"/>
      <c r="T586" s="74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20" t="s">
        <v>134</v>
      </c>
      <c r="AU586" s="20" t="s">
        <v>81</v>
      </c>
    </row>
    <row r="587" s="13" customFormat="1">
      <c r="A587" s="13"/>
      <c r="B587" s="194"/>
      <c r="C587" s="13"/>
      <c r="D587" s="195" t="s">
        <v>145</v>
      </c>
      <c r="E587" s="196" t="s">
        <v>3</v>
      </c>
      <c r="F587" s="197" t="s">
        <v>1441</v>
      </c>
      <c r="G587" s="13"/>
      <c r="H587" s="198">
        <v>1</v>
      </c>
      <c r="I587" s="199"/>
      <c r="J587" s="13"/>
      <c r="K587" s="13"/>
      <c r="L587" s="194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6" t="s">
        <v>145</v>
      </c>
      <c r="AU587" s="196" t="s">
        <v>81</v>
      </c>
      <c r="AV587" s="13" t="s">
        <v>81</v>
      </c>
      <c r="AW587" s="13" t="s">
        <v>33</v>
      </c>
      <c r="AX587" s="13" t="s">
        <v>72</v>
      </c>
      <c r="AY587" s="196" t="s">
        <v>191</v>
      </c>
    </row>
    <row r="588" s="13" customFormat="1">
      <c r="A588" s="13"/>
      <c r="B588" s="194"/>
      <c r="C588" s="13"/>
      <c r="D588" s="195" t="s">
        <v>145</v>
      </c>
      <c r="E588" s="196" t="s">
        <v>3</v>
      </c>
      <c r="F588" s="197" t="s">
        <v>1442</v>
      </c>
      <c r="G588" s="13"/>
      <c r="H588" s="198">
        <v>1</v>
      </c>
      <c r="I588" s="199"/>
      <c r="J588" s="13"/>
      <c r="K588" s="13"/>
      <c r="L588" s="194"/>
      <c r="M588" s="200"/>
      <c r="N588" s="201"/>
      <c r="O588" s="201"/>
      <c r="P588" s="201"/>
      <c r="Q588" s="201"/>
      <c r="R588" s="201"/>
      <c r="S588" s="201"/>
      <c r="T588" s="20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6" t="s">
        <v>145</v>
      </c>
      <c r="AU588" s="196" t="s">
        <v>81</v>
      </c>
      <c r="AV588" s="13" t="s">
        <v>81</v>
      </c>
      <c r="AW588" s="13" t="s">
        <v>33</v>
      </c>
      <c r="AX588" s="13" t="s">
        <v>72</v>
      </c>
      <c r="AY588" s="196" t="s">
        <v>191</v>
      </c>
    </row>
    <row r="589" s="14" customFormat="1">
      <c r="A589" s="14"/>
      <c r="B589" s="204"/>
      <c r="C589" s="14"/>
      <c r="D589" s="195" t="s">
        <v>145</v>
      </c>
      <c r="E589" s="205" t="s">
        <v>3</v>
      </c>
      <c r="F589" s="206" t="s">
        <v>270</v>
      </c>
      <c r="G589" s="14"/>
      <c r="H589" s="207">
        <v>2</v>
      </c>
      <c r="I589" s="208"/>
      <c r="J589" s="14"/>
      <c r="K589" s="14"/>
      <c r="L589" s="204"/>
      <c r="M589" s="209"/>
      <c r="N589" s="210"/>
      <c r="O589" s="210"/>
      <c r="P589" s="210"/>
      <c r="Q589" s="210"/>
      <c r="R589" s="210"/>
      <c r="S589" s="210"/>
      <c r="T589" s="2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5" t="s">
        <v>145</v>
      </c>
      <c r="AU589" s="205" t="s">
        <v>81</v>
      </c>
      <c r="AV589" s="14" t="s">
        <v>197</v>
      </c>
      <c r="AW589" s="14" t="s">
        <v>33</v>
      </c>
      <c r="AX589" s="14" t="s">
        <v>79</v>
      </c>
      <c r="AY589" s="205" t="s">
        <v>191</v>
      </c>
    </row>
    <row r="590" s="2" customFormat="1" ht="21.75" customHeight="1">
      <c r="A590" s="39"/>
      <c r="B590" s="175"/>
      <c r="C590" s="176" t="s">
        <v>1443</v>
      </c>
      <c r="D590" s="176" t="s">
        <v>193</v>
      </c>
      <c r="E590" s="177" t="s">
        <v>1444</v>
      </c>
      <c r="F590" s="178" t="s">
        <v>1445</v>
      </c>
      <c r="G590" s="179" t="s">
        <v>288</v>
      </c>
      <c r="H590" s="180">
        <v>35.200000000000003</v>
      </c>
      <c r="I590" s="181"/>
      <c r="J590" s="182">
        <f>ROUND(I590*H590,2)</f>
        <v>0</v>
      </c>
      <c r="K590" s="178" t="s">
        <v>196</v>
      </c>
      <c r="L590" s="40"/>
      <c r="M590" s="183" t="s">
        <v>3</v>
      </c>
      <c r="N590" s="184" t="s">
        <v>43</v>
      </c>
      <c r="O590" s="73"/>
      <c r="P590" s="185">
        <f>O590*H590</f>
        <v>0</v>
      </c>
      <c r="Q590" s="185">
        <v>0</v>
      </c>
      <c r="R590" s="185">
        <f>Q590*H590</f>
        <v>0</v>
      </c>
      <c r="S590" s="185">
        <v>0</v>
      </c>
      <c r="T590" s="186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187" t="s">
        <v>293</v>
      </c>
      <c r="AT590" s="187" t="s">
        <v>193</v>
      </c>
      <c r="AU590" s="187" t="s">
        <v>81</v>
      </c>
      <c r="AY590" s="20" t="s">
        <v>191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20" t="s">
        <v>79</v>
      </c>
      <c r="BK590" s="188">
        <f>ROUND(I590*H590,2)</f>
        <v>0</v>
      </c>
      <c r="BL590" s="20" t="s">
        <v>293</v>
      </c>
      <c r="BM590" s="187" t="s">
        <v>1446</v>
      </c>
    </row>
    <row r="591" s="2" customFormat="1">
      <c r="A591" s="39"/>
      <c r="B591" s="40"/>
      <c r="C591" s="39"/>
      <c r="D591" s="189" t="s">
        <v>199</v>
      </c>
      <c r="E591" s="39"/>
      <c r="F591" s="190" t="s">
        <v>1447</v>
      </c>
      <c r="G591" s="39"/>
      <c r="H591" s="39"/>
      <c r="I591" s="191"/>
      <c r="J591" s="39"/>
      <c r="K591" s="39"/>
      <c r="L591" s="40"/>
      <c r="M591" s="192"/>
      <c r="N591" s="193"/>
      <c r="O591" s="73"/>
      <c r="P591" s="73"/>
      <c r="Q591" s="73"/>
      <c r="R591" s="73"/>
      <c r="S591" s="73"/>
      <c r="T591" s="74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20" t="s">
        <v>199</v>
      </c>
      <c r="AU591" s="20" t="s">
        <v>81</v>
      </c>
    </row>
    <row r="592" s="13" customFormat="1">
      <c r="A592" s="13"/>
      <c r="B592" s="194"/>
      <c r="C592" s="13"/>
      <c r="D592" s="195" t="s">
        <v>145</v>
      </c>
      <c r="E592" s="196" t="s">
        <v>3</v>
      </c>
      <c r="F592" s="197" t="s">
        <v>1448</v>
      </c>
      <c r="G592" s="13"/>
      <c r="H592" s="198">
        <v>35.200000000000003</v>
      </c>
      <c r="I592" s="199"/>
      <c r="J592" s="13"/>
      <c r="K592" s="13"/>
      <c r="L592" s="194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6" t="s">
        <v>145</v>
      </c>
      <c r="AU592" s="196" t="s">
        <v>81</v>
      </c>
      <c r="AV592" s="13" t="s">
        <v>81</v>
      </c>
      <c r="AW592" s="13" t="s">
        <v>33</v>
      </c>
      <c r="AX592" s="13" t="s">
        <v>79</v>
      </c>
      <c r="AY592" s="196" t="s">
        <v>191</v>
      </c>
    </row>
    <row r="593" s="2" customFormat="1" ht="16.5" customHeight="1">
      <c r="A593" s="39"/>
      <c r="B593" s="175"/>
      <c r="C593" s="215" t="s">
        <v>1449</v>
      </c>
      <c r="D593" s="215" t="s">
        <v>653</v>
      </c>
      <c r="E593" s="216" t="s">
        <v>1450</v>
      </c>
      <c r="F593" s="217" t="s">
        <v>1451</v>
      </c>
      <c r="G593" s="218" t="s">
        <v>288</v>
      </c>
      <c r="H593" s="219">
        <v>35.200000000000003</v>
      </c>
      <c r="I593" s="220"/>
      <c r="J593" s="221">
        <f>ROUND(I593*H593,2)</f>
        <v>0</v>
      </c>
      <c r="K593" s="217" t="s">
        <v>196</v>
      </c>
      <c r="L593" s="222"/>
      <c r="M593" s="223" t="s">
        <v>3</v>
      </c>
      <c r="N593" s="224" t="s">
        <v>43</v>
      </c>
      <c r="O593" s="73"/>
      <c r="P593" s="185">
        <f>O593*H593</f>
        <v>0</v>
      </c>
      <c r="Q593" s="185">
        <v>0.0050000000000000001</v>
      </c>
      <c r="R593" s="185">
        <f>Q593*H593</f>
        <v>0.17600000000000002</v>
      </c>
      <c r="S593" s="185">
        <v>0</v>
      </c>
      <c r="T593" s="18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187" t="s">
        <v>396</v>
      </c>
      <c r="AT593" s="187" t="s">
        <v>653</v>
      </c>
      <c r="AU593" s="187" t="s">
        <v>81</v>
      </c>
      <c r="AY593" s="20" t="s">
        <v>191</v>
      </c>
      <c r="BE593" s="188">
        <f>IF(N593="základní",J593,0)</f>
        <v>0</v>
      </c>
      <c r="BF593" s="188">
        <f>IF(N593="snížená",J593,0)</f>
        <v>0</v>
      </c>
      <c r="BG593" s="188">
        <f>IF(N593="zákl. přenesená",J593,0)</f>
        <v>0</v>
      </c>
      <c r="BH593" s="188">
        <f>IF(N593="sníž. přenesená",J593,0)</f>
        <v>0</v>
      </c>
      <c r="BI593" s="188">
        <f>IF(N593="nulová",J593,0)</f>
        <v>0</v>
      </c>
      <c r="BJ593" s="20" t="s">
        <v>79</v>
      </c>
      <c r="BK593" s="188">
        <f>ROUND(I593*H593,2)</f>
        <v>0</v>
      </c>
      <c r="BL593" s="20" t="s">
        <v>293</v>
      </c>
      <c r="BM593" s="187" t="s">
        <v>1452</v>
      </c>
    </row>
    <row r="594" s="2" customFormat="1" ht="21.75" customHeight="1">
      <c r="A594" s="39"/>
      <c r="B594" s="175"/>
      <c r="C594" s="176" t="s">
        <v>1453</v>
      </c>
      <c r="D594" s="176" t="s">
        <v>193</v>
      </c>
      <c r="E594" s="177" t="s">
        <v>1454</v>
      </c>
      <c r="F594" s="178" t="s">
        <v>1455</v>
      </c>
      <c r="G594" s="179" t="s">
        <v>288</v>
      </c>
      <c r="H594" s="180">
        <v>3</v>
      </c>
      <c r="I594" s="181"/>
      <c r="J594" s="182">
        <f>ROUND(I594*H594,2)</f>
        <v>0</v>
      </c>
      <c r="K594" s="178" t="s">
        <v>196</v>
      </c>
      <c r="L594" s="40"/>
      <c r="M594" s="183" t="s">
        <v>3</v>
      </c>
      <c r="N594" s="184" t="s">
        <v>43</v>
      </c>
      <c r="O594" s="73"/>
      <c r="P594" s="185">
        <f>O594*H594</f>
        <v>0</v>
      </c>
      <c r="Q594" s="185">
        <v>0</v>
      </c>
      <c r="R594" s="185">
        <f>Q594*H594</f>
        <v>0</v>
      </c>
      <c r="S594" s="185">
        <v>0</v>
      </c>
      <c r="T594" s="186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187" t="s">
        <v>293</v>
      </c>
      <c r="AT594" s="187" t="s">
        <v>193</v>
      </c>
      <c r="AU594" s="187" t="s">
        <v>81</v>
      </c>
      <c r="AY594" s="20" t="s">
        <v>191</v>
      </c>
      <c r="BE594" s="188">
        <f>IF(N594="základní",J594,0)</f>
        <v>0</v>
      </c>
      <c r="BF594" s="188">
        <f>IF(N594="snížená",J594,0)</f>
        <v>0</v>
      </c>
      <c r="BG594" s="188">
        <f>IF(N594="zákl. přenesená",J594,0)</f>
        <v>0</v>
      </c>
      <c r="BH594" s="188">
        <f>IF(N594="sníž. přenesená",J594,0)</f>
        <v>0</v>
      </c>
      <c r="BI594" s="188">
        <f>IF(N594="nulová",J594,0)</f>
        <v>0</v>
      </c>
      <c r="BJ594" s="20" t="s">
        <v>79</v>
      </c>
      <c r="BK594" s="188">
        <f>ROUND(I594*H594,2)</f>
        <v>0</v>
      </c>
      <c r="BL594" s="20" t="s">
        <v>293</v>
      </c>
      <c r="BM594" s="187" t="s">
        <v>1456</v>
      </c>
    </row>
    <row r="595" s="2" customFormat="1">
      <c r="A595" s="39"/>
      <c r="B595" s="40"/>
      <c r="C595" s="39"/>
      <c r="D595" s="189" t="s">
        <v>199</v>
      </c>
      <c r="E595" s="39"/>
      <c r="F595" s="190" t="s">
        <v>1457</v>
      </c>
      <c r="G595" s="39"/>
      <c r="H595" s="39"/>
      <c r="I595" s="191"/>
      <c r="J595" s="39"/>
      <c r="K595" s="39"/>
      <c r="L595" s="40"/>
      <c r="M595" s="192"/>
      <c r="N595" s="193"/>
      <c r="O595" s="73"/>
      <c r="P595" s="73"/>
      <c r="Q595" s="73"/>
      <c r="R595" s="73"/>
      <c r="S595" s="73"/>
      <c r="T595" s="74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20" t="s">
        <v>199</v>
      </c>
      <c r="AU595" s="20" t="s">
        <v>81</v>
      </c>
    </row>
    <row r="596" s="13" customFormat="1">
      <c r="A596" s="13"/>
      <c r="B596" s="194"/>
      <c r="C596" s="13"/>
      <c r="D596" s="195" t="s">
        <v>145</v>
      </c>
      <c r="E596" s="196" t="s">
        <v>3</v>
      </c>
      <c r="F596" s="197" t="s">
        <v>1458</v>
      </c>
      <c r="G596" s="13"/>
      <c r="H596" s="198">
        <v>3</v>
      </c>
      <c r="I596" s="199"/>
      <c r="J596" s="13"/>
      <c r="K596" s="13"/>
      <c r="L596" s="194"/>
      <c r="M596" s="200"/>
      <c r="N596" s="201"/>
      <c r="O596" s="201"/>
      <c r="P596" s="201"/>
      <c r="Q596" s="201"/>
      <c r="R596" s="201"/>
      <c r="S596" s="201"/>
      <c r="T596" s="20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6" t="s">
        <v>145</v>
      </c>
      <c r="AU596" s="196" t="s">
        <v>81</v>
      </c>
      <c r="AV596" s="13" t="s">
        <v>81</v>
      </c>
      <c r="AW596" s="13" t="s">
        <v>33</v>
      </c>
      <c r="AX596" s="13" t="s">
        <v>79</v>
      </c>
      <c r="AY596" s="196" t="s">
        <v>191</v>
      </c>
    </row>
    <row r="597" s="2" customFormat="1" ht="16.5" customHeight="1">
      <c r="A597" s="39"/>
      <c r="B597" s="175"/>
      <c r="C597" s="215" t="s">
        <v>1459</v>
      </c>
      <c r="D597" s="215" t="s">
        <v>653</v>
      </c>
      <c r="E597" s="216" t="s">
        <v>1460</v>
      </c>
      <c r="F597" s="217" t="s">
        <v>1461</v>
      </c>
      <c r="G597" s="218" t="s">
        <v>288</v>
      </c>
      <c r="H597" s="219">
        <v>3</v>
      </c>
      <c r="I597" s="220"/>
      <c r="J597" s="221">
        <f>ROUND(I597*H597,2)</f>
        <v>0</v>
      </c>
      <c r="K597" s="217" t="s">
        <v>196</v>
      </c>
      <c r="L597" s="222"/>
      <c r="M597" s="223" t="s">
        <v>3</v>
      </c>
      <c r="N597" s="224" t="s">
        <v>43</v>
      </c>
      <c r="O597" s="73"/>
      <c r="P597" s="185">
        <f>O597*H597</f>
        <v>0</v>
      </c>
      <c r="Q597" s="185">
        <v>0.0060000000000000001</v>
      </c>
      <c r="R597" s="185">
        <f>Q597*H597</f>
        <v>0.018000000000000002</v>
      </c>
      <c r="S597" s="185">
        <v>0</v>
      </c>
      <c r="T597" s="18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187" t="s">
        <v>396</v>
      </c>
      <c r="AT597" s="187" t="s">
        <v>653</v>
      </c>
      <c r="AU597" s="187" t="s">
        <v>81</v>
      </c>
      <c r="AY597" s="20" t="s">
        <v>191</v>
      </c>
      <c r="BE597" s="188">
        <f>IF(N597="základní",J597,0)</f>
        <v>0</v>
      </c>
      <c r="BF597" s="188">
        <f>IF(N597="snížená",J597,0)</f>
        <v>0</v>
      </c>
      <c r="BG597" s="188">
        <f>IF(N597="zákl. přenesená",J597,0)</f>
        <v>0</v>
      </c>
      <c r="BH597" s="188">
        <f>IF(N597="sníž. přenesená",J597,0)</f>
        <v>0</v>
      </c>
      <c r="BI597" s="188">
        <f>IF(N597="nulová",J597,0)</f>
        <v>0</v>
      </c>
      <c r="BJ597" s="20" t="s">
        <v>79</v>
      </c>
      <c r="BK597" s="188">
        <f>ROUND(I597*H597,2)</f>
        <v>0</v>
      </c>
      <c r="BL597" s="20" t="s">
        <v>293</v>
      </c>
      <c r="BM597" s="187" t="s">
        <v>1462</v>
      </c>
    </row>
    <row r="598" s="2" customFormat="1" ht="24.15" customHeight="1">
      <c r="A598" s="39"/>
      <c r="B598" s="175"/>
      <c r="C598" s="176" t="s">
        <v>1463</v>
      </c>
      <c r="D598" s="176" t="s">
        <v>193</v>
      </c>
      <c r="E598" s="177" t="s">
        <v>1464</v>
      </c>
      <c r="F598" s="178" t="s">
        <v>1465</v>
      </c>
      <c r="G598" s="179" t="s">
        <v>258</v>
      </c>
      <c r="H598" s="180">
        <v>0.41699999999999998</v>
      </c>
      <c r="I598" s="181"/>
      <c r="J598" s="182">
        <f>ROUND(I598*H598,2)</f>
        <v>0</v>
      </c>
      <c r="K598" s="178" t="s">
        <v>196</v>
      </c>
      <c r="L598" s="40"/>
      <c r="M598" s="183" t="s">
        <v>3</v>
      </c>
      <c r="N598" s="184" t="s">
        <v>43</v>
      </c>
      <c r="O598" s="73"/>
      <c r="P598" s="185">
        <f>O598*H598</f>
        <v>0</v>
      </c>
      <c r="Q598" s="185">
        <v>0</v>
      </c>
      <c r="R598" s="185">
        <f>Q598*H598</f>
        <v>0</v>
      </c>
      <c r="S598" s="185">
        <v>0</v>
      </c>
      <c r="T598" s="186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187" t="s">
        <v>293</v>
      </c>
      <c r="AT598" s="187" t="s">
        <v>193</v>
      </c>
      <c r="AU598" s="187" t="s">
        <v>81</v>
      </c>
      <c r="AY598" s="20" t="s">
        <v>191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79</v>
      </c>
      <c r="BK598" s="188">
        <f>ROUND(I598*H598,2)</f>
        <v>0</v>
      </c>
      <c r="BL598" s="20" t="s">
        <v>293</v>
      </c>
      <c r="BM598" s="187" t="s">
        <v>1466</v>
      </c>
    </row>
    <row r="599" s="2" customFormat="1">
      <c r="A599" s="39"/>
      <c r="B599" s="40"/>
      <c r="C599" s="39"/>
      <c r="D599" s="189" t="s">
        <v>199</v>
      </c>
      <c r="E599" s="39"/>
      <c r="F599" s="190" t="s">
        <v>1467</v>
      </c>
      <c r="G599" s="39"/>
      <c r="H599" s="39"/>
      <c r="I599" s="191"/>
      <c r="J599" s="39"/>
      <c r="K599" s="39"/>
      <c r="L599" s="40"/>
      <c r="M599" s="192"/>
      <c r="N599" s="193"/>
      <c r="O599" s="73"/>
      <c r="P599" s="73"/>
      <c r="Q599" s="73"/>
      <c r="R599" s="73"/>
      <c r="S599" s="73"/>
      <c r="T599" s="74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20" t="s">
        <v>199</v>
      </c>
      <c r="AU599" s="20" t="s">
        <v>81</v>
      </c>
    </row>
    <row r="600" s="12" customFormat="1" ht="22.8" customHeight="1">
      <c r="A600" s="12"/>
      <c r="B600" s="162"/>
      <c r="C600" s="12"/>
      <c r="D600" s="163" t="s">
        <v>71</v>
      </c>
      <c r="E600" s="173" t="s">
        <v>572</v>
      </c>
      <c r="F600" s="173" t="s">
        <v>573</v>
      </c>
      <c r="G600" s="12"/>
      <c r="H600" s="12"/>
      <c r="I600" s="165"/>
      <c r="J600" s="174">
        <f>BK600</f>
        <v>0</v>
      </c>
      <c r="K600" s="12"/>
      <c r="L600" s="162"/>
      <c r="M600" s="167"/>
      <c r="N600" s="168"/>
      <c r="O600" s="168"/>
      <c r="P600" s="169">
        <f>SUM(P601:P759)</f>
        <v>0</v>
      </c>
      <c r="Q600" s="168"/>
      <c r="R600" s="169">
        <f>SUM(R601:R759)</f>
        <v>10.073091519999998</v>
      </c>
      <c r="S600" s="168"/>
      <c r="T600" s="170">
        <f>SUM(T601:T759)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163" t="s">
        <v>81</v>
      </c>
      <c r="AT600" s="171" t="s">
        <v>71</v>
      </c>
      <c r="AU600" s="171" t="s">
        <v>79</v>
      </c>
      <c r="AY600" s="163" t="s">
        <v>191</v>
      </c>
      <c r="BK600" s="172">
        <f>SUM(BK601:BK759)</f>
        <v>0</v>
      </c>
    </row>
    <row r="601" s="2" customFormat="1" ht="24.15" customHeight="1">
      <c r="A601" s="39"/>
      <c r="B601" s="175"/>
      <c r="C601" s="176" t="s">
        <v>1468</v>
      </c>
      <c r="D601" s="176" t="s">
        <v>193</v>
      </c>
      <c r="E601" s="177" t="s">
        <v>1469</v>
      </c>
      <c r="F601" s="178" t="s">
        <v>1470</v>
      </c>
      <c r="G601" s="179" t="s">
        <v>136</v>
      </c>
      <c r="H601" s="180">
        <v>5.016</v>
      </c>
      <c r="I601" s="181"/>
      <c r="J601" s="182">
        <f>ROUND(I601*H601,2)</f>
        <v>0</v>
      </c>
      <c r="K601" s="178" t="s">
        <v>196</v>
      </c>
      <c r="L601" s="40"/>
      <c r="M601" s="183" t="s">
        <v>3</v>
      </c>
      <c r="N601" s="184" t="s">
        <v>43</v>
      </c>
      <c r="O601" s="73"/>
      <c r="P601" s="185">
        <f>O601*H601</f>
        <v>0</v>
      </c>
      <c r="Q601" s="185">
        <v>0.00020000000000000001</v>
      </c>
      <c r="R601" s="185">
        <f>Q601*H601</f>
        <v>0.0010032000000000001</v>
      </c>
      <c r="S601" s="185">
        <v>0</v>
      </c>
      <c r="T601" s="18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187" t="s">
        <v>293</v>
      </c>
      <c r="AT601" s="187" t="s">
        <v>193</v>
      </c>
      <c r="AU601" s="187" t="s">
        <v>81</v>
      </c>
      <c r="AY601" s="20" t="s">
        <v>191</v>
      </c>
      <c r="BE601" s="188">
        <f>IF(N601="základní",J601,0)</f>
        <v>0</v>
      </c>
      <c r="BF601" s="188">
        <f>IF(N601="snížená",J601,0)</f>
        <v>0</v>
      </c>
      <c r="BG601" s="188">
        <f>IF(N601="zákl. přenesená",J601,0)</f>
        <v>0</v>
      </c>
      <c r="BH601" s="188">
        <f>IF(N601="sníž. přenesená",J601,0)</f>
        <v>0</v>
      </c>
      <c r="BI601" s="188">
        <f>IF(N601="nulová",J601,0)</f>
        <v>0</v>
      </c>
      <c r="BJ601" s="20" t="s">
        <v>79</v>
      </c>
      <c r="BK601" s="188">
        <f>ROUND(I601*H601,2)</f>
        <v>0</v>
      </c>
      <c r="BL601" s="20" t="s">
        <v>293</v>
      </c>
      <c r="BM601" s="187" t="s">
        <v>1471</v>
      </c>
    </row>
    <row r="602" s="2" customFormat="1">
      <c r="A602" s="39"/>
      <c r="B602" s="40"/>
      <c r="C602" s="39"/>
      <c r="D602" s="189" t="s">
        <v>199</v>
      </c>
      <c r="E602" s="39"/>
      <c r="F602" s="190" t="s">
        <v>1472</v>
      </c>
      <c r="G602" s="39"/>
      <c r="H602" s="39"/>
      <c r="I602" s="191"/>
      <c r="J602" s="39"/>
      <c r="K602" s="39"/>
      <c r="L602" s="40"/>
      <c r="M602" s="192"/>
      <c r="N602" s="193"/>
      <c r="O602" s="73"/>
      <c r="P602" s="73"/>
      <c r="Q602" s="73"/>
      <c r="R602" s="73"/>
      <c r="S602" s="73"/>
      <c r="T602" s="74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20" t="s">
        <v>199</v>
      </c>
      <c r="AU602" s="20" t="s">
        <v>81</v>
      </c>
    </row>
    <row r="603" s="13" customFormat="1">
      <c r="A603" s="13"/>
      <c r="B603" s="194"/>
      <c r="C603" s="13"/>
      <c r="D603" s="195" t="s">
        <v>145</v>
      </c>
      <c r="E603" s="196" t="s">
        <v>3</v>
      </c>
      <c r="F603" s="197" t="s">
        <v>1473</v>
      </c>
      <c r="G603" s="13"/>
      <c r="H603" s="198">
        <v>5.016</v>
      </c>
      <c r="I603" s="199"/>
      <c r="J603" s="13"/>
      <c r="K603" s="13"/>
      <c r="L603" s="194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6" t="s">
        <v>145</v>
      </c>
      <c r="AU603" s="196" t="s">
        <v>81</v>
      </c>
      <c r="AV603" s="13" t="s">
        <v>81</v>
      </c>
      <c r="AW603" s="13" t="s">
        <v>33</v>
      </c>
      <c r="AX603" s="13" t="s">
        <v>79</v>
      </c>
      <c r="AY603" s="196" t="s">
        <v>191</v>
      </c>
    </row>
    <row r="604" s="2" customFormat="1" ht="24.15" customHeight="1">
      <c r="A604" s="39"/>
      <c r="B604" s="175"/>
      <c r="C604" s="176" t="s">
        <v>1474</v>
      </c>
      <c r="D604" s="176" t="s">
        <v>193</v>
      </c>
      <c r="E604" s="177" t="s">
        <v>1475</v>
      </c>
      <c r="F604" s="178" t="s">
        <v>1476</v>
      </c>
      <c r="G604" s="179" t="s">
        <v>136</v>
      </c>
      <c r="H604" s="180">
        <v>15.263</v>
      </c>
      <c r="I604" s="181"/>
      <c r="J604" s="182">
        <f>ROUND(I604*H604,2)</f>
        <v>0</v>
      </c>
      <c r="K604" s="178" t="s">
        <v>196</v>
      </c>
      <c r="L604" s="40"/>
      <c r="M604" s="183" t="s">
        <v>3</v>
      </c>
      <c r="N604" s="184" t="s">
        <v>43</v>
      </c>
      <c r="O604" s="73"/>
      <c r="P604" s="185">
        <f>O604*H604</f>
        <v>0</v>
      </c>
      <c r="Q604" s="185">
        <v>0.00019000000000000001</v>
      </c>
      <c r="R604" s="185">
        <f>Q604*H604</f>
        <v>0.00289997</v>
      </c>
      <c r="S604" s="185">
        <v>0</v>
      </c>
      <c r="T604" s="186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187" t="s">
        <v>293</v>
      </c>
      <c r="AT604" s="187" t="s">
        <v>193</v>
      </c>
      <c r="AU604" s="187" t="s">
        <v>81</v>
      </c>
      <c r="AY604" s="20" t="s">
        <v>191</v>
      </c>
      <c r="BE604" s="188">
        <f>IF(N604="základní",J604,0)</f>
        <v>0</v>
      </c>
      <c r="BF604" s="188">
        <f>IF(N604="snížená",J604,0)</f>
        <v>0</v>
      </c>
      <c r="BG604" s="188">
        <f>IF(N604="zákl. přenesená",J604,0)</f>
        <v>0</v>
      </c>
      <c r="BH604" s="188">
        <f>IF(N604="sníž. přenesená",J604,0)</f>
        <v>0</v>
      </c>
      <c r="BI604" s="188">
        <f>IF(N604="nulová",J604,0)</f>
        <v>0</v>
      </c>
      <c r="BJ604" s="20" t="s">
        <v>79</v>
      </c>
      <c r="BK604" s="188">
        <f>ROUND(I604*H604,2)</f>
        <v>0</v>
      </c>
      <c r="BL604" s="20" t="s">
        <v>293</v>
      </c>
      <c r="BM604" s="187" t="s">
        <v>1477</v>
      </c>
    </row>
    <row r="605" s="2" customFormat="1">
      <c r="A605" s="39"/>
      <c r="B605" s="40"/>
      <c r="C605" s="39"/>
      <c r="D605" s="189" t="s">
        <v>199</v>
      </c>
      <c r="E605" s="39"/>
      <c r="F605" s="190" t="s">
        <v>1478</v>
      </c>
      <c r="G605" s="39"/>
      <c r="H605" s="39"/>
      <c r="I605" s="191"/>
      <c r="J605" s="39"/>
      <c r="K605" s="39"/>
      <c r="L605" s="40"/>
      <c r="M605" s="192"/>
      <c r="N605" s="193"/>
      <c r="O605" s="73"/>
      <c r="P605" s="73"/>
      <c r="Q605" s="73"/>
      <c r="R605" s="73"/>
      <c r="S605" s="73"/>
      <c r="T605" s="74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20" t="s">
        <v>199</v>
      </c>
      <c r="AU605" s="20" t="s">
        <v>81</v>
      </c>
    </row>
    <row r="606" s="13" customFormat="1">
      <c r="A606" s="13"/>
      <c r="B606" s="194"/>
      <c r="C606" s="13"/>
      <c r="D606" s="195" t="s">
        <v>145</v>
      </c>
      <c r="E606" s="196" t="s">
        <v>3</v>
      </c>
      <c r="F606" s="197" t="s">
        <v>1479</v>
      </c>
      <c r="G606" s="13"/>
      <c r="H606" s="198">
        <v>7.508</v>
      </c>
      <c r="I606" s="199"/>
      <c r="J606" s="13"/>
      <c r="K606" s="13"/>
      <c r="L606" s="194"/>
      <c r="M606" s="200"/>
      <c r="N606" s="201"/>
      <c r="O606" s="201"/>
      <c r="P606" s="201"/>
      <c r="Q606" s="201"/>
      <c r="R606" s="201"/>
      <c r="S606" s="201"/>
      <c r="T606" s="20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6" t="s">
        <v>145</v>
      </c>
      <c r="AU606" s="196" t="s">
        <v>81</v>
      </c>
      <c r="AV606" s="13" t="s">
        <v>81</v>
      </c>
      <c r="AW606" s="13" t="s">
        <v>33</v>
      </c>
      <c r="AX606" s="13" t="s">
        <v>72</v>
      </c>
      <c r="AY606" s="196" t="s">
        <v>191</v>
      </c>
    </row>
    <row r="607" s="13" customFormat="1">
      <c r="A607" s="13"/>
      <c r="B607" s="194"/>
      <c r="C607" s="13"/>
      <c r="D607" s="195" t="s">
        <v>145</v>
      </c>
      <c r="E607" s="196" t="s">
        <v>3</v>
      </c>
      <c r="F607" s="197" t="s">
        <v>1480</v>
      </c>
      <c r="G607" s="13"/>
      <c r="H607" s="198">
        <v>7.7549999999999999</v>
      </c>
      <c r="I607" s="199"/>
      <c r="J607" s="13"/>
      <c r="K607" s="13"/>
      <c r="L607" s="194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6" t="s">
        <v>145</v>
      </c>
      <c r="AU607" s="196" t="s">
        <v>81</v>
      </c>
      <c r="AV607" s="13" t="s">
        <v>81</v>
      </c>
      <c r="AW607" s="13" t="s">
        <v>33</v>
      </c>
      <c r="AX607" s="13" t="s">
        <v>72</v>
      </c>
      <c r="AY607" s="196" t="s">
        <v>191</v>
      </c>
    </row>
    <row r="608" s="14" customFormat="1">
      <c r="A608" s="14"/>
      <c r="B608" s="204"/>
      <c r="C608" s="14"/>
      <c r="D608" s="195" t="s">
        <v>145</v>
      </c>
      <c r="E608" s="205" t="s">
        <v>3</v>
      </c>
      <c r="F608" s="206" t="s">
        <v>270</v>
      </c>
      <c r="G608" s="14"/>
      <c r="H608" s="207">
        <v>15.263</v>
      </c>
      <c r="I608" s="208"/>
      <c r="J608" s="14"/>
      <c r="K608" s="14"/>
      <c r="L608" s="204"/>
      <c r="M608" s="209"/>
      <c r="N608" s="210"/>
      <c r="O608" s="210"/>
      <c r="P608" s="210"/>
      <c r="Q608" s="210"/>
      <c r="R608" s="210"/>
      <c r="S608" s="210"/>
      <c r="T608" s="21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5" t="s">
        <v>145</v>
      </c>
      <c r="AU608" s="205" t="s">
        <v>81</v>
      </c>
      <c r="AV608" s="14" t="s">
        <v>197</v>
      </c>
      <c r="AW608" s="14" t="s">
        <v>33</v>
      </c>
      <c r="AX608" s="14" t="s">
        <v>79</v>
      </c>
      <c r="AY608" s="205" t="s">
        <v>191</v>
      </c>
    </row>
    <row r="609" s="2" customFormat="1" ht="24.15" customHeight="1">
      <c r="A609" s="39"/>
      <c r="B609" s="175"/>
      <c r="C609" s="176" t="s">
        <v>1481</v>
      </c>
      <c r="D609" s="176" t="s">
        <v>193</v>
      </c>
      <c r="E609" s="177" t="s">
        <v>1482</v>
      </c>
      <c r="F609" s="178" t="s">
        <v>1483</v>
      </c>
      <c r="G609" s="179" t="s">
        <v>136</v>
      </c>
      <c r="H609" s="180">
        <v>73.558999999999998</v>
      </c>
      <c r="I609" s="181"/>
      <c r="J609" s="182">
        <f>ROUND(I609*H609,2)</f>
        <v>0</v>
      </c>
      <c r="K609" s="178" t="s">
        <v>196</v>
      </c>
      <c r="L609" s="40"/>
      <c r="M609" s="183" t="s">
        <v>3</v>
      </c>
      <c r="N609" s="184" t="s">
        <v>43</v>
      </c>
      <c r="O609" s="73"/>
      <c r="P609" s="185">
        <f>O609*H609</f>
        <v>0</v>
      </c>
      <c r="Q609" s="185">
        <v>0.00019000000000000001</v>
      </c>
      <c r="R609" s="185">
        <f>Q609*H609</f>
        <v>0.013976210000000001</v>
      </c>
      <c r="S609" s="185">
        <v>0</v>
      </c>
      <c r="T609" s="18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187" t="s">
        <v>293</v>
      </c>
      <c r="AT609" s="187" t="s">
        <v>193</v>
      </c>
      <c r="AU609" s="187" t="s">
        <v>81</v>
      </c>
      <c r="AY609" s="20" t="s">
        <v>191</v>
      </c>
      <c r="BE609" s="188">
        <f>IF(N609="základní",J609,0)</f>
        <v>0</v>
      </c>
      <c r="BF609" s="188">
        <f>IF(N609="snížená",J609,0)</f>
        <v>0</v>
      </c>
      <c r="BG609" s="188">
        <f>IF(N609="zákl. přenesená",J609,0)</f>
        <v>0</v>
      </c>
      <c r="BH609" s="188">
        <f>IF(N609="sníž. přenesená",J609,0)</f>
        <v>0</v>
      </c>
      <c r="BI609" s="188">
        <f>IF(N609="nulová",J609,0)</f>
        <v>0</v>
      </c>
      <c r="BJ609" s="20" t="s">
        <v>79</v>
      </c>
      <c r="BK609" s="188">
        <f>ROUND(I609*H609,2)</f>
        <v>0</v>
      </c>
      <c r="BL609" s="20" t="s">
        <v>293</v>
      </c>
      <c r="BM609" s="187" t="s">
        <v>1484</v>
      </c>
    </row>
    <row r="610" s="2" customFormat="1">
      <c r="A610" s="39"/>
      <c r="B610" s="40"/>
      <c r="C610" s="39"/>
      <c r="D610" s="189" t="s">
        <v>199</v>
      </c>
      <c r="E610" s="39"/>
      <c r="F610" s="190" t="s">
        <v>1485</v>
      </c>
      <c r="G610" s="39"/>
      <c r="H610" s="39"/>
      <c r="I610" s="191"/>
      <c r="J610" s="39"/>
      <c r="K610" s="39"/>
      <c r="L610" s="40"/>
      <c r="M610" s="192"/>
      <c r="N610" s="193"/>
      <c r="O610" s="73"/>
      <c r="P610" s="73"/>
      <c r="Q610" s="73"/>
      <c r="R610" s="73"/>
      <c r="S610" s="73"/>
      <c r="T610" s="74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20" t="s">
        <v>199</v>
      </c>
      <c r="AU610" s="20" t="s">
        <v>81</v>
      </c>
    </row>
    <row r="611" s="13" customFormat="1">
      <c r="A611" s="13"/>
      <c r="B611" s="194"/>
      <c r="C611" s="13"/>
      <c r="D611" s="195" t="s">
        <v>145</v>
      </c>
      <c r="E611" s="196" t="s">
        <v>3</v>
      </c>
      <c r="F611" s="197" t="s">
        <v>1486</v>
      </c>
      <c r="G611" s="13"/>
      <c r="H611" s="198">
        <v>9.4710000000000001</v>
      </c>
      <c r="I611" s="199"/>
      <c r="J611" s="13"/>
      <c r="K611" s="13"/>
      <c r="L611" s="194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6" t="s">
        <v>145</v>
      </c>
      <c r="AU611" s="196" t="s">
        <v>81</v>
      </c>
      <c r="AV611" s="13" t="s">
        <v>81</v>
      </c>
      <c r="AW611" s="13" t="s">
        <v>33</v>
      </c>
      <c r="AX611" s="13" t="s">
        <v>72</v>
      </c>
      <c r="AY611" s="196" t="s">
        <v>191</v>
      </c>
    </row>
    <row r="612" s="13" customFormat="1">
      <c r="A612" s="13"/>
      <c r="B612" s="194"/>
      <c r="C612" s="13"/>
      <c r="D612" s="195" t="s">
        <v>145</v>
      </c>
      <c r="E612" s="196" t="s">
        <v>3</v>
      </c>
      <c r="F612" s="197" t="s">
        <v>1487</v>
      </c>
      <c r="G612" s="13"/>
      <c r="H612" s="198">
        <v>11.946</v>
      </c>
      <c r="I612" s="199"/>
      <c r="J612" s="13"/>
      <c r="K612" s="13"/>
      <c r="L612" s="194"/>
      <c r="M612" s="200"/>
      <c r="N612" s="201"/>
      <c r="O612" s="201"/>
      <c r="P612" s="201"/>
      <c r="Q612" s="201"/>
      <c r="R612" s="201"/>
      <c r="S612" s="201"/>
      <c r="T612" s="20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6" t="s">
        <v>145</v>
      </c>
      <c r="AU612" s="196" t="s">
        <v>81</v>
      </c>
      <c r="AV612" s="13" t="s">
        <v>81</v>
      </c>
      <c r="AW612" s="13" t="s">
        <v>33</v>
      </c>
      <c r="AX612" s="13" t="s">
        <v>72</v>
      </c>
      <c r="AY612" s="196" t="s">
        <v>191</v>
      </c>
    </row>
    <row r="613" s="13" customFormat="1">
      <c r="A613" s="13"/>
      <c r="B613" s="194"/>
      <c r="C613" s="13"/>
      <c r="D613" s="195" t="s">
        <v>145</v>
      </c>
      <c r="E613" s="196" t="s">
        <v>3</v>
      </c>
      <c r="F613" s="197" t="s">
        <v>1488</v>
      </c>
      <c r="G613" s="13"/>
      <c r="H613" s="198">
        <v>10.840999999999999</v>
      </c>
      <c r="I613" s="199"/>
      <c r="J613" s="13"/>
      <c r="K613" s="13"/>
      <c r="L613" s="194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6" t="s">
        <v>145</v>
      </c>
      <c r="AU613" s="196" t="s">
        <v>81</v>
      </c>
      <c r="AV613" s="13" t="s">
        <v>81</v>
      </c>
      <c r="AW613" s="13" t="s">
        <v>33</v>
      </c>
      <c r="AX613" s="13" t="s">
        <v>72</v>
      </c>
      <c r="AY613" s="196" t="s">
        <v>191</v>
      </c>
    </row>
    <row r="614" s="13" customFormat="1">
      <c r="A614" s="13"/>
      <c r="B614" s="194"/>
      <c r="C614" s="13"/>
      <c r="D614" s="195" t="s">
        <v>145</v>
      </c>
      <c r="E614" s="196" t="s">
        <v>3</v>
      </c>
      <c r="F614" s="197" t="s">
        <v>1489</v>
      </c>
      <c r="G614" s="13"/>
      <c r="H614" s="198">
        <v>9.125</v>
      </c>
      <c r="I614" s="199"/>
      <c r="J614" s="13"/>
      <c r="K614" s="13"/>
      <c r="L614" s="194"/>
      <c r="M614" s="200"/>
      <c r="N614" s="201"/>
      <c r="O614" s="201"/>
      <c r="P614" s="201"/>
      <c r="Q614" s="201"/>
      <c r="R614" s="201"/>
      <c r="S614" s="201"/>
      <c r="T614" s="20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6" t="s">
        <v>145</v>
      </c>
      <c r="AU614" s="196" t="s">
        <v>81</v>
      </c>
      <c r="AV614" s="13" t="s">
        <v>81</v>
      </c>
      <c r="AW614" s="13" t="s">
        <v>33</v>
      </c>
      <c r="AX614" s="13" t="s">
        <v>72</v>
      </c>
      <c r="AY614" s="196" t="s">
        <v>191</v>
      </c>
    </row>
    <row r="615" s="13" customFormat="1">
      <c r="A615" s="13"/>
      <c r="B615" s="194"/>
      <c r="C615" s="13"/>
      <c r="D615" s="195" t="s">
        <v>145</v>
      </c>
      <c r="E615" s="196" t="s">
        <v>3</v>
      </c>
      <c r="F615" s="197" t="s">
        <v>1490</v>
      </c>
      <c r="G615" s="13"/>
      <c r="H615" s="198">
        <v>10.313000000000001</v>
      </c>
      <c r="I615" s="199"/>
      <c r="J615" s="13"/>
      <c r="K615" s="13"/>
      <c r="L615" s="194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6" t="s">
        <v>145</v>
      </c>
      <c r="AU615" s="196" t="s">
        <v>81</v>
      </c>
      <c r="AV615" s="13" t="s">
        <v>81</v>
      </c>
      <c r="AW615" s="13" t="s">
        <v>33</v>
      </c>
      <c r="AX615" s="13" t="s">
        <v>72</v>
      </c>
      <c r="AY615" s="196" t="s">
        <v>191</v>
      </c>
    </row>
    <row r="616" s="13" customFormat="1">
      <c r="A616" s="13"/>
      <c r="B616" s="194"/>
      <c r="C616" s="13"/>
      <c r="D616" s="195" t="s">
        <v>145</v>
      </c>
      <c r="E616" s="196" t="s">
        <v>3</v>
      </c>
      <c r="F616" s="197" t="s">
        <v>1491</v>
      </c>
      <c r="G616" s="13"/>
      <c r="H616" s="198">
        <v>11.154</v>
      </c>
      <c r="I616" s="199"/>
      <c r="J616" s="13"/>
      <c r="K616" s="13"/>
      <c r="L616" s="194"/>
      <c r="M616" s="200"/>
      <c r="N616" s="201"/>
      <c r="O616" s="201"/>
      <c r="P616" s="201"/>
      <c r="Q616" s="201"/>
      <c r="R616" s="201"/>
      <c r="S616" s="201"/>
      <c r="T616" s="20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6" t="s">
        <v>145</v>
      </c>
      <c r="AU616" s="196" t="s">
        <v>81</v>
      </c>
      <c r="AV616" s="13" t="s">
        <v>81</v>
      </c>
      <c r="AW616" s="13" t="s">
        <v>33</v>
      </c>
      <c r="AX616" s="13" t="s">
        <v>72</v>
      </c>
      <c r="AY616" s="196" t="s">
        <v>191</v>
      </c>
    </row>
    <row r="617" s="13" customFormat="1">
      <c r="A617" s="13"/>
      <c r="B617" s="194"/>
      <c r="C617" s="13"/>
      <c r="D617" s="195" t="s">
        <v>145</v>
      </c>
      <c r="E617" s="196" t="s">
        <v>3</v>
      </c>
      <c r="F617" s="197" t="s">
        <v>1492</v>
      </c>
      <c r="G617" s="13"/>
      <c r="H617" s="198">
        <v>10.709</v>
      </c>
      <c r="I617" s="199"/>
      <c r="J617" s="13"/>
      <c r="K617" s="13"/>
      <c r="L617" s="194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6" t="s">
        <v>145</v>
      </c>
      <c r="AU617" s="196" t="s">
        <v>81</v>
      </c>
      <c r="AV617" s="13" t="s">
        <v>81</v>
      </c>
      <c r="AW617" s="13" t="s">
        <v>33</v>
      </c>
      <c r="AX617" s="13" t="s">
        <v>72</v>
      </c>
      <c r="AY617" s="196" t="s">
        <v>191</v>
      </c>
    </row>
    <row r="618" s="14" customFormat="1">
      <c r="A618" s="14"/>
      <c r="B618" s="204"/>
      <c r="C618" s="14"/>
      <c r="D618" s="195" t="s">
        <v>145</v>
      </c>
      <c r="E618" s="205" t="s">
        <v>3</v>
      </c>
      <c r="F618" s="206" t="s">
        <v>270</v>
      </c>
      <c r="G618" s="14"/>
      <c r="H618" s="207">
        <v>73.558999999999998</v>
      </c>
      <c r="I618" s="208"/>
      <c r="J618" s="14"/>
      <c r="K618" s="14"/>
      <c r="L618" s="204"/>
      <c r="M618" s="209"/>
      <c r="N618" s="210"/>
      <c r="O618" s="210"/>
      <c r="P618" s="210"/>
      <c r="Q618" s="210"/>
      <c r="R618" s="210"/>
      <c r="S618" s="210"/>
      <c r="T618" s="21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5" t="s">
        <v>145</v>
      </c>
      <c r="AU618" s="205" t="s">
        <v>81</v>
      </c>
      <c r="AV618" s="14" t="s">
        <v>197</v>
      </c>
      <c r="AW618" s="14" t="s">
        <v>33</v>
      </c>
      <c r="AX618" s="14" t="s">
        <v>79</v>
      </c>
      <c r="AY618" s="205" t="s">
        <v>191</v>
      </c>
    </row>
    <row r="619" s="2" customFormat="1" ht="16.5" customHeight="1">
      <c r="A619" s="39"/>
      <c r="B619" s="175"/>
      <c r="C619" s="215" t="s">
        <v>1493</v>
      </c>
      <c r="D619" s="215" t="s">
        <v>653</v>
      </c>
      <c r="E619" s="216" t="s">
        <v>1494</v>
      </c>
      <c r="F619" s="217" t="s">
        <v>1495</v>
      </c>
      <c r="G619" s="218" t="s">
        <v>136</v>
      </c>
      <c r="H619" s="219">
        <v>93.837999999999994</v>
      </c>
      <c r="I619" s="220"/>
      <c r="J619" s="221">
        <f>ROUND(I619*H619,2)</f>
        <v>0</v>
      </c>
      <c r="K619" s="217" t="s">
        <v>196</v>
      </c>
      <c r="L619" s="222"/>
      <c r="M619" s="223" t="s">
        <v>3</v>
      </c>
      <c r="N619" s="224" t="s">
        <v>43</v>
      </c>
      <c r="O619" s="73"/>
      <c r="P619" s="185">
        <f>O619*H619</f>
        <v>0</v>
      </c>
      <c r="Q619" s="185">
        <v>0.038289999999999998</v>
      </c>
      <c r="R619" s="185">
        <f>Q619*H619</f>
        <v>3.5930570199999994</v>
      </c>
      <c r="S619" s="185">
        <v>0</v>
      </c>
      <c r="T619" s="186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187" t="s">
        <v>396</v>
      </c>
      <c r="AT619" s="187" t="s">
        <v>653</v>
      </c>
      <c r="AU619" s="187" t="s">
        <v>81</v>
      </c>
      <c r="AY619" s="20" t="s">
        <v>191</v>
      </c>
      <c r="BE619" s="188">
        <f>IF(N619="základní",J619,0)</f>
        <v>0</v>
      </c>
      <c r="BF619" s="188">
        <f>IF(N619="snížená",J619,0)</f>
        <v>0</v>
      </c>
      <c r="BG619" s="188">
        <f>IF(N619="zákl. přenesená",J619,0)</f>
        <v>0</v>
      </c>
      <c r="BH619" s="188">
        <f>IF(N619="sníž. přenesená",J619,0)</f>
        <v>0</v>
      </c>
      <c r="BI619" s="188">
        <f>IF(N619="nulová",J619,0)</f>
        <v>0</v>
      </c>
      <c r="BJ619" s="20" t="s">
        <v>79</v>
      </c>
      <c r="BK619" s="188">
        <f>ROUND(I619*H619,2)</f>
        <v>0</v>
      </c>
      <c r="BL619" s="20" t="s">
        <v>293</v>
      </c>
      <c r="BM619" s="187" t="s">
        <v>1496</v>
      </c>
    </row>
    <row r="620" s="2" customFormat="1">
      <c r="A620" s="39"/>
      <c r="B620" s="40"/>
      <c r="C620" s="39"/>
      <c r="D620" s="195" t="s">
        <v>134</v>
      </c>
      <c r="E620" s="39"/>
      <c r="F620" s="203" t="s">
        <v>1497</v>
      </c>
      <c r="G620" s="39"/>
      <c r="H620" s="39"/>
      <c r="I620" s="191"/>
      <c r="J620" s="39"/>
      <c r="K620" s="39"/>
      <c r="L620" s="40"/>
      <c r="M620" s="192"/>
      <c r="N620" s="193"/>
      <c r="O620" s="73"/>
      <c r="P620" s="73"/>
      <c r="Q620" s="73"/>
      <c r="R620" s="73"/>
      <c r="S620" s="73"/>
      <c r="T620" s="74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20" t="s">
        <v>134</v>
      </c>
      <c r="AU620" s="20" t="s">
        <v>81</v>
      </c>
    </row>
    <row r="621" s="13" customFormat="1">
      <c r="A621" s="13"/>
      <c r="B621" s="194"/>
      <c r="C621" s="13"/>
      <c r="D621" s="195" t="s">
        <v>145</v>
      </c>
      <c r="E621" s="196" t="s">
        <v>3</v>
      </c>
      <c r="F621" s="197" t="s">
        <v>1473</v>
      </c>
      <c r="G621" s="13"/>
      <c r="H621" s="198">
        <v>5.016</v>
      </c>
      <c r="I621" s="199"/>
      <c r="J621" s="13"/>
      <c r="K621" s="13"/>
      <c r="L621" s="194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6" t="s">
        <v>145</v>
      </c>
      <c r="AU621" s="196" t="s">
        <v>81</v>
      </c>
      <c r="AV621" s="13" t="s">
        <v>81</v>
      </c>
      <c r="AW621" s="13" t="s">
        <v>33</v>
      </c>
      <c r="AX621" s="13" t="s">
        <v>72</v>
      </c>
      <c r="AY621" s="196" t="s">
        <v>191</v>
      </c>
    </row>
    <row r="622" s="13" customFormat="1">
      <c r="A622" s="13"/>
      <c r="B622" s="194"/>
      <c r="C622" s="13"/>
      <c r="D622" s="195" t="s">
        <v>145</v>
      </c>
      <c r="E622" s="196" t="s">
        <v>3</v>
      </c>
      <c r="F622" s="197" t="s">
        <v>1479</v>
      </c>
      <c r="G622" s="13"/>
      <c r="H622" s="198">
        <v>7.508</v>
      </c>
      <c r="I622" s="199"/>
      <c r="J622" s="13"/>
      <c r="K622" s="13"/>
      <c r="L622" s="194"/>
      <c r="M622" s="200"/>
      <c r="N622" s="201"/>
      <c r="O622" s="201"/>
      <c r="P622" s="201"/>
      <c r="Q622" s="201"/>
      <c r="R622" s="201"/>
      <c r="S622" s="201"/>
      <c r="T622" s="20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6" t="s">
        <v>145</v>
      </c>
      <c r="AU622" s="196" t="s">
        <v>81</v>
      </c>
      <c r="AV622" s="13" t="s">
        <v>81</v>
      </c>
      <c r="AW622" s="13" t="s">
        <v>33</v>
      </c>
      <c r="AX622" s="13" t="s">
        <v>72</v>
      </c>
      <c r="AY622" s="196" t="s">
        <v>191</v>
      </c>
    </row>
    <row r="623" s="13" customFormat="1">
      <c r="A623" s="13"/>
      <c r="B623" s="194"/>
      <c r="C623" s="13"/>
      <c r="D623" s="195" t="s">
        <v>145</v>
      </c>
      <c r="E623" s="196" t="s">
        <v>3</v>
      </c>
      <c r="F623" s="197" t="s">
        <v>1480</v>
      </c>
      <c r="G623" s="13"/>
      <c r="H623" s="198">
        <v>7.7549999999999999</v>
      </c>
      <c r="I623" s="199"/>
      <c r="J623" s="13"/>
      <c r="K623" s="13"/>
      <c r="L623" s="194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6" t="s">
        <v>145</v>
      </c>
      <c r="AU623" s="196" t="s">
        <v>81</v>
      </c>
      <c r="AV623" s="13" t="s">
        <v>81</v>
      </c>
      <c r="AW623" s="13" t="s">
        <v>33</v>
      </c>
      <c r="AX623" s="13" t="s">
        <v>72</v>
      </c>
      <c r="AY623" s="196" t="s">
        <v>191</v>
      </c>
    </row>
    <row r="624" s="13" customFormat="1">
      <c r="A624" s="13"/>
      <c r="B624" s="194"/>
      <c r="C624" s="13"/>
      <c r="D624" s="195" t="s">
        <v>145</v>
      </c>
      <c r="E624" s="196" t="s">
        <v>3</v>
      </c>
      <c r="F624" s="197" t="s">
        <v>1486</v>
      </c>
      <c r="G624" s="13"/>
      <c r="H624" s="198">
        <v>9.4710000000000001</v>
      </c>
      <c r="I624" s="199"/>
      <c r="J624" s="13"/>
      <c r="K624" s="13"/>
      <c r="L624" s="194"/>
      <c r="M624" s="200"/>
      <c r="N624" s="201"/>
      <c r="O624" s="201"/>
      <c r="P624" s="201"/>
      <c r="Q624" s="201"/>
      <c r="R624" s="201"/>
      <c r="S624" s="201"/>
      <c r="T624" s="20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6" t="s">
        <v>145</v>
      </c>
      <c r="AU624" s="196" t="s">
        <v>81</v>
      </c>
      <c r="AV624" s="13" t="s">
        <v>81</v>
      </c>
      <c r="AW624" s="13" t="s">
        <v>33</v>
      </c>
      <c r="AX624" s="13" t="s">
        <v>72</v>
      </c>
      <c r="AY624" s="196" t="s">
        <v>191</v>
      </c>
    </row>
    <row r="625" s="13" customFormat="1">
      <c r="A625" s="13"/>
      <c r="B625" s="194"/>
      <c r="C625" s="13"/>
      <c r="D625" s="195" t="s">
        <v>145</v>
      </c>
      <c r="E625" s="196" t="s">
        <v>3</v>
      </c>
      <c r="F625" s="197" t="s">
        <v>1487</v>
      </c>
      <c r="G625" s="13"/>
      <c r="H625" s="198">
        <v>11.946</v>
      </c>
      <c r="I625" s="199"/>
      <c r="J625" s="13"/>
      <c r="K625" s="13"/>
      <c r="L625" s="194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6" t="s">
        <v>145</v>
      </c>
      <c r="AU625" s="196" t="s">
        <v>81</v>
      </c>
      <c r="AV625" s="13" t="s">
        <v>81</v>
      </c>
      <c r="AW625" s="13" t="s">
        <v>33</v>
      </c>
      <c r="AX625" s="13" t="s">
        <v>72</v>
      </c>
      <c r="AY625" s="196" t="s">
        <v>191</v>
      </c>
    </row>
    <row r="626" s="13" customFormat="1">
      <c r="A626" s="13"/>
      <c r="B626" s="194"/>
      <c r="C626" s="13"/>
      <c r="D626" s="195" t="s">
        <v>145</v>
      </c>
      <c r="E626" s="196" t="s">
        <v>3</v>
      </c>
      <c r="F626" s="197" t="s">
        <v>1488</v>
      </c>
      <c r="G626" s="13"/>
      <c r="H626" s="198">
        <v>10.840999999999999</v>
      </c>
      <c r="I626" s="199"/>
      <c r="J626" s="13"/>
      <c r="K626" s="13"/>
      <c r="L626" s="194"/>
      <c r="M626" s="200"/>
      <c r="N626" s="201"/>
      <c r="O626" s="201"/>
      <c r="P626" s="201"/>
      <c r="Q626" s="201"/>
      <c r="R626" s="201"/>
      <c r="S626" s="201"/>
      <c r="T626" s="20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6" t="s">
        <v>145</v>
      </c>
      <c r="AU626" s="196" t="s">
        <v>81</v>
      </c>
      <c r="AV626" s="13" t="s">
        <v>81</v>
      </c>
      <c r="AW626" s="13" t="s">
        <v>33</v>
      </c>
      <c r="AX626" s="13" t="s">
        <v>72</v>
      </c>
      <c r="AY626" s="196" t="s">
        <v>191</v>
      </c>
    </row>
    <row r="627" s="13" customFormat="1">
      <c r="A627" s="13"/>
      <c r="B627" s="194"/>
      <c r="C627" s="13"/>
      <c r="D627" s="195" t="s">
        <v>145</v>
      </c>
      <c r="E627" s="196" t="s">
        <v>3</v>
      </c>
      <c r="F627" s="197" t="s">
        <v>1489</v>
      </c>
      <c r="G627" s="13"/>
      <c r="H627" s="198">
        <v>9.125</v>
      </c>
      <c r="I627" s="199"/>
      <c r="J627" s="13"/>
      <c r="K627" s="13"/>
      <c r="L627" s="194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6" t="s">
        <v>145</v>
      </c>
      <c r="AU627" s="196" t="s">
        <v>81</v>
      </c>
      <c r="AV627" s="13" t="s">
        <v>81</v>
      </c>
      <c r="AW627" s="13" t="s">
        <v>33</v>
      </c>
      <c r="AX627" s="13" t="s">
        <v>72</v>
      </c>
      <c r="AY627" s="196" t="s">
        <v>191</v>
      </c>
    </row>
    <row r="628" s="13" customFormat="1">
      <c r="A628" s="13"/>
      <c r="B628" s="194"/>
      <c r="C628" s="13"/>
      <c r="D628" s="195" t="s">
        <v>145</v>
      </c>
      <c r="E628" s="196" t="s">
        <v>3</v>
      </c>
      <c r="F628" s="197" t="s">
        <v>1490</v>
      </c>
      <c r="G628" s="13"/>
      <c r="H628" s="198">
        <v>10.313000000000001</v>
      </c>
      <c r="I628" s="199"/>
      <c r="J628" s="13"/>
      <c r="K628" s="13"/>
      <c r="L628" s="194"/>
      <c r="M628" s="200"/>
      <c r="N628" s="201"/>
      <c r="O628" s="201"/>
      <c r="P628" s="201"/>
      <c r="Q628" s="201"/>
      <c r="R628" s="201"/>
      <c r="S628" s="201"/>
      <c r="T628" s="20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6" t="s">
        <v>145</v>
      </c>
      <c r="AU628" s="196" t="s">
        <v>81</v>
      </c>
      <c r="AV628" s="13" t="s">
        <v>81</v>
      </c>
      <c r="AW628" s="13" t="s">
        <v>33</v>
      </c>
      <c r="AX628" s="13" t="s">
        <v>72</v>
      </c>
      <c r="AY628" s="196" t="s">
        <v>191</v>
      </c>
    </row>
    <row r="629" s="13" customFormat="1">
      <c r="A629" s="13"/>
      <c r="B629" s="194"/>
      <c r="C629" s="13"/>
      <c r="D629" s="195" t="s">
        <v>145</v>
      </c>
      <c r="E629" s="196" t="s">
        <v>3</v>
      </c>
      <c r="F629" s="197" t="s">
        <v>1491</v>
      </c>
      <c r="G629" s="13"/>
      <c r="H629" s="198">
        <v>11.154</v>
      </c>
      <c r="I629" s="199"/>
      <c r="J629" s="13"/>
      <c r="K629" s="13"/>
      <c r="L629" s="194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6" t="s">
        <v>145</v>
      </c>
      <c r="AU629" s="196" t="s">
        <v>81</v>
      </c>
      <c r="AV629" s="13" t="s">
        <v>81</v>
      </c>
      <c r="AW629" s="13" t="s">
        <v>33</v>
      </c>
      <c r="AX629" s="13" t="s">
        <v>72</v>
      </c>
      <c r="AY629" s="196" t="s">
        <v>191</v>
      </c>
    </row>
    <row r="630" s="13" customFormat="1">
      <c r="A630" s="13"/>
      <c r="B630" s="194"/>
      <c r="C630" s="13"/>
      <c r="D630" s="195" t="s">
        <v>145</v>
      </c>
      <c r="E630" s="196" t="s">
        <v>3</v>
      </c>
      <c r="F630" s="197" t="s">
        <v>1492</v>
      </c>
      <c r="G630" s="13"/>
      <c r="H630" s="198">
        <v>10.709</v>
      </c>
      <c r="I630" s="199"/>
      <c r="J630" s="13"/>
      <c r="K630" s="13"/>
      <c r="L630" s="194"/>
      <c r="M630" s="200"/>
      <c r="N630" s="201"/>
      <c r="O630" s="201"/>
      <c r="P630" s="201"/>
      <c r="Q630" s="201"/>
      <c r="R630" s="201"/>
      <c r="S630" s="201"/>
      <c r="T630" s="20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6" t="s">
        <v>145</v>
      </c>
      <c r="AU630" s="196" t="s">
        <v>81</v>
      </c>
      <c r="AV630" s="13" t="s">
        <v>81</v>
      </c>
      <c r="AW630" s="13" t="s">
        <v>33</v>
      </c>
      <c r="AX630" s="13" t="s">
        <v>72</v>
      </c>
      <c r="AY630" s="196" t="s">
        <v>191</v>
      </c>
    </row>
    <row r="631" s="14" customFormat="1">
      <c r="A631" s="14"/>
      <c r="B631" s="204"/>
      <c r="C631" s="14"/>
      <c r="D631" s="195" t="s">
        <v>145</v>
      </c>
      <c r="E631" s="205" t="s">
        <v>3</v>
      </c>
      <c r="F631" s="206" t="s">
        <v>270</v>
      </c>
      <c r="G631" s="14"/>
      <c r="H631" s="207">
        <v>93.837999999999994</v>
      </c>
      <c r="I631" s="208"/>
      <c r="J631" s="14"/>
      <c r="K631" s="14"/>
      <c r="L631" s="204"/>
      <c r="M631" s="209"/>
      <c r="N631" s="210"/>
      <c r="O631" s="210"/>
      <c r="P631" s="210"/>
      <c r="Q631" s="210"/>
      <c r="R631" s="210"/>
      <c r="S631" s="210"/>
      <c r="T631" s="21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05" t="s">
        <v>145</v>
      </c>
      <c r="AU631" s="205" t="s">
        <v>81</v>
      </c>
      <c r="AV631" s="14" t="s">
        <v>197</v>
      </c>
      <c r="AW631" s="14" t="s">
        <v>33</v>
      </c>
      <c r="AX631" s="14" t="s">
        <v>79</v>
      </c>
      <c r="AY631" s="205" t="s">
        <v>191</v>
      </c>
    </row>
    <row r="632" s="2" customFormat="1" ht="16.5" customHeight="1">
      <c r="A632" s="39"/>
      <c r="B632" s="175"/>
      <c r="C632" s="215" t="s">
        <v>1498</v>
      </c>
      <c r="D632" s="215" t="s">
        <v>653</v>
      </c>
      <c r="E632" s="216" t="s">
        <v>1499</v>
      </c>
      <c r="F632" s="217" t="s">
        <v>1500</v>
      </c>
      <c r="G632" s="218" t="s">
        <v>136</v>
      </c>
      <c r="H632" s="219">
        <v>17.010000000000002</v>
      </c>
      <c r="I632" s="220"/>
      <c r="J632" s="221">
        <f>ROUND(I632*H632,2)</f>
        <v>0</v>
      </c>
      <c r="K632" s="217" t="s">
        <v>196</v>
      </c>
      <c r="L632" s="222"/>
      <c r="M632" s="223" t="s">
        <v>3</v>
      </c>
      <c r="N632" s="224" t="s">
        <v>43</v>
      </c>
      <c r="O632" s="73"/>
      <c r="P632" s="185">
        <f>O632*H632</f>
        <v>0</v>
      </c>
      <c r="Q632" s="185">
        <v>0.031</v>
      </c>
      <c r="R632" s="185">
        <f>Q632*H632</f>
        <v>0.52731000000000006</v>
      </c>
      <c r="S632" s="185">
        <v>0</v>
      </c>
      <c r="T632" s="186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187" t="s">
        <v>396</v>
      </c>
      <c r="AT632" s="187" t="s">
        <v>653</v>
      </c>
      <c r="AU632" s="187" t="s">
        <v>81</v>
      </c>
      <c r="AY632" s="20" t="s">
        <v>191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79</v>
      </c>
      <c r="BK632" s="188">
        <f>ROUND(I632*H632,2)</f>
        <v>0</v>
      </c>
      <c r="BL632" s="20" t="s">
        <v>293</v>
      </c>
      <c r="BM632" s="187" t="s">
        <v>1501</v>
      </c>
    </row>
    <row r="633" s="2" customFormat="1">
      <c r="A633" s="39"/>
      <c r="B633" s="40"/>
      <c r="C633" s="39"/>
      <c r="D633" s="195" t="s">
        <v>134</v>
      </c>
      <c r="E633" s="39"/>
      <c r="F633" s="203" t="s">
        <v>1502</v>
      </c>
      <c r="G633" s="39"/>
      <c r="H633" s="39"/>
      <c r="I633" s="191"/>
      <c r="J633" s="39"/>
      <c r="K633" s="39"/>
      <c r="L633" s="40"/>
      <c r="M633" s="192"/>
      <c r="N633" s="193"/>
      <c r="O633" s="73"/>
      <c r="P633" s="73"/>
      <c r="Q633" s="73"/>
      <c r="R633" s="73"/>
      <c r="S633" s="73"/>
      <c r="T633" s="74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20" t="s">
        <v>134</v>
      </c>
      <c r="AU633" s="20" t="s">
        <v>81</v>
      </c>
    </row>
    <row r="634" s="13" customFormat="1">
      <c r="A634" s="13"/>
      <c r="B634" s="194"/>
      <c r="C634" s="13"/>
      <c r="D634" s="195" t="s">
        <v>145</v>
      </c>
      <c r="E634" s="196" t="s">
        <v>3</v>
      </c>
      <c r="F634" s="197" t="s">
        <v>1503</v>
      </c>
      <c r="G634" s="13"/>
      <c r="H634" s="198">
        <v>15.119999999999999</v>
      </c>
      <c r="I634" s="199"/>
      <c r="J634" s="13"/>
      <c r="K634" s="13"/>
      <c r="L634" s="194"/>
      <c r="M634" s="200"/>
      <c r="N634" s="201"/>
      <c r="O634" s="201"/>
      <c r="P634" s="201"/>
      <c r="Q634" s="201"/>
      <c r="R634" s="201"/>
      <c r="S634" s="201"/>
      <c r="T634" s="20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6" t="s">
        <v>145</v>
      </c>
      <c r="AU634" s="196" t="s">
        <v>81</v>
      </c>
      <c r="AV634" s="13" t="s">
        <v>81</v>
      </c>
      <c r="AW634" s="13" t="s">
        <v>33</v>
      </c>
      <c r="AX634" s="13" t="s">
        <v>72</v>
      </c>
      <c r="AY634" s="196" t="s">
        <v>191</v>
      </c>
    </row>
    <row r="635" s="13" customFormat="1">
      <c r="A635" s="13"/>
      <c r="B635" s="194"/>
      <c r="C635" s="13"/>
      <c r="D635" s="195" t="s">
        <v>145</v>
      </c>
      <c r="E635" s="196" t="s">
        <v>3</v>
      </c>
      <c r="F635" s="197" t="s">
        <v>1504</v>
      </c>
      <c r="G635" s="13"/>
      <c r="H635" s="198">
        <v>1.8899999999999999</v>
      </c>
      <c r="I635" s="199"/>
      <c r="J635" s="13"/>
      <c r="K635" s="13"/>
      <c r="L635" s="194"/>
      <c r="M635" s="200"/>
      <c r="N635" s="201"/>
      <c r="O635" s="201"/>
      <c r="P635" s="201"/>
      <c r="Q635" s="201"/>
      <c r="R635" s="201"/>
      <c r="S635" s="201"/>
      <c r="T635" s="20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6" t="s">
        <v>145</v>
      </c>
      <c r="AU635" s="196" t="s">
        <v>81</v>
      </c>
      <c r="AV635" s="13" t="s">
        <v>81</v>
      </c>
      <c r="AW635" s="13" t="s">
        <v>33</v>
      </c>
      <c r="AX635" s="13" t="s">
        <v>72</v>
      </c>
      <c r="AY635" s="196" t="s">
        <v>191</v>
      </c>
    </row>
    <row r="636" s="14" customFormat="1">
      <c r="A636" s="14"/>
      <c r="B636" s="204"/>
      <c r="C636" s="14"/>
      <c r="D636" s="195" t="s">
        <v>145</v>
      </c>
      <c r="E636" s="205" t="s">
        <v>3</v>
      </c>
      <c r="F636" s="206" t="s">
        <v>270</v>
      </c>
      <c r="G636" s="14"/>
      <c r="H636" s="207">
        <v>17.010000000000002</v>
      </c>
      <c r="I636" s="208"/>
      <c r="J636" s="14"/>
      <c r="K636" s="14"/>
      <c r="L636" s="204"/>
      <c r="M636" s="209"/>
      <c r="N636" s="210"/>
      <c r="O636" s="210"/>
      <c r="P636" s="210"/>
      <c r="Q636" s="210"/>
      <c r="R636" s="210"/>
      <c r="S636" s="210"/>
      <c r="T636" s="21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5" t="s">
        <v>145</v>
      </c>
      <c r="AU636" s="205" t="s">
        <v>81</v>
      </c>
      <c r="AV636" s="14" t="s">
        <v>197</v>
      </c>
      <c r="AW636" s="14" t="s">
        <v>33</v>
      </c>
      <c r="AX636" s="14" t="s">
        <v>79</v>
      </c>
      <c r="AY636" s="205" t="s">
        <v>191</v>
      </c>
    </row>
    <row r="637" s="2" customFormat="1" ht="21.75" customHeight="1">
      <c r="A637" s="39"/>
      <c r="B637" s="175"/>
      <c r="C637" s="176" t="s">
        <v>1505</v>
      </c>
      <c r="D637" s="176" t="s">
        <v>193</v>
      </c>
      <c r="E637" s="177" t="s">
        <v>1506</v>
      </c>
      <c r="F637" s="178" t="s">
        <v>1507</v>
      </c>
      <c r="G637" s="179" t="s">
        <v>136</v>
      </c>
      <c r="H637" s="180">
        <v>16.050000000000001</v>
      </c>
      <c r="I637" s="181"/>
      <c r="J637" s="182">
        <f>ROUND(I637*H637,2)</f>
        <v>0</v>
      </c>
      <c r="K637" s="178" t="s">
        <v>196</v>
      </c>
      <c r="L637" s="40"/>
      <c r="M637" s="183" t="s">
        <v>3</v>
      </c>
      <c r="N637" s="184" t="s">
        <v>43</v>
      </c>
      <c r="O637" s="73"/>
      <c r="P637" s="185">
        <f>O637*H637</f>
        <v>0</v>
      </c>
      <c r="Q637" s="185">
        <v>0</v>
      </c>
      <c r="R637" s="185">
        <f>Q637*H637</f>
        <v>0</v>
      </c>
      <c r="S637" s="185">
        <v>0</v>
      </c>
      <c r="T637" s="186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187" t="s">
        <v>293</v>
      </c>
      <c r="AT637" s="187" t="s">
        <v>193</v>
      </c>
      <c r="AU637" s="187" t="s">
        <v>81</v>
      </c>
      <c r="AY637" s="20" t="s">
        <v>191</v>
      </c>
      <c r="BE637" s="188">
        <f>IF(N637="základní",J637,0)</f>
        <v>0</v>
      </c>
      <c r="BF637" s="188">
        <f>IF(N637="snížená",J637,0)</f>
        <v>0</v>
      </c>
      <c r="BG637" s="188">
        <f>IF(N637="zákl. přenesená",J637,0)</f>
        <v>0</v>
      </c>
      <c r="BH637" s="188">
        <f>IF(N637="sníž. přenesená",J637,0)</f>
        <v>0</v>
      </c>
      <c r="BI637" s="188">
        <f>IF(N637="nulová",J637,0)</f>
        <v>0</v>
      </c>
      <c r="BJ637" s="20" t="s">
        <v>79</v>
      </c>
      <c r="BK637" s="188">
        <f>ROUND(I637*H637,2)</f>
        <v>0</v>
      </c>
      <c r="BL637" s="20" t="s">
        <v>293</v>
      </c>
      <c r="BM637" s="187" t="s">
        <v>1508</v>
      </c>
    </row>
    <row r="638" s="2" customFormat="1">
      <c r="A638" s="39"/>
      <c r="B638" s="40"/>
      <c r="C638" s="39"/>
      <c r="D638" s="189" t="s">
        <v>199</v>
      </c>
      <c r="E638" s="39"/>
      <c r="F638" s="190" t="s">
        <v>1509</v>
      </c>
      <c r="G638" s="39"/>
      <c r="H638" s="39"/>
      <c r="I638" s="191"/>
      <c r="J638" s="39"/>
      <c r="K638" s="39"/>
      <c r="L638" s="40"/>
      <c r="M638" s="192"/>
      <c r="N638" s="193"/>
      <c r="O638" s="73"/>
      <c r="P638" s="73"/>
      <c r="Q638" s="73"/>
      <c r="R638" s="73"/>
      <c r="S638" s="73"/>
      <c r="T638" s="74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20" t="s">
        <v>199</v>
      </c>
      <c r="AU638" s="20" t="s">
        <v>81</v>
      </c>
    </row>
    <row r="639" s="13" customFormat="1">
      <c r="A639" s="13"/>
      <c r="B639" s="194"/>
      <c r="C639" s="13"/>
      <c r="D639" s="195" t="s">
        <v>145</v>
      </c>
      <c r="E639" s="196" t="s">
        <v>3</v>
      </c>
      <c r="F639" s="197" t="s">
        <v>1510</v>
      </c>
      <c r="G639" s="13"/>
      <c r="H639" s="198">
        <v>16.050000000000001</v>
      </c>
      <c r="I639" s="199"/>
      <c r="J639" s="13"/>
      <c r="K639" s="13"/>
      <c r="L639" s="194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6" t="s">
        <v>145</v>
      </c>
      <c r="AU639" s="196" t="s">
        <v>81</v>
      </c>
      <c r="AV639" s="13" t="s">
        <v>81</v>
      </c>
      <c r="AW639" s="13" t="s">
        <v>33</v>
      </c>
      <c r="AX639" s="13" t="s">
        <v>79</v>
      </c>
      <c r="AY639" s="196" t="s">
        <v>191</v>
      </c>
    </row>
    <row r="640" s="2" customFormat="1" ht="21.75" customHeight="1">
      <c r="A640" s="39"/>
      <c r="B640" s="175"/>
      <c r="C640" s="215" t="s">
        <v>1511</v>
      </c>
      <c r="D640" s="215" t="s">
        <v>653</v>
      </c>
      <c r="E640" s="216" t="s">
        <v>1512</v>
      </c>
      <c r="F640" s="217" t="s">
        <v>1513</v>
      </c>
      <c r="G640" s="218" t="s">
        <v>136</v>
      </c>
      <c r="H640" s="219">
        <v>16.050000000000001</v>
      </c>
      <c r="I640" s="220"/>
      <c r="J640" s="221">
        <f>ROUND(I640*H640,2)</f>
        <v>0</v>
      </c>
      <c r="K640" s="217" t="s">
        <v>3</v>
      </c>
      <c r="L640" s="222"/>
      <c r="M640" s="223" t="s">
        <v>3</v>
      </c>
      <c r="N640" s="224" t="s">
        <v>43</v>
      </c>
      <c r="O640" s="73"/>
      <c r="P640" s="185">
        <f>O640*H640</f>
        <v>0</v>
      </c>
      <c r="Q640" s="185">
        <v>0.055</v>
      </c>
      <c r="R640" s="185">
        <f>Q640*H640</f>
        <v>0.88275000000000003</v>
      </c>
      <c r="S640" s="185">
        <v>0</v>
      </c>
      <c r="T640" s="186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187" t="s">
        <v>396</v>
      </c>
      <c r="AT640" s="187" t="s">
        <v>653</v>
      </c>
      <c r="AU640" s="187" t="s">
        <v>81</v>
      </c>
      <c r="AY640" s="20" t="s">
        <v>191</v>
      </c>
      <c r="BE640" s="188">
        <f>IF(N640="základní",J640,0)</f>
        <v>0</v>
      </c>
      <c r="BF640" s="188">
        <f>IF(N640="snížená",J640,0)</f>
        <v>0</v>
      </c>
      <c r="BG640" s="188">
        <f>IF(N640="zákl. přenesená",J640,0)</f>
        <v>0</v>
      </c>
      <c r="BH640" s="188">
        <f>IF(N640="sníž. přenesená",J640,0)</f>
        <v>0</v>
      </c>
      <c r="BI640" s="188">
        <f>IF(N640="nulová",J640,0)</f>
        <v>0</v>
      </c>
      <c r="BJ640" s="20" t="s">
        <v>79</v>
      </c>
      <c r="BK640" s="188">
        <f>ROUND(I640*H640,2)</f>
        <v>0</v>
      </c>
      <c r="BL640" s="20" t="s">
        <v>293</v>
      </c>
      <c r="BM640" s="187" t="s">
        <v>1514</v>
      </c>
    </row>
    <row r="641" s="2" customFormat="1">
      <c r="A641" s="39"/>
      <c r="B641" s="40"/>
      <c r="C641" s="39"/>
      <c r="D641" s="195" t="s">
        <v>134</v>
      </c>
      <c r="E641" s="39"/>
      <c r="F641" s="203" t="s">
        <v>1515</v>
      </c>
      <c r="G641" s="39"/>
      <c r="H641" s="39"/>
      <c r="I641" s="191"/>
      <c r="J641" s="39"/>
      <c r="K641" s="39"/>
      <c r="L641" s="40"/>
      <c r="M641" s="192"/>
      <c r="N641" s="193"/>
      <c r="O641" s="73"/>
      <c r="P641" s="73"/>
      <c r="Q641" s="73"/>
      <c r="R641" s="73"/>
      <c r="S641" s="73"/>
      <c r="T641" s="74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20" t="s">
        <v>134</v>
      </c>
      <c r="AU641" s="20" t="s">
        <v>81</v>
      </c>
    </row>
    <row r="642" s="2" customFormat="1" ht="24.15" customHeight="1">
      <c r="A642" s="39"/>
      <c r="B642" s="175"/>
      <c r="C642" s="176" t="s">
        <v>1516</v>
      </c>
      <c r="D642" s="176" t="s">
        <v>193</v>
      </c>
      <c r="E642" s="177" t="s">
        <v>1517</v>
      </c>
      <c r="F642" s="178" t="s">
        <v>1518</v>
      </c>
      <c r="G642" s="179" t="s">
        <v>288</v>
      </c>
      <c r="H642" s="180">
        <v>5.3499999999999996</v>
      </c>
      <c r="I642" s="181"/>
      <c r="J642" s="182">
        <f>ROUND(I642*H642,2)</f>
        <v>0</v>
      </c>
      <c r="K642" s="178" t="s">
        <v>196</v>
      </c>
      <c r="L642" s="40"/>
      <c r="M642" s="183" t="s">
        <v>3</v>
      </c>
      <c r="N642" s="184" t="s">
        <v>43</v>
      </c>
      <c r="O642" s="73"/>
      <c r="P642" s="185">
        <f>O642*H642</f>
        <v>0</v>
      </c>
      <c r="Q642" s="185">
        <v>0</v>
      </c>
      <c r="R642" s="185">
        <f>Q642*H642</f>
        <v>0</v>
      </c>
      <c r="S642" s="185">
        <v>0</v>
      </c>
      <c r="T642" s="186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187" t="s">
        <v>293</v>
      </c>
      <c r="AT642" s="187" t="s">
        <v>193</v>
      </c>
      <c r="AU642" s="187" t="s">
        <v>81</v>
      </c>
      <c r="AY642" s="20" t="s">
        <v>191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20" t="s">
        <v>79</v>
      </c>
      <c r="BK642" s="188">
        <f>ROUND(I642*H642,2)</f>
        <v>0</v>
      </c>
      <c r="BL642" s="20" t="s">
        <v>293</v>
      </c>
      <c r="BM642" s="187" t="s">
        <v>1519</v>
      </c>
    </row>
    <row r="643" s="2" customFormat="1">
      <c r="A643" s="39"/>
      <c r="B643" s="40"/>
      <c r="C643" s="39"/>
      <c r="D643" s="189" t="s">
        <v>199</v>
      </c>
      <c r="E643" s="39"/>
      <c r="F643" s="190" t="s">
        <v>1520</v>
      </c>
      <c r="G643" s="39"/>
      <c r="H643" s="39"/>
      <c r="I643" s="191"/>
      <c r="J643" s="39"/>
      <c r="K643" s="39"/>
      <c r="L643" s="40"/>
      <c r="M643" s="192"/>
      <c r="N643" s="193"/>
      <c r="O643" s="73"/>
      <c r="P643" s="73"/>
      <c r="Q643" s="73"/>
      <c r="R643" s="73"/>
      <c r="S643" s="73"/>
      <c r="T643" s="74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20" t="s">
        <v>199</v>
      </c>
      <c r="AU643" s="20" t="s">
        <v>81</v>
      </c>
    </row>
    <row r="644" s="13" customFormat="1">
      <c r="A644" s="13"/>
      <c r="B644" s="194"/>
      <c r="C644" s="13"/>
      <c r="D644" s="195" t="s">
        <v>145</v>
      </c>
      <c r="E644" s="196" t="s">
        <v>3</v>
      </c>
      <c r="F644" s="197" t="s">
        <v>1521</v>
      </c>
      <c r="G644" s="13"/>
      <c r="H644" s="198">
        <v>5.3499999999999996</v>
      </c>
      <c r="I644" s="199"/>
      <c r="J644" s="13"/>
      <c r="K644" s="13"/>
      <c r="L644" s="194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6" t="s">
        <v>145</v>
      </c>
      <c r="AU644" s="196" t="s">
        <v>81</v>
      </c>
      <c r="AV644" s="13" t="s">
        <v>81</v>
      </c>
      <c r="AW644" s="13" t="s">
        <v>33</v>
      </c>
      <c r="AX644" s="13" t="s">
        <v>79</v>
      </c>
      <c r="AY644" s="196" t="s">
        <v>191</v>
      </c>
    </row>
    <row r="645" s="2" customFormat="1" ht="16.5" customHeight="1">
      <c r="A645" s="39"/>
      <c r="B645" s="175"/>
      <c r="C645" s="215" t="s">
        <v>1522</v>
      </c>
      <c r="D645" s="215" t="s">
        <v>653</v>
      </c>
      <c r="E645" s="216" t="s">
        <v>1523</v>
      </c>
      <c r="F645" s="217" t="s">
        <v>1524</v>
      </c>
      <c r="G645" s="218" t="s">
        <v>136</v>
      </c>
      <c r="H645" s="219">
        <v>1.605</v>
      </c>
      <c r="I645" s="220"/>
      <c r="J645" s="221">
        <f>ROUND(I645*H645,2)</f>
        <v>0</v>
      </c>
      <c r="K645" s="217" t="s">
        <v>196</v>
      </c>
      <c r="L645" s="222"/>
      <c r="M645" s="223" t="s">
        <v>3</v>
      </c>
      <c r="N645" s="224" t="s">
        <v>43</v>
      </c>
      <c r="O645" s="73"/>
      <c r="P645" s="185">
        <f>O645*H645</f>
        <v>0</v>
      </c>
      <c r="Q645" s="185">
        <v>0.040000000000000001</v>
      </c>
      <c r="R645" s="185">
        <f>Q645*H645</f>
        <v>0.064200000000000007</v>
      </c>
      <c r="S645" s="185">
        <v>0</v>
      </c>
      <c r="T645" s="186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187" t="s">
        <v>396</v>
      </c>
      <c r="AT645" s="187" t="s">
        <v>653</v>
      </c>
      <c r="AU645" s="187" t="s">
        <v>81</v>
      </c>
      <c r="AY645" s="20" t="s">
        <v>191</v>
      </c>
      <c r="BE645" s="188">
        <f>IF(N645="základní",J645,0)</f>
        <v>0</v>
      </c>
      <c r="BF645" s="188">
        <f>IF(N645="snížená",J645,0)</f>
        <v>0</v>
      </c>
      <c r="BG645" s="188">
        <f>IF(N645="zákl. přenesená",J645,0)</f>
        <v>0</v>
      </c>
      <c r="BH645" s="188">
        <f>IF(N645="sníž. přenesená",J645,0)</f>
        <v>0</v>
      </c>
      <c r="BI645" s="188">
        <f>IF(N645="nulová",J645,0)</f>
        <v>0</v>
      </c>
      <c r="BJ645" s="20" t="s">
        <v>79</v>
      </c>
      <c r="BK645" s="188">
        <f>ROUND(I645*H645,2)</f>
        <v>0</v>
      </c>
      <c r="BL645" s="20" t="s">
        <v>293</v>
      </c>
      <c r="BM645" s="187" t="s">
        <v>1525</v>
      </c>
    </row>
    <row r="646" s="13" customFormat="1">
      <c r="A646" s="13"/>
      <c r="B646" s="194"/>
      <c r="C646" s="13"/>
      <c r="D646" s="195" t="s">
        <v>145</v>
      </c>
      <c r="E646" s="196" t="s">
        <v>3</v>
      </c>
      <c r="F646" s="197" t="s">
        <v>1526</v>
      </c>
      <c r="G646" s="13"/>
      <c r="H646" s="198">
        <v>1.605</v>
      </c>
      <c r="I646" s="199"/>
      <c r="J646" s="13"/>
      <c r="K646" s="13"/>
      <c r="L646" s="194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6" t="s">
        <v>145</v>
      </c>
      <c r="AU646" s="196" t="s">
        <v>81</v>
      </c>
      <c r="AV646" s="13" t="s">
        <v>81</v>
      </c>
      <c r="AW646" s="13" t="s">
        <v>33</v>
      </c>
      <c r="AX646" s="13" t="s">
        <v>79</v>
      </c>
      <c r="AY646" s="196" t="s">
        <v>191</v>
      </c>
    </row>
    <row r="647" s="2" customFormat="1" ht="21.75" customHeight="1">
      <c r="A647" s="39"/>
      <c r="B647" s="175"/>
      <c r="C647" s="176" t="s">
        <v>1527</v>
      </c>
      <c r="D647" s="176" t="s">
        <v>193</v>
      </c>
      <c r="E647" s="177" t="s">
        <v>1528</v>
      </c>
      <c r="F647" s="178" t="s">
        <v>1529</v>
      </c>
      <c r="G647" s="179" t="s">
        <v>288</v>
      </c>
      <c r="H647" s="180">
        <v>1.075</v>
      </c>
      <c r="I647" s="181"/>
      <c r="J647" s="182">
        <f>ROUND(I647*H647,2)</f>
        <v>0</v>
      </c>
      <c r="K647" s="178" t="s">
        <v>1530</v>
      </c>
      <c r="L647" s="40"/>
      <c r="M647" s="183" t="s">
        <v>3</v>
      </c>
      <c r="N647" s="184" t="s">
        <v>43</v>
      </c>
      <c r="O647" s="73"/>
      <c r="P647" s="185">
        <f>O647*H647</f>
        <v>0</v>
      </c>
      <c r="Q647" s="185">
        <v>0.00067000000000000002</v>
      </c>
      <c r="R647" s="185">
        <f>Q647*H647</f>
        <v>0.00072024999999999997</v>
      </c>
      <c r="S647" s="185">
        <v>0</v>
      </c>
      <c r="T647" s="186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187" t="s">
        <v>293</v>
      </c>
      <c r="AT647" s="187" t="s">
        <v>193</v>
      </c>
      <c r="AU647" s="187" t="s">
        <v>81</v>
      </c>
      <c r="AY647" s="20" t="s">
        <v>191</v>
      </c>
      <c r="BE647" s="188">
        <f>IF(N647="základní",J647,0)</f>
        <v>0</v>
      </c>
      <c r="BF647" s="188">
        <f>IF(N647="snížená",J647,0)</f>
        <v>0</v>
      </c>
      <c r="BG647" s="188">
        <f>IF(N647="zákl. přenesená",J647,0)</f>
        <v>0</v>
      </c>
      <c r="BH647" s="188">
        <f>IF(N647="sníž. přenesená",J647,0)</f>
        <v>0</v>
      </c>
      <c r="BI647" s="188">
        <f>IF(N647="nulová",J647,0)</f>
        <v>0</v>
      </c>
      <c r="BJ647" s="20" t="s">
        <v>79</v>
      </c>
      <c r="BK647" s="188">
        <f>ROUND(I647*H647,2)</f>
        <v>0</v>
      </c>
      <c r="BL647" s="20" t="s">
        <v>293</v>
      </c>
      <c r="BM647" s="187" t="s">
        <v>1531</v>
      </c>
    </row>
    <row r="648" s="2" customFormat="1">
      <c r="A648" s="39"/>
      <c r="B648" s="40"/>
      <c r="C648" s="39"/>
      <c r="D648" s="189" t="s">
        <v>199</v>
      </c>
      <c r="E648" s="39"/>
      <c r="F648" s="190" t="s">
        <v>1532</v>
      </c>
      <c r="G648" s="39"/>
      <c r="H648" s="39"/>
      <c r="I648" s="191"/>
      <c r="J648" s="39"/>
      <c r="K648" s="39"/>
      <c r="L648" s="40"/>
      <c r="M648" s="192"/>
      <c r="N648" s="193"/>
      <c r="O648" s="73"/>
      <c r="P648" s="73"/>
      <c r="Q648" s="73"/>
      <c r="R648" s="73"/>
      <c r="S648" s="73"/>
      <c r="T648" s="74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20" t="s">
        <v>199</v>
      </c>
      <c r="AU648" s="20" t="s">
        <v>81</v>
      </c>
    </row>
    <row r="649" s="13" customFormat="1">
      <c r="A649" s="13"/>
      <c r="B649" s="194"/>
      <c r="C649" s="13"/>
      <c r="D649" s="195" t="s">
        <v>145</v>
      </c>
      <c r="E649" s="196" t="s">
        <v>3</v>
      </c>
      <c r="F649" s="197" t="s">
        <v>1533</v>
      </c>
      <c r="G649" s="13"/>
      <c r="H649" s="198">
        <v>1.075</v>
      </c>
      <c r="I649" s="199"/>
      <c r="J649" s="13"/>
      <c r="K649" s="13"/>
      <c r="L649" s="194"/>
      <c r="M649" s="200"/>
      <c r="N649" s="201"/>
      <c r="O649" s="201"/>
      <c r="P649" s="201"/>
      <c r="Q649" s="201"/>
      <c r="R649" s="201"/>
      <c r="S649" s="201"/>
      <c r="T649" s="20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6" t="s">
        <v>145</v>
      </c>
      <c r="AU649" s="196" t="s">
        <v>81</v>
      </c>
      <c r="AV649" s="13" t="s">
        <v>81</v>
      </c>
      <c r="AW649" s="13" t="s">
        <v>33</v>
      </c>
      <c r="AX649" s="13" t="s">
        <v>79</v>
      </c>
      <c r="AY649" s="196" t="s">
        <v>191</v>
      </c>
    </row>
    <row r="650" s="2" customFormat="1" ht="16.5" customHeight="1">
      <c r="A650" s="39"/>
      <c r="B650" s="175"/>
      <c r="C650" s="176" t="s">
        <v>1534</v>
      </c>
      <c r="D650" s="176" t="s">
        <v>193</v>
      </c>
      <c r="E650" s="177" t="s">
        <v>1535</v>
      </c>
      <c r="F650" s="178" t="s">
        <v>1536</v>
      </c>
      <c r="G650" s="179" t="s">
        <v>288</v>
      </c>
      <c r="H650" s="180">
        <v>5.2549999999999999</v>
      </c>
      <c r="I650" s="181"/>
      <c r="J650" s="182">
        <f>ROUND(I650*H650,2)</f>
        <v>0</v>
      </c>
      <c r="K650" s="178" t="s">
        <v>1530</v>
      </c>
      <c r="L650" s="40"/>
      <c r="M650" s="183" t="s">
        <v>3</v>
      </c>
      <c r="N650" s="184" t="s">
        <v>43</v>
      </c>
      <c r="O650" s="73"/>
      <c r="P650" s="185">
        <f>O650*H650</f>
        <v>0</v>
      </c>
      <c r="Q650" s="185">
        <v>0.00072000000000000005</v>
      </c>
      <c r="R650" s="185">
        <f>Q650*H650</f>
        <v>0.0037836000000000002</v>
      </c>
      <c r="S650" s="185">
        <v>0</v>
      </c>
      <c r="T650" s="186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187" t="s">
        <v>197</v>
      </c>
      <c r="AT650" s="187" t="s">
        <v>193</v>
      </c>
      <c r="AU650" s="187" t="s">
        <v>81</v>
      </c>
      <c r="AY650" s="20" t="s">
        <v>191</v>
      </c>
      <c r="BE650" s="188">
        <f>IF(N650="základní",J650,0)</f>
        <v>0</v>
      </c>
      <c r="BF650" s="188">
        <f>IF(N650="snížená",J650,0)</f>
        <v>0</v>
      </c>
      <c r="BG650" s="188">
        <f>IF(N650="zákl. přenesená",J650,0)</f>
        <v>0</v>
      </c>
      <c r="BH650" s="188">
        <f>IF(N650="sníž. přenesená",J650,0)</f>
        <v>0</v>
      </c>
      <c r="BI650" s="188">
        <f>IF(N650="nulová",J650,0)</f>
        <v>0</v>
      </c>
      <c r="BJ650" s="20" t="s">
        <v>79</v>
      </c>
      <c r="BK650" s="188">
        <f>ROUND(I650*H650,2)</f>
        <v>0</v>
      </c>
      <c r="BL650" s="20" t="s">
        <v>197</v>
      </c>
      <c r="BM650" s="187" t="s">
        <v>1537</v>
      </c>
    </row>
    <row r="651" s="2" customFormat="1">
      <c r="A651" s="39"/>
      <c r="B651" s="40"/>
      <c r="C651" s="39"/>
      <c r="D651" s="189" t="s">
        <v>199</v>
      </c>
      <c r="E651" s="39"/>
      <c r="F651" s="190" t="s">
        <v>1538</v>
      </c>
      <c r="G651" s="39"/>
      <c r="H651" s="39"/>
      <c r="I651" s="191"/>
      <c r="J651" s="39"/>
      <c r="K651" s="39"/>
      <c r="L651" s="40"/>
      <c r="M651" s="192"/>
      <c r="N651" s="193"/>
      <c r="O651" s="73"/>
      <c r="P651" s="73"/>
      <c r="Q651" s="73"/>
      <c r="R651" s="73"/>
      <c r="S651" s="73"/>
      <c r="T651" s="74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20" t="s">
        <v>199</v>
      </c>
      <c r="AU651" s="20" t="s">
        <v>81</v>
      </c>
    </row>
    <row r="652" s="13" customFormat="1">
      <c r="A652" s="13"/>
      <c r="B652" s="194"/>
      <c r="C652" s="13"/>
      <c r="D652" s="195" t="s">
        <v>145</v>
      </c>
      <c r="E652" s="196" t="s">
        <v>3</v>
      </c>
      <c r="F652" s="197" t="s">
        <v>1539</v>
      </c>
      <c r="G652" s="13"/>
      <c r="H652" s="198">
        <v>3.6499999999999999</v>
      </c>
      <c r="I652" s="199"/>
      <c r="J652" s="13"/>
      <c r="K652" s="13"/>
      <c r="L652" s="194"/>
      <c r="M652" s="200"/>
      <c r="N652" s="201"/>
      <c r="O652" s="201"/>
      <c r="P652" s="201"/>
      <c r="Q652" s="201"/>
      <c r="R652" s="201"/>
      <c r="S652" s="201"/>
      <c r="T652" s="20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6" t="s">
        <v>145</v>
      </c>
      <c r="AU652" s="196" t="s">
        <v>81</v>
      </c>
      <c r="AV652" s="13" t="s">
        <v>81</v>
      </c>
      <c r="AW652" s="13" t="s">
        <v>33</v>
      </c>
      <c r="AX652" s="13" t="s">
        <v>72</v>
      </c>
      <c r="AY652" s="196" t="s">
        <v>191</v>
      </c>
    </row>
    <row r="653" s="13" customFormat="1">
      <c r="A653" s="13"/>
      <c r="B653" s="194"/>
      <c r="C653" s="13"/>
      <c r="D653" s="195" t="s">
        <v>145</v>
      </c>
      <c r="E653" s="196" t="s">
        <v>3</v>
      </c>
      <c r="F653" s="197" t="s">
        <v>1540</v>
      </c>
      <c r="G653" s="13"/>
      <c r="H653" s="198">
        <v>1.605</v>
      </c>
      <c r="I653" s="199"/>
      <c r="J653" s="13"/>
      <c r="K653" s="13"/>
      <c r="L653" s="194"/>
      <c r="M653" s="200"/>
      <c r="N653" s="201"/>
      <c r="O653" s="201"/>
      <c r="P653" s="201"/>
      <c r="Q653" s="201"/>
      <c r="R653" s="201"/>
      <c r="S653" s="201"/>
      <c r="T653" s="20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96" t="s">
        <v>145</v>
      </c>
      <c r="AU653" s="196" t="s">
        <v>81</v>
      </c>
      <c r="AV653" s="13" t="s">
        <v>81</v>
      </c>
      <c r="AW653" s="13" t="s">
        <v>33</v>
      </c>
      <c r="AX653" s="13" t="s">
        <v>72</v>
      </c>
      <c r="AY653" s="196" t="s">
        <v>191</v>
      </c>
    </row>
    <row r="654" s="14" customFormat="1">
      <c r="A654" s="14"/>
      <c r="B654" s="204"/>
      <c r="C654" s="14"/>
      <c r="D654" s="195" t="s">
        <v>145</v>
      </c>
      <c r="E654" s="205" t="s">
        <v>3</v>
      </c>
      <c r="F654" s="206" t="s">
        <v>270</v>
      </c>
      <c r="G654" s="14"/>
      <c r="H654" s="207">
        <v>5.2549999999999999</v>
      </c>
      <c r="I654" s="208"/>
      <c r="J654" s="14"/>
      <c r="K654" s="14"/>
      <c r="L654" s="204"/>
      <c r="M654" s="209"/>
      <c r="N654" s="210"/>
      <c r="O654" s="210"/>
      <c r="P654" s="210"/>
      <c r="Q654" s="210"/>
      <c r="R654" s="210"/>
      <c r="S654" s="210"/>
      <c r="T654" s="2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5" t="s">
        <v>145</v>
      </c>
      <c r="AU654" s="205" t="s">
        <v>81</v>
      </c>
      <c r="AV654" s="14" t="s">
        <v>197</v>
      </c>
      <c r="AW654" s="14" t="s">
        <v>33</v>
      </c>
      <c r="AX654" s="14" t="s">
        <v>79</v>
      </c>
      <c r="AY654" s="205" t="s">
        <v>191</v>
      </c>
    </row>
    <row r="655" s="2" customFormat="1" ht="16.5" customHeight="1">
      <c r="A655" s="39"/>
      <c r="B655" s="175"/>
      <c r="C655" s="176" t="s">
        <v>1541</v>
      </c>
      <c r="D655" s="176" t="s">
        <v>193</v>
      </c>
      <c r="E655" s="177" t="s">
        <v>1542</v>
      </c>
      <c r="F655" s="178" t="s">
        <v>1543</v>
      </c>
      <c r="G655" s="179" t="s">
        <v>288</v>
      </c>
      <c r="H655" s="180">
        <v>1.5800000000000001</v>
      </c>
      <c r="I655" s="181"/>
      <c r="J655" s="182">
        <f>ROUND(I655*H655,2)</f>
        <v>0</v>
      </c>
      <c r="K655" s="178" t="s">
        <v>1530</v>
      </c>
      <c r="L655" s="40"/>
      <c r="M655" s="183" t="s">
        <v>3</v>
      </c>
      <c r="N655" s="184" t="s">
        <v>43</v>
      </c>
      <c r="O655" s="73"/>
      <c r="P655" s="185">
        <f>O655*H655</f>
        <v>0</v>
      </c>
      <c r="Q655" s="185">
        <v>0.00072000000000000005</v>
      </c>
      <c r="R655" s="185">
        <f>Q655*H655</f>
        <v>0.0011376000000000001</v>
      </c>
      <c r="S655" s="185">
        <v>0</v>
      </c>
      <c r="T655" s="186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187" t="s">
        <v>293</v>
      </c>
      <c r="AT655" s="187" t="s">
        <v>193</v>
      </c>
      <c r="AU655" s="187" t="s">
        <v>81</v>
      </c>
      <c r="AY655" s="20" t="s">
        <v>191</v>
      </c>
      <c r="BE655" s="188">
        <f>IF(N655="základní",J655,0)</f>
        <v>0</v>
      </c>
      <c r="BF655" s="188">
        <f>IF(N655="snížená",J655,0)</f>
        <v>0</v>
      </c>
      <c r="BG655" s="188">
        <f>IF(N655="zákl. přenesená",J655,0)</f>
        <v>0</v>
      </c>
      <c r="BH655" s="188">
        <f>IF(N655="sníž. přenesená",J655,0)</f>
        <v>0</v>
      </c>
      <c r="BI655" s="188">
        <f>IF(N655="nulová",J655,0)</f>
        <v>0</v>
      </c>
      <c r="BJ655" s="20" t="s">
        <v>79</v>
      </c>
      <c r="BK655" s="188">
        <f>ROUND(I655*H655,2)</f>
        <v>0</v>
      </c>
      <c r="BL655" s="20" t="s">
        <v>293</v>
      </c>
      <c r="BM655" s="187" t="s">
        <v>1544</v>
      </c>
    </row>
    <row r="656" s="2" customFormat="1">
      <c r="A656" s="39"/>
      <c r="B656" s="40"/>
      <c r="C656" s="39"/>
      <c r="D656" s="189" t="s">
        <v>199</v>
      </c>
      <c r="E656" s="39"/>
      <c r="F656" s="190" t="s">
        <v>1545</v>
      </c>
      <c r="G656" s="39"/>
      <c r="H656" s="39"/>
      <c r="I656" s="191"/>
      <c r="J656" s="39"/>
      <c r="K656" s="39"/>
      <c r="L656" s="40"/>
      <c r="M656" s="192"/>
      <c r="N656" s="193"/>
      <c r="O656" s="73"/>
      <c r="P656" s="73"/>
      <c r="Q656" s="73"/>
      <c r="R656" s="73"/>
      <c r="S656" s="73"/>
      <c r="T656" s="74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20" t="s">
        <v>199</v>
      </c>
      <c r="AU656" s="20" t="s">
        <v>81</v>
      </c>
    </row>
    <row r="657" s="13" customFormat="1">
      <c r="A657" s="13"/>
      <c r="B657" s="194"/>
      <c r="C657" s="13"/>
      <c r="D657" s="195" t="s">
        <v>145</v>
      </c>
      <c r="E657" s="196" t="s">
        <v>3</v>
      </c>
      <c r="F657" s="197" t="s">
        <v>1546</v>
      </c>
      <c r="G657" s="13"/>
      <c r="H657" s="198">
        <v>0.86499999999999999</v>
      </c>
      <c r="I657" s="199"/>
      <c r="J657" s="13"/>
      <c r="K657" s="13"/>
      <c r="L657" s="194"/>
      <c r="M657" s="200"/>
      <c r="N657" s="201"/>
      <c r="O657" s="201"/>
      <c r="P657" s="201"/>
      <c r="Q657" s="201"/>
      <c r="R657" s="201"/>
      <c r="S657" s="201"/>
      <c r="T657" s="20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96" t="s">
        <v>145</v>
      </c>
      <c r="AU657" s="196" t="s">
        <v>81</v>
      </c>
      <c r="AV657" s="13" t="s">
        <v>81</v>
      </c>
      <c r="AW657" s="13" t="s">
        <v>33</v>
      </c>
      <c r="AX657" s="13" t="s">
        <v>72</v>
      </c>
      <c r="AY657" s="196" t="s">
        <v>191</v>
      </c>
    </row>
    <row r="658" s="13" customFormat="1">
      <c r="A658" s="13"/>
      <c r="B658" s="194"/>
      <c r="C658" s="13"/>
      <c r="D658" s="195" t="s">
        <v>145</v>
      </c>
      <c r="E658" s="196" t="s">
        <v>3</v>
      </c>
      <c r="F658" s="197" t="s">
        <v>1547</v>
      </c>
      <c r="G658" s="13"/>
      <c r="H658" s="198">
        <v>0.71499999999999997</v>
      </c>
      <c r="I658" s="199"/>
      <c r="J658" s="13"/>
      <c r="K658" s="13"/>
      <c r="L658" s="194"/>
      <c r="M658" s="200"/>
      <c r="N658" s="201"/>
      <c r="O658" s="201"/>
      <c r="P658" s="201"/>
      <c r="Q658" s="201"/>
      <c r="R658" s="201"/>
      <c r="S658" s="201"/>
      <c r="T658" s="20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6" t="s">
        <v>145</v>
      </c>
      <c r="AU658" s="196" t="s">
        <v>81</v>
      </c>
      <c r="AV658" s="13" t="s">
        <v>81</v>
      </c>
      <c r="AW658" s="13" t="s">
        <v>33</v>
      </c>
      <c r="AX658" s="13" t="s">
        <v>72</v>
      </c>
      <c r="AY658" s="196" t="s">
        <v>191</v>
      </c>
    </row>
    <row r="659" s="14" customFormat="1">
      <c r="A659" s="14"/>
      <c r="B659" s="204"/>
      <c r="C659" s="14"/>
      <c r="D659" s="195" t="s">
        <v>145</v>
      </c>
      <c r="E659" s="205" t="s">
        <v>3</v>
      </c>
      <c r="F659" s="206" t="s">
        <v>270</v>
      </c>
      <c r="G659" s="14"/>
      <c r="H659" s="207">
        <v>1.5800000000000001</v>
      </c>
      <c r="I659" s="208"/>
      <c r="J659" s="14"/>
      <c r="K659" s="14"/>
      <c r="L659" s="204"/>
      <c r="M659" s="209"/>
      <c r="N659" s="210"/>
      <c r="O659" s="210"/>
      <c r="P659" s="210"/>
      <c r="Q659" s="210"/>
      <c r="R659" s="210"/>
      <c r="S659" s="210"/>
      <c r="T659" s="21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05" t="s">
        <v>145</v>
      </c>
      <c r="AU659" s="205" t="s">
        <v>81</v>
      </c>
      <c r="AV659" s="14" t="s">
        <v>197</v>
      </c>
      <c r="AW659" s="14" t="s">
        <v>33</v>
      </c>
      <c r="AX659" s="14" t="s">
        <v>79</v>
      </c>
      <c r="AY659" s="205" t="s">
        <v>191</v>
      </c>
    </row>
    <row r="660" s="2" customFormat="1" ht="16.5" customHeight="1">
      <c r="A660" s="39"/>
      <c r="B660" s="175"/>
      <c r="C660" s="215" t="s">
        <v>1548</v>
      </c>
      <c r="D660" s="215" t="s">
        <v>653</v>
      </c>
      <c r="E660" s="216" t="s">
        <v>1549</v>
      </c>
      <c r="F660" s="217" t="s">
        <v>1550</v>
      </c>
      <c r="G660" s="218" t="s">
        <v>288</v>
      </c>
      <c r="H660" s="219">
        <v>6.835</v>
      </c>
      <c r="I660" s="220"/>
      <c r="J660" s="221">
        <f>ROUND(I660*H660,2)</f>
        <v>0</v>
      </c>
      <c r="K660" s="217" t="s">
        <v>3</v>
      </c>
      <c r="L660" s="222"/>
      <c r="M660" s="223" t="s">
        <v>3</v>
      </c>
      <c r="N660" s="224" t="s">
        <v>43</v>
      </c>
      <c r="O660" s="73"/>
      <c r="P660" s="185">
        <f>O660*H660</f>
        <v>0</v>
      </c>
      <c r="Q660" s="185">
        <v>0.013860000000000001</v>
      </c>
      <c r="R660" s="185">
        <f>Q660*H660</f>
        <v>0.094733100000000001</v>
      </c>
      <c r="S660" s="185">
        <v>0</v>
      </c>
      <c r="T660" s="186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187" t="s">
        <v>396</v>
      </c>
      <c r="AT660" s="187" t="s">
        <v>653</v>
      </c>
      <c r="AU660" s="187" t="s">
        <v>81</v>
      </c>
      <c r="AY660" s="20" t="s">
        <v>191</v>
      </c>
      <c r="BE660" s="188">
        <f>IF(N660="základní",J660,0)</f>
        <v>0</v>
      </c>
      <c r="BF660" s="188">
        <f>IF(N660="snížená",J660,0)</f>
        <v>0</v>
      </c>
      <c r="BG660" s="188">
        <f>IF(N660="zákl. přenesená",J660,0)</f>
        <v>0</v>
      </c>
      <c r="BH660" s="188">
        <f>IF(N660="sníž. přenesená",J660,0)</f>
        <v>0</v>
      </c>
      <c r="BI660" s="188">
        <f>IF(N660="nulová",J660,0)</f>
        <v>0</v>
      </c>
      <c r="BJ660" s="20" t="s">
        <v>79</v>
      </c>
      <c r="BK660" s="188">
        <f>ROUND(I660*H660,2)</f>
        <v>0</v>
      </c>
      <c r="BL660" s="20" t="s">
        <v>293</v>
      </c>
      <c r="BM660" s="187" t="s">
        <v>1551</v>
      </c>
    </row>
    <row r="661" s="2" customFormat="1">
      <c r="A661" s="39"/>
      <c r="B661" s="40"/>
      <c r="C661" s="39"/>
      <c r="D661" s="195" t="s">
        <v>134</v>
      </c>
      <c r="E661" s="39"/>
      <c r="F661" s="203" t="s">
        <v>1552</v>
      </c>
      <c r="G661" s="39"/>
      <c r="H661" s="39"/>
      <c r="I661" s="191"/>
      <c r="J661" s="39"/>
      <c r="K661" s="39"/>
      <c r="L661" s="40"/>
      <c r="M661" s="192"/>
      <c r="N661" s="193"/>
      <c r="O661" s="73"/>
      <c r="P661" s="73"/>
      <c r="Q661" s="73"/>
      <c r="R661" s="73"/>
      <c r="S661" s="73"/>
      <c r="T661" s="74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20" t="s">
        <v>134</v>
      </c>
      <c r="AU661" s="20" t="s">
        <v>81</v>
      </c>
    </row>
    <row r="662" s="13" customFormat="1">
      <c r="A662" s="13"/>
      <c r="B662" s="194"/>
      <c r="C662" s="13"/>
      <c r="D662" s="195" t="s">
        <v>145</v>
      </c>
      <c r="E662" s="196" t="s">
        <v>3</v>
      </c>
      <c r="F662" s="197" t="s">
        <v>1553</v>
      </c>
      <c r="G662" s="13"/>
      <c r="H662" s="198">
        <v>4.5149999999999997</v>
      </c>
      <c r="I662" s="199"/>
      <c r="J662" s="13"/>
      <c r="K662" s="13"/>
      <c r="L662" s="194"/>
      <c r="M662" s="200"/>
      <c r="N662" s="201"/>
      <c r="O662" s="201"/>
      <c r="P662" s="201"/>
      <c r="Q662" s="201"/>
      <c r="R662" s="201"/>
      <c r="S662" s="201"/>
      <c r="T662" s="20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6" t="s">
        <v>145</v>
      </c>
      <c r="AU662" s="196" t="s">
        <v>81</v>
      </c>
      <c r="AV662" s="13" t="s">
        <v>81</v>
      </c>
      <c r="AW662" s="13" t="s">
        <v>33</v>
      </c>
      <c r="AX662" s="13" t="s">
        <v>72</v>
      </c>
      <c r="AY662" s="196" t="s">
        <v>191</v>
      </c>
    </row>
    <row r="663" s="13" customFormat="1">
      <c r="A663" s="13"/>
      <c r="B663" s="194"/>
      <c r="C663" s="13"/>
      <c r="D663" s="195" t="s">
        <v>145</v>
      </c>
      <c r="E663" s="196" t="s">
        <v>3</v>
      </c>
      <c r="F663" s="197" t="s">
        <v>1554</v>
      </c>
      <c r="G663" s="13"/>
      <c r="H663" s="198">
        <v>2.3199999999999998</v>
      </c>
      <c r="I663" s="199"/>
      <c r="J663" s="13"/>
      <c r="K663" s="13"/>
      <c r="L663" s="194"/>
      <c r="M663" s="200"/>
      <c r="N663" s="201"/>
      <c r="O663" s="201"/>
      <c r="P663" s="201"/>
      <c r="Q663" s="201"/>
      <c r="R663" s="201"/>
      <c r="S663" s="201"/>
      <c r="T663" s="20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96" t="s">
        <v>145</v>
      </c>
      <c r="AU663" s="196" t="s">
        <v>81</v>
      </c>
      <c r="AV663" s="13" t="s">
        <v>81</v>
      </c>
      <c r="AW663" s="13" t="s">
        <v>33</v>
      </c>
      <c r="AX663" s="13" t="s">
        <v>72</v>
      </c>
      <c r="AY663" s="196" t="s">
        <v>191</v>
      </c>
    </row>
    <row r="664" s="14" customFormat="1">
      <c r="A664" s="14"/>
      <c r="B664" s="204"/>
      <c r="C664" s="14"/>
      <c r="D664" s="195" t="s">
        <v>145</v>
      </c>
      <c r="E664" s="205" t="s">
        <v>3</v>
      </c>
      <c r="F664" s="206" t="s">
        <v>270</v>
      </c>
      <c r="G664" s="14"/>
      <c r="H664" s="207">
        <v>6.835</v>
      </c>
      <c r="I664" s="208"/>
      <c r="J664" s="14"/>
      <c r="K664" s="14"/>
      <c r="L664" s="204"/>
      <c r="M664" s="209"/>
      <c r="N664" s="210"/>
      <c r="O664" s="210"/>
      <c r="P664" s="210"/>
      <c r="Q664" s="210"/>
      <c r="R664" s="210"/>
      <c r="S664" s="210"/>
      <c r="T664" s="2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05" t="s">
        <v>145</v>
      </c>
      <c r="AU664" s="205" t="s">
        <v>81</v>
      </c>
      <c r="AV664" s="14" t="s">
        <v>197</v>
      </c>
      <c r="AW664" s="14" t="s">
        <v>33</v>
      </c>
      <c r="AX664" s="14" t="s">
        <v>79</v>
      </c>
      <c r="AY664" s="205" t="s">
        <v>191</v>
      </c>
    </row>
    <row r="665" s="2" customFormat="1" ht="16.5" customHeight="1">
      <c r="A665" s="39"/>
      <c r="B665" s="175"/>
      <c r="C665" s="215" t="s">
        <v>1555</v>
      </c>
      <c r="D665" s="215" t="s">
        <v>653</v>
      </c>
      <c r="E665" s="216" t="s">
        <v>1556</v>
      </c>
      <c r="F665" s="217" t="s">
        <v>1557</v>
      </c>
      <c r="G665" s="218" t="s">
        <v>288</v>
      </c>
      <c r="H665" s="219">
        <v>1.075</v>
      </c>
      <c r="I665" s="220"/>
      <c r="J665" s="221">
        <f>ROUND(I665*H665,2)</f>
        <v>0</v>
      </c>
      <c r="K665" s="217" t="s">
        <v>3</v>
      </c>
      <c r="L665" s="222"/>
      <c r="M665" s="223" t="s">
        <v>3</v>
      </c>
      <c r="N665" s="224" t="s">
        <v>43</v>
      </c>
      <c r="O665" s="73"/>
      <c r="P665" s="185">
        <f>O665*H665</f>
        <v>0</v>
      </c>
      <c r="Q665" s="185">
        <v>0.0037000000000000002</v>
      </c>
      <c r="R665" s="185">
        <f>Q665*H665</f>
        <v>0.0039775000000000001</v>
      </c>
      <c r="S665" s="185">
        <v>0</v>
      </c>
      <c r="T665" s="186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187" t="s">
        <v>396</v>
      </c>
      <c r="AT665" s="187" t="s">
        <v>653</v>
      </c>
      <c r="AU665" s="187" t="s">
        <v>81</v>
      </c>
      <c r="AY665" s="20" t="s">
        <v>191</v>
      </c>
      <c r="BE665" s="188">
        <f>IF(N665="základní",J665,0)</f>
        <v>0</v>
      </c>
      <c r="BF665" s="188">
        <f>IF(N665="snížená",J665,0)</f>
        <v>0</v>
      </c>
      <c r="BG665" s="188">
        <f>IF(N665="zákl. přenesená",J665,0)</f>
        <v>0</v>
      </c>
      <c r="BH665" s="188">
        <f>IF(N665="sníž. přenesená",J665,0)</f>
        <v>0</v>
      </c>
      <c r="BI665" s="188">
        <f>IF(N665="nulová",J665,0)</f>
        <v>0</v>
      </c>
      <c r="BJ665" s="20" t="s">
        <v>79</v>
      </c>
      <c r="BK665" s="188">
        <f>ROUND(I665*H665,2)</f>
        <v>0</v>
      </c>
      <c r="BL665" s="20" t="s">
        <v>293</v>
      </c>
      <c r="BM665" s="187" t="s">
        <v>1558</v>
      </c>
    </row>
    <row r="666" s="2" customFormat="1">
      <c r="A666" s="39"/>
      <c r="B666" s="40"/>
      <c r="C666" s="39"/>
      <c r="D666" s="195" t="s">
        <v>134</v>
      </c>
      <c r="E666" s="39"/>
      <c r="F666" s="203" t="s">
        <v>1559</v>
      </c>
      <c r="G666" s="39"/>
      <c r="H666" s="39"/>
      <c r="I666" s="191"/>
      <c r="J666" s="39"/>
      <c r="K666" s="39"/>
      <c r="L666" s="40"/>
      <c r="M666" s="192"/>
      <c r="N666" s="193"/>
      <c r="O666" s="73"/>
      <c r="P666" s="73"/>
      <c r="Q666" s="73"/>
      <c r="R666" s="73"/>
      <c r="S666" s="73"/>
      <c r="T666" s="74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20" t="s">
        <v>134</v>
      </c>
      <c r="AU666" s="20" t="s">
        <v>81</v>
      </c>
    </row>
    <row r="667" s="13" customFormat="1">
      <c r="A667" s="13"/>
      <c r="B667" s="194"/>
      <c r="C667" s="13"/>
      <c r="D667" s="195" t="s">
        <v>145</v>
      </c>
      <c r="E667" s="196" t="s">
        <v>3</v>
      </c>
      <c r="F667" s="197" t="s">
        <v>1533</v>
      </c>
      <c r="G667" s="13"/>
      <c r="H667" s="198">
        <v>1.075</v>
      </c>
      <c r="I667" s="199"/>
      <c r="J667" s="13"/>
      <c r="K667" s="13"/>
      <c r="L667" s="194"/>
      <c r="M667" s="200"/>
      <c r="N667" s="201"/>
      <c r="O667" s="201"/>
      <c r="P667" s="201"/>
      <c r="Q667" s="201"/>
      <c r="R667" s="201"/>
      <c r="S667" s="201"/>
      <c r="T667" s="20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6" t="s">
        <v>145</v>
      </c>
      <c r="AU667" s="196" t="s">
        <v>81</v>
      </c>
      <c r="AV667" s="13" t="s">
        <v>81</v>
      </c>
      <c r="AW667" s="13" t="s">
        <v>33</v>
      </c>
      <c r="AX667" s="13" t="s">
        <v>79</v>
      </c>
      <c r="AY667" s="196" t="s">
        <v>191</v>
      </c>
    </row>
    <row r="668" s="2" customFormat="1" ht="16.5" customHeight="1">
      <c r="A668" s="39"/>
      <c r="B668" s="175"/>
      <c r="C668" s="176" t="s">
        <v>1560</v>
      </c>
      <c r="D668" s="176" t="s">
        <v>193</v>
      </c>
      <c r="E668" s="177" t="s">
        <v>1561</v>
      </c>
      <c r="F668" s="178" t="s">
        <v>1562</v>
      </c>
      <c r="G668" s="179" t="s">
        <v>288</v>
      </c>
      <c r="H668" s="180">
        <v>8.6600000000000001</v>
      </c>
      <c r="I668" s="181"/>
      <c r="J668" s="182">
        <f>ROUND(I668*H668,2)</f>
        <v>0</v>
      </c>
      <c r="K668" s="178" t="s">
        <v>1530</v>
      </c>
      <c r="L668" s="40"/>
      <c r="M668" s="183" t="s">
        <v>3</v>
      </c>
      <c r="N668" s="184" t="s">
        <v>43</v>
      </c>
      <c r="O668" s="73"/>
      <c r="P668" s="185">
        <f>O668*H668</f>
        <v>0</v>
      </c>
      <c r="Q668" s="185">
        <v>0</v>
      </c>
      <c r="R668" s="185">
        <f>Q668*H668</f>
        <v>0</v>
      </c>
      <c r="S668" s="185">
        <v>0</v>
      </c>
      <c r="T668" s="186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187" t="s">
        <v>293</v>
      </c>
      <c r="AT668" s="187" t="s">
        <v>193</v>
      </c>
      <c r="AU668" s="187" t="s">
        <v>81</v>
      </c>
      <c r="AY668" s="20" t="s">
        <v>191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20" t="s">
        <v>79</v>
      </c>
      <c r="BK668" s="188">
        <f>ROUND(I668*H668,2)</f>
        <v>0</v>
      </c>
      <c r="BL668" s="20" t="s">
        <v>293</v>
      </c>
      <c r="BM668" s="187" t="s">
        <v>1563</v>
      </c>
    </row>
    <row r="669" s="2" customFormat="1">
      <c r="A669" s="39"/>
      <c r="B669" s="40"/>
      <c r="C669" s="39"/>
      <c r="D669" s="189" t="s">
        <v>199</v>
      </c>
      <c r="E669" s="39"/>
      <c r="F669" s="190" t="s">
        <v>1564</v>
      </c>
      <c r="G669" s="39"/>
      <c r="H669" s="39"/>
      <c r="I669" s="191"/>
      <c r="J669" s="39"/>
      <c r="K669" s="39"/>
      <c r="L669" s="40"/>
      <c r="M669" s="192"/>
      <c r="N669" s="193"/>
      <c r="O669" s="73"/>
      <c r="P669" s="73"/>
      <c r="Q669" s="73"/>
      <c r="R669" s="73"/>
      <c r="S669" s="73"/>
      <c r="T669" s="74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20" t="s">
        <v>199</v>
      </c>
      <c r="AU669" s="20" t="s">
        <v>81</v>
      </c>
    </row>
    <row r="670" s="13" customFormat="1">
      <c r="A670" s="13"/>
      <c r="B670" s="194"/>
      <c r="C670" s="13"/>
      <c r="D670" s="195" t="s">
        <v>145</v>
      </c>
      <c r="E670" s="196" t="s">
        <v>3</v>
      </c>
      <c r="F670" s="197" t="s">
        <v>1565</v>
      </c>
      <c r="G670" s="13"/>
      <c r="H670" s="198">
        <v>7.585</v>
      </c>
      <c r="I670" s="199"/>
      <c r="J670" s="13"/>
      <c r="K670" s="13"/>
      <c r="L670" s="194"/>
      <c r="M670" s="200"/>
      <c r="N670" s="201"/>
      <c r="O670" s="201"/>
      <c r="P670" s="201"/>
      <c r="Q670" s="201"/>
      <c r="R670" s="201"/>
      <c r="S670" s="201"/>
      <c r="T670" s="20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96" t="s">
        <v>145</v>
      </c>
      <c r="AU670" s="196" t="s">
        <v>81</v>
      </c>
      <c r="AV670" s="13" t="s">
        <v>81</v>
      </c>
      <c r="AW670" s="13" t="s">
        <v>33</v>
      </c>
      <c r="AX670" s="13" t="s">
        <v>72</v>
      </c>
      <c r="AY670" s="196" t="s">
        <v>191</v>
      </c>
    </row>
    <row r="671" s="13" customFormat="1">
      <c r="A671" s="13"/>
      <c r="B671" s="194"/>
      <c r="C671" s="13"/>
      <c r="D671" s="195" t="s">
        <v>145</v>
      </c>
      <c r="E671" s="196" t="s">
        <v>3</v>
      </c>
      <c r="F671" s="197" t="s">
        <v>1566</v>
      </c>
      <c r="G671" s="13"/>
      <c r="H671" s="198">
        <v>1.075</v>
      </c>
      <c r="I671" s="199"/>
      <c r="J671" s="13"/>
      <c r="K671" s="13"/>
      <c r="L671" s="194"/>
      <c r="M671" s="200"/>
      <c r="N671" s="201"/>
      <c r="O671" s="201"/>
      <c r="P671" s="201"/>
      <c r="Q671" s="201"/>
      <c r="R671" s="201"/>
      <c r="S671" s="201"/>
      <c r="T671" s="20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6" t="s">
        <v>145</v>
      </c>
      <c r="AU671" s="196" t="s">
        <v>81</v>
      </c>
      <c r="AV671" s="13" t="s">
        <v>81</v>
      </c>
      <c r="AW671" s="13" t="s">
        <v>33</v>
      </c>
      <c r="AX671" s="13" t="s">
        <v>72</v>
      </c>
      <c r="AY671" s="196" t="s">
        <v>191</v>
      </c>
    </row>
    <row r="672" s="14" customFormat="1">
      <c r="A672" s="14"/>
      <c r="B672" s="204"/>
      <c r="C672" s="14"/>
      <c r="D672" s="195" t="s">
        <v>145</v>
      </c>
      <c r="E672" s="205" t="s">
        <v>3</v>
      </c>
      <c r="F672" s="206" t="s">
        <v>270</v>
      </c>
      <c r="G672" s="14"/>
      <c r="H672" s="207">
        <v>8.6600000000000001</v>
      </c>
      <c r="I672" s="208"/>
      <c r="J672" s="14"/>
      <c r="K672" s="14"/>
      <c r="L672" s="204"/>
      <c r="M672" s="209"/>
      <c r="N672" s="210"/>
      <c r="O672" s="210"/>
      <c r="P672" s="210"/>
      <c r="Q672" s="210"/>
      <c r="R672" s="210"/>
      <c r="S672" s="210"/>
      <c r="T672" s="2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5" t="s">
        <v>145</v>
      </c>
      <c r="AU672" s="205" t="s">
        <v>81</v>
      </c>
      <c r="AV672" s="14" t="s">
        <v>197</v>
      </c>
      <c r="AW672" s="14" t="s">
        <v>33</v>
      </c>
      <c r="AX672" s="14" t="s">
        <v>79</v>
      </c>
      <c r="AY672" s="205" t="s">
        <v>191</v>
      </c>
    </row>
    <row r="673" s="2" customFormat="1" ht="16.5" customHeight="1">
      <c r="A673" s="39"/>
      <c r="B673" s="175"/>
      <c r="C673" s="215" t="s">
        <v>1567</v>
      </c>
      <c r="D673" s="215" t="s">
        <v>653</v>
      </c>
      <c r="E673" s="216" t="s">
        <v>1568</v>
      </c>
      <c r="F673" s="217" t="s">
        <v>1569</v>
      </c>
      <c r="G673" s="218" t="s">
        <v>288</v>
      </c>
      <c r="H673" s="219">
        <v>8.6600000000000001</v>
      </c>
      <c r="I673" s="220"/>
      <c r="J673" s="221">
        <f>ROUND(I673*H673,2)</f>
        <v>0</v>
      </c>
      <c r="K673" s="217" t="s">
        <v>3</v>
      </c>
      <c r="L673" s="222"/>
      <c r="M673" s="223" t="s">
        <v>3</v>
      </c>
      <c r="N673" s="224" t="s">
        <v>43</v>
      </c>
      <c r="O673" s="73"/>
      <c r="P673" s="185">
        <f>O673*H673</f>
        <v>0</v>
      </c>
      <c r="Q673" s="185">
        <v>0.0030000000000000001</v>
      </c>
      <c r="R673" s="185">
        <f>Q673*H673</f>
        <v>0.02598</v>
      </c>
      <c r="S673" s="185">
        <v>0</v>
      </c>
      <c r="T673" s="186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187" t="s">
        <v>396</v>
      </c>
      <c r="AT673" s="187" t="s">
        <v>653</v>
      </c>
      <c r="AU673" s="187" t="s">
        <v>81</v>
      </c>
      <c r="AY673" s="20" t="s">
        <v>191</v>
      </c>
      <c r="BE673" s="188">
        <f>IF(N673="základní",J673,0)</f>
        <v>0</v>
      </c>
      <c r="BF673" s="188">
        <f>IF(N673="snížená",J673,0)</f>
        <v>0</v>
      </c>
      <c r="BG673" s="188">
        <f>IF(N673="zákl. přenesená",J673,0)</f>
        <v>0</v>
      </c>
      <c r="BH673" s="188">
        <f>IF(N673="sníž. přenesená",J673,0)</f>
        <v>0</v>
      </c>
      <c r="BI673" s="188">
        <f>IF(N673="nulová",J673,0)</f>
        <v>0</v>
      </c>
      <c r="BJ673" s="20" t="s">
        <v>79</v>
      </c>
      <c r="BK673" s="188">
        <f>ROUND(I673*H673,2)</f>
        <v>0</v>
      </c>
      <c r="BL673" s="20" t="s">
        <v>293</v>
      </c>
      <c r="BM673" s="187" t="s">
        <v>1570</v>
      </c>
    </row>
    <row r="674" s="2" customFormat="1">
      <c r="A674" s="39"/>
      <c r="B674" s="40"/>
      <c r="C674" s="39"/>
      <c r="D674" s="195" t="s">
        <v>134</v>
      </c>
      <c r="E674" s="39"/>
      <c r="F674" s="203" t="s">
        <v>1571</v>
      </c>
      <c r="G674" s="39"/>
      <c r="H674" s="39"/>
      <c r="I674" s="191"/>
      <c r="J674" s="39"/>
      <c r="K674" s="39"/>
      <c r="L674" s="40"/>
      <c r="M674" s="192"/>
      <c r="N674" s="193"/>
      <c r="O674" s="73"/>
      <c r="P674" s="73"/>
      <c r="Q674" s="73"/>
      <c r="R674" s="73"/>
      <c r="S674" s="73"/>
      <c r="T674" s="74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20" t="s">
        <v>134</v>
      </c>
      <c r="AU674" s="20" t="s">
        <v>81</v>
      </c>
    </row>
    <row r="675" s="2" customFormat="1" ht="24.15" customHeight="1">
      <c r="A675" s="39"/>
      <c r="B675" s="175"/>
      <c r="C675" s="176" t="s">
        <v>1572</v>
      </c>
      <c r="D675" s="176" t="s">
        <v>193</v>
      </c>
      <c r="E675" s="177" t="s">
        <v>1573</v>
      </c>
      <c r="F675" s="178" t="s">
        <v>1574</v>
      </c>
      <c r="G675" s="179" t="s">
        <v>288</v>
      </c>
      <c r="H675" s="180">
        <v>7.4000000000000004</v>
      </c>
      <c r="I675" s="181"/>
      <c r="J675" s="182">
        <f>ROUND(I675*H675,2)</f>
        <v>0</v>
      </c>
      <c r="K675" s="178" t="s">
        <v>196</v>
      </c>
      <c r="L675" s="40"/>
      <c r="M675" s="183" t="s">
        <v>3</v>
      </c>
      <c r="N675" s="184" t="s">
        <v>43</v>
      </c>
      <c r="O675" s="73"/>
      <c r="P675" s="185">
        <f>O675*H675</f>
        <v>0</v>
      </c>
      <c r="Q675" s="185">
        <v>0</v>
      </c>
      <c r="R675" s="185">
        <f>Q675*H675</f>
        <v>0</v>
      </c>
      <c r="S675" s="185">
        <v>0</v>
      </c>
      <c r="T675" s="186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187" t="s">
        <v>293</v>
      </c>
      <c r="AT675" s="187" t="s">
        <v>193</v>
      </c>
      <c r="AU675" s="187" t="s">
        <v>81</v>
      </c>
      <c r="AY675" s="20" t="s">
        <v>191</v>
      </c>
      <c r="BE675" s="188">
        <f>IF(N675="základní",J675,0)</f>
        <v>0</v>
      </c>
      <c r="BF675" s="188">
        <f>IF(N675="snížená",J675,0)</f>
        <v>0</v>
      </c>
      <c r="BG675" s="188">
        <f>IF(N675="zákl. přenesená",J675,0)</f>
        <v>0</v>
      </c>
      <c r="BH675" s="188">
        <f>IF(N675="sníž. přenesená",J675,0)</f>
        <v>0</v>
      </c>
      <c r="BI675" s="188">
        <f>IF(N675="nulová",J675,0)</f>
        <v>0</v>
      </c>
      <c r="BJ675" s="20" t="s">
        <v>79</v>
      </c>
      <c r="BK675" s="188">
        <f>ROUND(I675*H675,2)</f>
        <v>0</v>
      </c>
      <c r="BL675" s="20" t="s">
        <v>293</v>
      </c>
      <c r="BM675" s="187" t="s">
        <v>1575</v>
      </c>
    </row>
    <row r="676" s="2" customFormat="1">
      <c r="A676" s="39"/>
      <c r="B676" s="40"/>
      <c r="C676" s="39"/>
      <c r="D676" s="189" t="s">
        <v>199</v>
      </c>
      <c r="E676" s="39"/>
      <c r="F676" s="190" t="s">
        <v>1576</v>
      </c>
      <c r="G676" s="39"/>
      <c r="H676" s="39"/>
      <c r="I676" s="191"/>
      <c r="J676" s="39"/>
      <c r="K676" s="39"/>
      <c r="L676" s="40"/>
      <c r="M676" s="192"/>
      <c r="N676" s="193"/>
      <c r="O676" s="73"/>
      <c r="P676" s="73"/>
      <c r="Q676" s="73"/>
      <c r="R676" s="73"/>
      <c r="S676" s="73"/>
      <c r="T676" s="74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20" t="s">
        <v>199</v>
      </c>
      <c r="AU676" s="20" t="s">
        <v>81</v>
      </c>
    </row>
    <row r="677" s="13" customFormat="1">
      <c r="A677" s="13"/>
      <c r="B677" s="194"/>
      <c r="C677" s="13"/>
      <c r="D677" s="195" t="s">
        <v>145</v>
      </c>
      <c r="E677" s="196" t="s">
        <v>3</v>
      </c>
      <c r="F677" s="197" t="s">
        <v>1577</v>
      </c>
      <c r="G677" s="13"/>
      <c r="H677" s="198">
        <v>7.4000000000000004</v>
      </c>
      <c r="I677" s="199"/>
      <c r="J677" s="13"/>
      <c r="K677" s="13"/>
      <c r="L677" s="194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6" t="s">
        <v>145</v>
      </c>
      <c r="AU677" s="196" t="s">
        <v>81</v>
      </c>
      <c r="AV677" s="13" t="s">
        <v>81</v>
      </c>
      <c r="AW677" s="13" t="s">
        <v>33</v>
      </c>
      <c r="AX677" s="13" t="s">
        <v>79</v>
      </c>
      <c r="AY677" s="196" t="s">
        <v>191</v>
      </c>
    </row>
    <row r="678" s="2" customFormat="1" ht="16.5" customHeight="1">
      <c r="A678" s="39"/>
      <c r="B678" s="175"/>
      <c r="C678" s="215" t="s">
        <v>1578</v>
      </c>
      <c r="D678" s="215" t="s">
        <v>653</v>
      </c>
      <c r="E678" s="216" t="s">
        <v>1579</v>
      </c>
      <c r="F678" s="217" t="s">
        <v>1580</v>
      </c>
      <c r="G678" s="218" t="s">
        <v>288</v>
      </c>
      <c r="H678" s="219">
        <v>7.4000000000000004</v>
      </c>
      <c r="I678" s="220"/>
      <c r="J678" s="221">
        <f>ROUND(I678*H678,2)</f>
        <v>0</v>
      </c>
      <c r="K678" s="217" t="s">
        <v>196</v>
      </c>
      <c r="L678" s="222"/>
      <c r="M678" s="223" t="s">
        <v>3</v>
      </c>
      <c r="N678" s="224" t="s">
        <v>43</v>
      </c>
      <c r="O678" s="73"/>
      <c r="P678" s="185">
        <f>O678*H678</f>
        <v>0</v>
      </c>
      <c r="Q678" s="185">
        <v>0.00029999999999999997</v>
      </c>
      <c r="R678" s="185">
        <f>Q678*H678</f>
        <v>0.0022199999999999998</v>
      </c>
      <c r="S678" s="185">
        <v>0</v>
      </c>
      <c r="T678" s="186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187" t="s">
        <v>396</v>
      </c>
      <c r="AT678" s="187" t="s">
        <v>653</v>
      </c>
      <c r="AU678" s="187" t="s">
        <v>81</v>
      </c>
      <c r="AY678" s="20" t="s">
        <v>191</v>
      </c>
      <c r="BE678" s="188">
        <f>IF(N678="základní",J678,0)</f>
        <v>0</v>
      </c>
      <c r="BF678" s="188">
        <f>IF(N678="snížená",J678,0)</f>
        <v>0</v>
      </c>
      <c r="BG678" s="188">
        <f>IF(N678="zákl. přenesená",J678,0)</f>
        <v>0</v>
      </c>
      <c r="BH678" s="188">
        <f>IF(N678="sníž. přenesená",J678,0)</f>
        <v>0</v>
      </c>
      <c r="BI678" s="188">
        <f>IF(N678="nulová",J678,0)</f>
        <v>0</v>
      </c>
      <c r="BJ678" s="20" t="s">
        <v>79</v>
      </c>
      <c r="BK678" s="188">
        <f>ROUND(I678*H678,2)</f>
        <v>0</v>
      </c>
      <c r="BL678" s="20" t="s">
        <v>293</v>
      </c>
      <c r="BM678" s="187" t="s">
        <v>1581</v>
      </c>
    </row>
    <row r="679" s="2" customFormat="1" ht="16.5" customHeight="1">
      <c r="A679" s="39"/>
      <c r="B679" s="175"/>
      <c r="C679" s="176" t="s">
        <v>1582</v>
      </c>
      <c r="D679" s="176" t="s">
        <v>193</v>
      </c>
      <c r="E679" s="177" t="s">
        <v>1583</v>
      </c>
      <c r="F679" s="178" t="s">
        <v>1584</v>
      </c>
      <c r="G679" s="179" t="s">
        <v>136</v>
      </c>
      <c r="H679" s="180">
        <v>3.3999999999999999</v>
      </c>
      <c r="I679" s="181"/>
      <c r="J679" s="182">
        <f>ROUND(I679*H679,2)</f>
        <v>0</v>
      </c>
      <c r="K679" s="178" t="s">
        <v>196</v>
      </c>
      <c r="L679" s="40"/>
      <c r="M679" s="183" t="s">
        <v>3</v>
      </c>
      <c r="N679" s="184" t="s">
        <v>43</v>
      </c>
      <c r="O679" s="73"/>
      <c r="P679" s="185">
        <f>O679*H679</f>
        <v>0</v>
      </c>
      <c r="Q679" s="185">
        <v>0</v>
      </c>
      <c r="R679" s="185">
        <f>Q679*H679</f>
        <v>0</v>
      </c>
      <c r="S679" s="185">
        <v>0</v>
      </c>
      <c r="T679" s="186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187" t="s">
        <v>293</v>
      </c>
      <c r="AT679" s="187" t="s">
        <v>193</v>
      </c>
      <c r="AU679" s="187" t="s">
        <v>81</v>
      </c>
      <c r="AY679" s="20" t="s">
        <v>191</v>
      </c>
      <c r="BE679" s="188">
        <f>IF(N679="základní",J679,0)</f>
        <v>0</v>
      </c>
      <c r="BF679" s="188">
        <f>IF(N679="snížená",J679,0)</f>
        <v>0</v>
      </c>
      <c r="BG679" s="188">
        <f>IF(N679="zákl. přenesená",J679,0)</f>
        <v>0</v>
      </c>
      <c r="BH679" s="188">
        <f>IF(N679="sníž. přenesená",J679,0)</f>
        <v>0</v>
      </c>
      <c r="BI679" s="188">
        <f>IF(N679="nulová",J679,0)</f>
        <v>0</v>
      </c>
      <c r="BJ679" s="20" t="s">
        <v>79</v>
      </c>
      <c r="BK679" s="188">
        <f>ROUND(I679*H679,2)</f>
        <v>0</v>
      </c>
      <c r="BL679" s="20" t="s">
        <v>293</v>
      </c>
      <c r="BM679" s="187" t="s">
        <v>1585</v>
      </c>
    </row>
    <row r="680" s="2" customFormat="1">
      <c r="A680" s="39"/>
      <c r="B680" s="40"/>
      <c r="C680" s="39"/>
      <c r="D680" s="189" t="s">
        <v>199</v>
      </c>
      <c r="E680" s="39"/>
      <c r="F680" s="190" t="s">
        <v>1586</v>
      </c>
      <c r="G680" s="39"/>
      <c r="H680" s="39"/>
      <c r="I680" s="191"/>
      <c r="J680" s="39"/>
      <c r="K680" s="39"/>
      <c r="L680" s="40"/>
      <c r="M680" s="192"/>
      <c r="N680" s="193"/>
      <c r="O680" s="73"/>
      <c r="P680" s="73"/>
      <c r="Q680" s="73"/>
      <c r="R680" s="73"/>
      <c r="S680" s="73"/>
      <c r="T680" s="74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20" t="s">
        <v>199</v>
      </c>
      <c r="AU680" s="20" t="s">
        <v>81</v>
      </c>
    </row>
    <row r="681" s="13" customFormat="1">
      <c r="A681" s="13"/>
      <c r="B681" s="194"/>
      <c r="C681" s="13"/>
      <c r="D681" s="195" t="s">
        <v>145</v>
      </c>
      <c r="E681" s="196" t="s">
        <v>3</v>
      </c>
      <c r="F681" s="197" t="s">
        <v>1587</v>
      </c>
      <c r="G681" s="13"/>
      <c r="H681" s="198">
        <v>3.3999999999999999</v>
      </c>
      <c r="I681" s="199"/>
      <c r="J681" s="13"/>
      <c r="K681" s="13"/>
      <c r="L681" s="194"/>
      <c r="M681" s="200"/>
      <c r="N681" s="201"/>
      <c r="O681" s="201"/>
      <c r="P681" s="201"/>
      <c r="Q681" s="201"/>
      <c r="R681" s="201"/>
      <c r="S681" s="201"/>
      <c r="T681" s="20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6" t="s">
        <v>145</v>
      </c>
      <c r="AU681" s="196" t="s">
        <v>81</v>
      </c>
      <c r="AV681" s="13" t="s">
        <v>81</v>
      </c>
      <c r="AW681" s="13" t="s">
        <v>33</v>
      </c>
      <c r="AX681" s="13" t="s">
        <v>79</v>
      </c>
      <c r="AY681" s="196" t="s">
        <v>191</v>
      </c>
    </row>
    <row r="682" s="2" customFormat="1" ht="16.5" customHeight="1">
      <c r="A682" s="39"/>
      <c r="B682" s="175"/>
      <c r="C682" s="215" t="s">
        <v>1588</v>
      </c>
      <c r="D682" s="215" t="s">
        <v>653</v>
      </c>
      <c r="E682" s="216" t="s">
        <v>1589</v>
      </c>
      <c r="F682" s="217" t="s">
        <v>1590</v>
      </c>
      <c r="G682" s="218" t="s">
        <v>136</v>
      </c>
      <c r="H682" s="219">
        <v>3.7400000000000002</v>
      </c>
      <c r="I682" s="220"/>
      <c r="J682" s="221">
        <f>ROUND(I682*H682,2)</f>
        <v>0</v>
      </c>
      <c r="K682" s="217" t="s">
        <v>196</v>
      </c>
      <c r="L682" s="222"/>
      <c r="M682" s="223" t="s">
        <v>3</v>
      </c>
      <c r="N682" s="224" t="s">
        <v>43</v>
      </c>
      <c r="O682" s="73"/>
      <c r="P682" s="185">
        <f>O682*H682</f>
        <v>0</v>
      </c>
      <c r="Q682" s="185">
        <v>0.01</v>
      </c>
      <c r="R682" s="185">
        <f>Q682*H682</f>
        <v>0.037400000000000003</v>
      </c>
      <c r="S682" s="185">
        <v>0</v>
      </c>
      <c r="T682" s="18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187" t="s">
        <v>396</v>
      </c>
      <c r="AT682" s="187" t="s">
        <v>653</v>
      </c>
      <c r="AU682" s="187" t="s">
        <v>81</v>
      </c>
      <c r="AY682" s="20" t="s">
        <v>191</v>
      </c>
      <c r="BE682" s="188">
        <f>IF(N682="základní",J682,0)</f>
        <v>0</v>
      </c>
      <c r="BF682" s="188">
        <f>IF(N682="snížená",J682,0)</f>
        <v>0</v>
      </c>
      <c r="BG682" s="188">
        <f>IF(N682="zákl. přenesená",J682,0)</f>
        <v>0</v>
      </c>
      <c r="BH682" s="188">
        <f>IF(N682="sníž. přenesená",J682,0)</f>
        <v>0</v>
      </c>
      <c r="BI682" s="188">
        <f>IF(N682="nulová",J682,0)</f>
        <v>0</v>
      </c>
      <c r="BJ682" s="20" t="s">
        <v>79</v>
      </c>
      <c r="BK682" s="188">
        <f>ROUND(I682*H682,2)</f>
        <v>0</v>
      </c>
      <c r="BL682" s="20" t="s">
        <v>293</v>
      </c>
      <c r="BM682" s="187" t="s">
        <v>1591</v>
      </c>
    </row>
    <row r="683" s="2" customFormat="1">
      <c r="A683" s="39"/>
      <c r="B683" s="40"/>
      <c r="C683" s="39"/>
      <c r="D683" s="195" t="s">
        <v>134</v>
      </c>
      <c r="E683" s="39"/>
      <c r="F683" s="203" t="s">
        <v>1592</v>
      </c>
      <c r="G683" s="39"/>
      <c r="H683" s="39"/>
      <c r="I683" s="191"/>
      <c r="J683" s="39"/>
      <c r="K683" s="39"/>
      <c r="L683" s="40"/>
      <c r="M683" s="192"/>
      <c r="N683" s="193"/>
      <c r="O683" s="73"/>
      <c r="P683" s="73"/>
      <c r="Q683" s="73"/>
      <c r="R683" s="73"/>
      <c r="S683" s="73"/>
      <c r="T683" s="74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20" t="s">
        <v>134</v>
      </c>
      <c r="AU683" s="20" t="s">
        <v>81</v>
      </c>
    </row>
    <row r="684" s="13" customFormat="1">
      <c r="A684" s="13"/>
      <c r="B684" s="194"/>
      <c r="C684" s="13"/>
      <c r="D684" s="195" t="s">
        <v>145</v>
      </c>
      <c r="E684" s="13"/>
      <c r="F684" s="197" t="s">
        <v>1593</v>
      </c>
      <c r="G684" s="13"/>
      <c r="H684" s="198">
        <v>3.7400000000000002</v>
      </c>
      <c r="I684" s="199"/>
      <c r="J684" s="13"/>
      <c r="K684" s="13"/>
      <c r="L684" s="194"/>
      <c r="M684" s="200"/>
      <c r="N684" s="201"/>
      <c r="O684" s="201"/>
      <c r="P684" s="201"/>
      <c r="Q684" s="201"/>
      <c r="R684" s="201"/>
      <c r="S684" s="201"/>
      <c r="T684" s="20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6" t="s">
        <v>145</v>
      </c>
      <c r="AU684" s="196" t="s">
        <v>81</v>
      </c>
      <c r="AV684" s="13" t="s">
        <v>81</v>
      </c>
      <c r="AW684" s="13" t="s">
        <v>4</v>
      </c>
      <c r="AX684" s="13" t="s">
        <v>79</v>
      </c>
      <c r="AY684" s="196" t="s">
        <v>191</v>
      </c>
    </row>
    <row r="685" s="2" customFormat="1" ht="24.15" customHeight="1">
      <c r="A685" s="39"/>
      <c r="B685" s="175"/>
      <c r="C685" s="176" t="s">
        <v>1594</v>
      </c>
      <c r="D685" s="176" t="s">
        <v>193</v>
      </c>
      <c r="E685" s="177" t="s">
        <v>1595</v>
      </c>
      <c r="F685" s="178" t="s">
        <v>1596</v>
      </c>
      <c r="G685" s="179" t="s">
        <v>553</v>
      </c>
      <c r="H685" s="180">
        <v>10</v>
      </c>
      <c r="I685" s="181"/>
      <c r="J685" s="182">
        <f>ROUND(I685*H685,2)</f>
        <v>0</v>
      </c>
      <c r="K685" s="178" t="s">
        <v>196</v>
      </c>
      <c r="L685" s="40"/>
      <c r="M685" s="183" t="s">
        <v>3</v>
      </c>
      <c r="N685" s="184" t="s">
        <v>43</v>
      </c>
      <c r="O685" s="73"/>
      <c r="P685" s="185">
        <f>O685*H685</f>
        <v>0</v>
      </c>
      <c r="Q685" s="185">
        <v>0.00017000000000000001</v>
      </c>
      <c r="R685" s="185">
        <f>Q685*H685</f>
        <v>0.0017000000000000001</v>
      </c>
      <c r="S685" s="185">
        <v>0</v>
      </c>
      <c r="T685" s="186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187" t="s">
        <v>293</v>
      </c>
      <c r="AT685" s="187" t="s">
        <v>193</v>
      </c>
      <c r="AU685" s="187" t="s">
        <v>81</v>
      </c>
      <c r="AY685" s="20" t="s">
        <v>191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20" t="s">
        <v>79</v>
      </c>
      <c r="BK685" s="188">
        <f>ROUND(I685*H685,2)</f>
        <v>0</v>
      </c>
      <c r="BL685" s="20" t="s">
        <v>293</v>
      </c>
      <c r="BM685" s="187" t="s">
        <v>1597</v>
      </c>
    </row>
    <row r="686" s="2" customFormat="1">
      <c r="A686" s="39"/>
      <c r="B686" s="40"/>
      <c r="C686" s="39"/>
      <c r="D686" s="189" t="s">
        <v>199</v>
      </c>
      <c r="E686" s="39"/>
      <c r="F686" s="190" t="s">
        <v>1598</v>
      </c>
      <c r="G686" s="39"/>
      <c r="H686" s="39"/>
      <c r="I686" s="191"/>
      <c r="J686" s="39"/>
      <c r="K686" s="39"/>
      <c r="L686" s="40"/>
      <c r="M686" s="192"/>
      <c r="N686" s="193"/>
      <c r="O686" s="73"/>
      <c r="P686" s="73"/>
      <c r="Q686" s="73"/>
      <c r="R686" s="73"/>
      <c r="S686" s="73"/>
      <c r="T686" s="74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20" t="s">
        <v>199</v>
      </c>
      <c r="AU686" s="20" t="s">
        <v>81</v>
      </c>
    </row>
    <row r="687" s="2" customFormat="1" ht="16.5" customHeight="1">
      <c r="A687" s="39"/>
      <c r="B687" s="175"/>
      <c r="C687" s="215" t="s">
        <v>1599</v>
      </c>
      <c r="D687" s="215" t="s">
        <v>653</v>
      </c>
      <c r="E687" s="216" t="s">
        <v>1600</v>
      </c>
      <c r="F687" s="217" t="s">
        <v>1601</v>
      </c>
      <c r="G687" s="218" t="s">
        <v>553</v>
      </c>
      <c r="H687" s="219">
        <v>10</v>
      </c>
      <c r="I687" s="220"/>
      <c r="J687" s="221">
        <f>ROUND(I687*H687,2)</f>
        <v>0</v>
      </c>
      <c r="K687" s="217" t="s">
        <v>196</v>
      </c>
      <c r="L687" s="222"/>
      <c r="M687" s="223" t="s">
        <v>3</v>
      </c>
      <c r="N687" s="224" t="s">
        <v>43</v>
      </c>
      <c r="O687" s="73"/>
      <c r="P687" s="185">
        <f>O687*H687</f>
        <v>0</v>
      </c>
      <c r="Q687" s="185">
        <v>0.0028900000000000002</v>
      </c>
      <c r="R687" s="185">
        <f>Q687*H687</f>
        <v>0.028900000000000002</v>
      </c>
      <c r="S687" s="185">
        <v>0</v>
      </c>
      <c r="T687" s="186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187" t="s">
        <v>396</v>
      </c>
      <c r="AT687" s="187" t="s">
        <v>653</v>
      </c>
      <c r="AU687" s="187" t="s">
        <v>81</v>
      </c>
      <c r="AY687" s="20" t="s">
        <v>191</v>
      </c>
      <c r="BE687" s="188">
        <f>IF(N687="základní",J687,0)</f>
        <v>0</v>
      </c>
      <c r="BF687" s="188">
        <f>IF(N687="snížená",J687,0)</f>
        <v>0</v>
      </c>
      <c r="BG687" s="188">
        <f>IF(N687="zákl. přenesená",J687,0)</f>
        <v>0</v>
      </c>
      <c r="BH687" s="188">
        <f>IF(N687="sníž. přenesená",J687,0)</f>
        <v>0</v>
      </c>
      <c r="BI687" s="188">
        <f>IF(N687="nulová",J687,0)</f>
        <v>0</v>
      </c>
      <c r="BJ687" s="20" t="s">
        <v>79</v>
      </c>
      <c r="BK687" s="188">
        <f>ROUND(I687*H687,2)</f>
        <v>0</v>
      </c>
      <c r="BL687" s="20" t="s">
        <v>293</v>
      </c>
      <c r="BM687" s="187" t="s">
        <v>1602</v>
      </c>
    </row>
    <row r="688" s="2" customFormat="1" ht="16.5" customHeight="1">
      <c r="A688" s="39"/>
      <c r="B688" s="175"/>
      <c r="C688" s="176" t="s">
        <v>1603</v>
      </c>
      <c r="D688" s="176" t="s">
        <v>193</v>
      </c>
      <c r="E688" s="177" t="s">
        <v>1604</v>
      </c>
      <c r="F688" s="178" t="s">
        <v>1605</v>
      </c>
      <c r="G688" s="179" t="s">
        <v>553</v>
      </c>
      <c r="H688" s="180">
        <v>1</v>
      </c>
      <c r="I688" s="181"/>
      <c r="J688" s="182">
        <f>ROUND(I688*H688,2)</f>
        <v>0</v>
      </c>
      <c r="K688" s="178" t="s">
        <v>196</v>
      </c>
      <c r="L688" s="40"/>
      <c r="M688" s="183" t="s">
        <v>3</v>
      </c>
      <c r="N688" s="184" t="s">
        <v>43</v>
      </c>
      <c r="O688" s="73"/>
      <c r="P688" s="185">
        <f>O688*H688</f>
        <v>0</v>
      </c>
      <c r="Q688" s="185">
        <v>0</v>
      </c>
      <c r="R688" s="185">
        <f>Q688*H688</f>
        <v>0</v>
      </c>
      <c r="S688" s="185">
        <v>0</v>
      </c>
      <c r="T688" s="186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187" t="s">
        <v>293</v>
      </c>
      <c r="AT688" s="187" t="s">
        <v>193</v>
      </c>
      <c r="AU688" s="187" t="s">
        <v>81</v>
      </c>
      <c r="AY688" s="20" t="s">
        <v>191</v>
      </c>
      <c r="BE688" s="188">
        <f>IF(N688="základní",J688,0)</f>
        <v>0</v>
      </c>
      <c r="BF688" s="188">
        <f>IF(N688="snížená",J688,0)</f>
        <v>0</v>
      </c>
      <c r="BG688" s="188">
        <f>IF(N688="zákl. přenesená",J688,0)</f>
        <v>0</v>
      </c>
      <c r="BH688" s="188">
        <f>IF(N688="sníž. přenesená",J688,0)</f>
        <v>0</v>
      </c>
      <c r="BI688" s="188">
        <f>IF(N688="nulová",J688,0)</f>
        <v>0</v>
      </c>
      <c r="BJ688" s="20" t="s">
        <v>79</v>
      </c>
      <c r="BK688" s="188">
        <f>ROUND(I688*H688,2)</f>
        <v>0</v>
      </c>
      <c r="BL688" s="20" t="s">
        <v>293</v>
      </c>
      <c r="BM688" s="187" t="s">
        <v>1606</v>
      </c>
    </row>
    <row r="689" s="2" customFormat="1">
      <c r="A689" s="39"/>
      <c r="B689" s="40"/>
      <c r="C689" s="39"/>
      <c r="D689" s="189" t="s">
        <v>199</v>
      </c>
      <c r="E689" s="39"/>
      <c r="F689" s="190" t="s">
        <v>1607</v>
      </c>
      <c r="G689" s="39"/>
      <c r="H689" s="39"/>
      <c r="I689" s="191"/>
      <c r="J689" s="39"/>
      <c r="K689" s="39"/>
      <c r="L689" s="40"/>
      <c r="M689" s="192"/>
      <c r="N689" s="193"/>
      <c r="O689" s="73"/>
      <c r="P689" s="73"/>
      <c r="Q689" s="73"/>
      <c r="R689" s="73"/>
      <c r="S689" s="73"/>
      <c r="T689" s="74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20" t="s">
        <v>199</v>
      </c>
      <c r="AU689" s="20" t="s">
        <v>81</v>
      </c>
    </row>
    <row r="690" s="2" customFormat="1" ht="16.5" customHeight="1">
      <c r="A690" s="39"/>
      <c r="B690" s="175"/>
      <c r="C690" s="215" t="s">
        <v>1608</v>
      </c>
      <c r="D690" s="215" t="s">
        <v>653</v>
      </c>
      <c r="E690" s="216" t="s">
        <v>1609</v>
      </c>
      <c r="F690" s="217" t="s">
        <v>1610</v>
      </c>
      <c r="G690" s="218" t="s">
        <v>288</v>
      </c>
      <c r="H690" s="219">
        <v>23</v>
      </c>
      <c r="I690" s="220"/>
      <c r="J690" s="221">
        <f>ROUND(I690*H690,2)</f>
        <v>0</v>
      </c>
      <c r="K690" s="217" t="s">
        <v>196</v>
      </c>
      <c r="L690" s="222"/>
      <c r="M690" s="223" t="s">
        <v>3</v>
      </c>
      <c r="N690" s="224" t="s">
        <v>43</v>
      </c>
      <c r="O690" s="73"/>
      <c r="P690" s="185">
        <f>O690*H690</f>
        <v>0</v>
      </c>
      <c r="Q690" s="185">
        <v>0.00014999999999999999</v>
      </c>
      <c r="R690" s="185">
        <f>Q690*H690</f>
        <v>0.0034499999999999995</v>
      </c>
      <c r="S690" s="185">
        <v>0</v>
      </c>
      <c r="T690" s="186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187" t="s">
        <v>396</v>
      </c>
      <c r="AT690" s="187" t="s">
        <v>653</v>
      </c>
      <c r="AU690" s="187" t="s">
        <v>81</v>
      </c>
      <c r="AY690" s="20" t="s">
        <v>191</v>
      </c>
      <c r="BE690" s="188">
        <f>IF(N690="základní",J690,0)</f>
        <v>0</v>
      </c>
      <c r="BF690" s="188">
        <f>IF(N690="snížená",J690,0)</f>
        <v>0</v>
      </c>
      <c r="BG690" s="188">
        <f>IF(N690="zákl. přenesená",J690,0)</f>
        <v>0</v>
      </c>
      <c r="BH690" s="188">
        <f>IF(N690="sníž. přenesená",J690,0)</f>
        <v>0</v>
      </c>
      <c r="BI690" s="188">
        <f>IF(N690="nulová",J690,0)</f>
        <v>0</v>
      </c>
      <c r="BJ690" s="20" t="s">
        <v>79</v>
      </c>
      <c r="BK690" s="188">
        <f>ROUND(I690*H690,2)</f>
        <v>0</v>
      </c>
      <c r="BL690" s="20" t="s">
        <v>293</v>
      </c>
      <c r="BM690" s="187" t="s">
        <v>1611</v>
      </c>
    </row>
    <row r="691" s="13" customFormat="1">
      <c r="A691" s="13"/>
      <c r="B691" s="194"/>
      <c r="C691" s="13"/>
      <c r="D691" s="195" t="s">
        <v>145</v>
      </c>
      <c r="E691" s="196" t="s">
        <v>3</v>
      </c>
      <c r="F691" s="197" t="s">
        <v>1612</v>
      </c>
      <c r="G691" s="13"/>
      <c r="H691" s="198">
        <v>23</v>
      </c>
      <c r="I691" s="199"/>
      <c r="J691" s="13"/>
      <c r="K691" s="13"/>
      <c r="L691" s="194"/>
      <c r="M691" s="200"/>
      <c r="N691" s="201"/>
      <c r="O691" s="201"/>
      <c r="P691" s="201"/>
      <c r="Q691" s="201"/>
      <c r="R691" s="201"/>
      <c r="S691" s="201"/>
      <c r="T691" s="20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6" t="s">
        <v>145</v>
      </c>
      <c r="AU691" s="196" t="s">
        <v>81</v>
      </c>
      <c r="AV691" s="13" t="s">
        <v>81</v>
      </c>
      <c r="AW691" s="13" t="s">
        <v>33</v>
      </c>
      <c r="AX691" s="13" t="s">
        <v>79</v>
      </c>
      <c r="AY691" s="196" t="s">
        <v>191</v>
      </c>
    </row>
    <row r="692" s="2" customFormat="1" ht="16.5" customHeight="1">
      <c r="A692" s="39"/>
      <c r="B692" s="175"/>
      <c r="C692" s="176" t="s">
        <v>1613</v>
      </c>
      <c r="D692" s="176" t="s">
        <v>193</v>
      </c>
      <c r="E692" s="177" t="s">
        <v>1614</v>
      </c>
      <c r="F692" s="178" t="s">
        <v>1615</v>
      </c>
      <c r="G692" s="179" t="s">
        <v>1616</v>
      </c>
      <c r="H692" s="180">
        <v>378</v>
      </c>
      <c r="I692" s="181"/>
      <c r="J692" s="182">
        <f>ROUND(I692*H692,2)</f>
        <v>0</v>
      </c>
      <c r="K692" s="178" t="s">
        <v>3</v>
      </c>
      <c r="L692" s="40"/>
      <c r="M692" s="183" t="s">
        <v>3</v>
      </c>
      <c r="N692" s="184" t="s">
        <v>43</v>
      </c>
      <c r="O692" s="73"/>
      <c r="P692" s="185">
        <f>O692*H692</f>
        <v>0</v>
      </c>
      <c r="Q692" s="185">
        <v>5.0000000000000002E-05</v>
      </c>
      <c r="R692" s="185">
        <f>Q692*H692</f>
        <v>0.0189</v>
      </c>
      <c r="S692" s="185">
        <v>0</v>
      </c>
      <c r="T692" s="186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187" t="s">
        <v>293</v>
      </c>
      <c r="AT692" s="187" t="s">
        <v>193</v>
      </c>
      <c r="AU692" s="187" t="s">
        <v>81</v>
      </c>
      <c r="AY692" s="20" t="s">
        <v>191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20" t="s">
        <v>79</v>
      </c>
      <c r="BK692" s="188">
        <f>ROUND(I692*H692,2)</f>
        <v>0</v>
      </c>
      <c r="BL692" s="20" t="s">
        <v>293</v>
      </c>
      <c r="BM692" s="187" t="s">
        <v>1617</v>
      </c>
    </row>
    <row r="693" s="2" customFormat="1">
      <c r="A693" s="39"/>
      <c r="B693" s="40"/>
      <c r="C693" s="39"/>
      <c r="D693" s="195" t="s">
        <v>134</v>
      </c>
      <c r="E693" s="39"/>
      <c r="F693" s="203" t="s">
        <v>1618</v>
      </c>
      <c r="G693" s="39"/>
      <c r="H693" s="39"/>
      <c r="I693" s="191"/>
      <c r="J693" s="39"/>
      <c r="K693" s="39"/>
      <c r="L693" s="40"/>
      <c r="M693" s="192"/>
      <c r="N693" s="193"/>
      <c r="O693" s="73"/>
      <c r="P693" s="73"/>
      <c r="Q693" s="73"/>
      <c r="R693" s="73"/>
      <c r="S693" s="73"/>
      <c r="T693" s="74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20" t="s">
        <v>134</v>
      </c>
      <c r="AU693" s="20" t="s">
        <v>81</v>
      </c>
    </row>
    <row r="694" s="13" customFormat="1">
      <c r="A694" s="13"/>
      <c r="B694" s="194"/>
      <c r="C694" s="13"/>
      <c r="D694" s="195" t="s">
        <v>145</v>
      </c>
      <c r="E694" s="13"/>
      <c r="F694" s="197" t="s">
        <v>1619</v>
      </c>
      <c r="G694" s="13"/>
      <c r="H694" s="198">
        <v>378</v>
      </c>
      <c r="I694" s="199"/>
      <c r="J694" s="13"/>
      <c r="K694" s="13"/>
      <c r="L694" s="194"/>
      <c r="M694" s="200"/>
      <c r="N694" s="201"/>
      <c r="O694" s="201"/>
      <c r="P694" s="201"/>
      <c r="Q694" s="201"/>
      <c r="R694" s="201"/>
      <c r="S694" s="201"/>
      <c r="T694" s="20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6" t="s">
        <v>145</v>
      </c>
      <c r="AU694" s="196" t="s">
        <v>81</v>
      </c>
      <c r="AV694" s="13" t="s">
        <v>81</v>
      </c>
      <c r="AW694" s="13" t="s">
        <v>4</v>
      </c>
      <c r="AX694" s="13" t="s">
        <v>79</v>
      </c>
      <c r="AY694" s="196" t="s">
        <v>191</v>
      </c>
    </row>
    <row r="695" s="2" customFormat="1" ht="16.5" customHeight="1">
      <c r="A695" s="39"/>
      <c r="B695" s="175"/>
      <c r="C695" s="215" t="s">
        <v>1620</v>
      </c>
      <c r="D695" s="215" t="s">
        <v>653</v>
      </c>
      <c r="E695" s="216" t="s">
        <v>1621</v>
      </c>
      <c r="F695" s="217" t="s">
        <v>1622</v>
      </c>
      <c r="G695" s="218" t="s">
        <v>258</v>
      </c>
      <c r="H695" s="219">
        <v>0.122</v>
      </c>
      <c r="I695" s="220"/>
      <c r="J695" s="221">
        <f>ROUND(I695*H695,2)</f>
        <v>0</v>
      </c>
      <c r="K695" s="217" t="s">
        <v>196</v>
      </c>
      <c r="L695" s="222"/>
      <c r="M695" s="223" t="s">
        <v>3</v>
      </c>
      <c r="N695" s="224" t="s">
        <v>43</v>
      </c>
      <c r="O695" s="73"/>
      <c r="P695" s="185">
        <f>O695*H695</f>
        <v>0</v>
      </c>
      <c r="Q695" s="185">
        <v>1</v>
      </c>
      <c r="R695" s="185">
        <f>Q695*H695</f>
        <v>0.122</v>
      </c>
      <c r="S695" s="185">
        <v>0</v>
      </c>
      <c r="T695" s="186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187" t="s">
        <v>396</v>
      </c>
      <c r="AT695" s="187" t="s">
        <v>653</v>
      </c>
      <c r="AU695" s="187" t="s">
        <v>81</v>
      </c>
      <c r="AY695" s="20" t="s">
        <v>191</v>
      </c>
      <c r="BE695" s="188">
        <f>IF(N695="základní",J695,0)</f>
        <v>0</v>
      </c>
      <c r="BF695" s="188">
        <f>IF(N695="snížená",J695,0)</f>
        <v>0</v>
      </c>
      <c r="BG695" s="188">
        <f>IF(N695="zákl. přenesená",J695,0)</f>
        <v>0</v>
      </c>
      <c r="BH695" s="188">
        <f>IF(N695="sníž. přenesená",J695,0)</f>
        <v>0</v>
      </c>
      <c r="BI695" s="188">
        <f>IF(N695="nulová",J695,0)</f>
        <v>0</v>
      </c>
      <c r="BJ695" s="20" t="s">
        <v>79</v>
      </c>
      <c r="BK695" s="188">
        <f>ROUND(I695*H695,2)</f>
        <v>0</v>
      </c>
      <c r="BL695" s="20" t="s">
        <v>293</v>
      </c>
      <c r="BM695" s="187" t="s">
        <v>1623</v>
      </c>
    </row>
    <row r="696" s="13" customFormat="1">
      <c r="A696" s="13"/>
      <c r="B696" s="194"/>
      <c r="C696" s="13"/>
      <c r="D696" s="195" t="s">
        <v>145</v>
      </c>
      <c r="E696" s="196" t="s">
        <v>3</v>
      </c>
      <c r="F696" s="197" t="s">
        <v>1624</v>
      </c>
      <c r="G696" s="13"/>
      <c r="H696" s="198">
        <v>0.122</v>
      </c>
      <c r="I696" s="199"/>
      <c r="J696" s="13"/>
      <c r="K696" s="13"/>
      <c r="L696" s="194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6" t="s">
        <v>145</v>
      </c>
      <c r="AU696" s="196" t="s">
        <v>81</v>
      </c>
      <c r="AV696" s="13" t="s">
        <v>81</v>
      </c>
      <c r="AW696" s="13" t="s">
        <v>33</v>
      </c>
      <c r="AX696" s="13" t="s">
        <v>79</v>
      </c>
      <c r="AY696" s="196" t="s">
        <v>191</v>
      </c>
    </row>
    <row r="697" s="2" customFormat="1" ht="16.5" customHeight="1">
      <c r="A697" s="39"/>
      <c r="B697" s="175"/>
      <c r="C697" s="215" t="s">
        <v>1625</v>
      </c>
      <c r="D697" s="215" t="s">
        <v>653</v>
      </c>
      <c r="E697" s="216" t="s">
        <v>1626</v>
      </c>
      <c r="F697" s="217" t="s">
        <v>1627</v>
      </c>
      <c r="G697" s="218" t="s">
        <v>258</v>
      </c>
      <c r="H697" s="219">
        <v>0.20899999999999999</v>
      </c>
      <c r="I697" s="220"/>
      <c r="J697" s="221">
        <f>ROUND(I697*H697,2)</f>
        <v>0</v>
      </c>
      <c r="K697" s="217" t="s">
        <v>196</v>
      </c>
      <c r="L697" s="222"/>
      <c r="M697" s="223" t="s">
        <v>3</v>
      </c>
      <c r="N697" s="224" t="s">
        <v>43</v>
      </c>
      <c r="O697" s="73"/>
      <c r="P697" s="185">
        <f>O697*H697</f>
        <v>0</v>
      </c>
      <c r="Q697" s="185">
        <v>1</v>
      </c>
      <c r="R697" s="185">
        <f>Q697*H697</f>
        <v>0.20899999999999999</v>
      </c>
      <c r="S697" s="185">
        <v>0</v>
      </c>
      <c r="T697" s="186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187" t="s">
        <v>396</v>
      </c>
      <c r="AT697" s="187" t="s">
        <v>653</v>
      </c>
      <c r="AU697" s="187" t="s">
        <v>81</v>
      </c>
      <c r="AY697" s="20" t="s">
        <v>191</v>
      </c>
      <c r="BE697" s="188">
        <f>IF(N697="základní",J697,0)</f>
        <v>0</v>
      </c>
      <c r="BF697" s="188">
        <f>IF(N697="snížená",J697,0)</f>
        <v>0</v>
      </c>
      <c r="BG697" s="188">
        <f>IF(N697="zákl. přenesená",J697,0)</f>
        <v>0</v>
      </c>
      <c r="BH697" s="188">
        <f>IF(N697="sníž. přenesená",J697,0)</f>
        <v>0</v>
      </c>
      <c r="BI697" s="188">
        <f>IF(N697="nulová",J697,0)</f>
        <v>0</v>
      </c>
      <c r="BJ697" s="20" t="s">
        <v>79</v>
      </c>
      <c r="BK697" s="188">
        <f>ROUND(I697*H697,2)</f>
        <v>0</v>
      </c>
      <c r="BL697" s="20" t="s">
        <v>293</v>
      </c>
      <c r="BM697" s="187" t="s">
        <v>1628</v>
      </c>
    </row>
    <row r="698" s="13" customFormat="1">
      <c r="A698" s="13"/>
      <c r="B698" s="194"/>
      <c r="C698" s="13"/>
      <c r="D698" s="195" t="s">
        <v>145</v>
      </c>
      <c r="E698" s="196" t="s">
        <v>3</v>
      </c>
      <c r="F698" s="197" t="s">
        <v>1629</v>
      </c>
      <c r="G698" s="13"/>
      <c r="H698" s="198">
        <v>0.20899999999999999</v>
      </c>
      <c r="I698" s="199"/>
      <c r="J698" s="13"/>
      <c r="K698" s="13"/>
      <c r="L698" s="194"/>
      <c r="M698" s="200"/>
      <c r="N698" s="201"/>
      <c r="O698" s="201"/>
      <c r="P698" s="201"/>
      <c r="Q698" s="201"/>
      <c r="R698" s="201"/>
      <c r="S698" s="201"/>
      <c r="T698" s="20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6" t="s">
        <v>145</v>
      </c>
      <c r="AU698" s="196" t="s">
        <v>81</v>
      </c>
      <c r="AV698" s="13" t="s">
        <v>81</v>
      </c>
      <c r="AW698" s="13" t="s">
        <v>33</v>
      </c>
      <c r="AX698" s="13" t="s">
        <v>79</v>
      </c>
      <c r="AY698" s="196" t="s">
        <v>191</v>
      </c>
    </row>
    <row r="699" s="2" customFormat="1" ht="16.5" customHeight="1">
      <c r="A699" s="39"/>
      <c r="B699" s="175"/>
      <c r="C699" s="215" t="s">
        <v>1630</v>
      </c>
      <c r="D699" s="215" t="s">
        <v>653</v>
      </c>
      <c r="E699" s="216" t="s">
        <v>1631</v>
      </c>
      <c r="F699" s="217" t="s">
        <v>1632</v>
      </c>
      <c r="G699" s="218" t="s">
        <v>288</v>
      </c>
      <c r="H699" s="219">
        <v>0.047</v>
      </c>
      <c r="I699" s="220"/>
      <c r="J699" s="221">
        <f>ROUND(I699*H699,2)</f>
        <v>0</v>
      </c>
      <c r="K699" s="217" t="s">
        <v>196</v>
      </c>
      <c r="L699" s="222"/>
      <c r="M699" s="223" t="s">
        <v>3</v>
      </c>
      <c r="N699" s="224" t="s">
        <v>43</v>
      </c>
      <c r="O699" s="73"/>
      <c r="P699" s="185">
        <f>O699*H699</f>
        <v>0</v>
      </c>
      <c r="Q699" s="185">
        <v>0.02546</v>
      </c>
      <c r="R699" s="185">
        <f>Q699*H699</f>
        <v>0.00119662</v>
      </c>
      <c r="S699" s="185">
        <v>0</v>
      </c>
      <c r="T699" s="186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187" t="s">
        <v>396</v>
      </c>
      <c r="AT699" s="187" t="s">
        <v>653</v>
      </c>
      <c r="AU699" s="187" t="s">
        <v>81</v>
      </c>
      <c r="AY699" s="20" t="s">
        <v>191</v>
      </c>
      <c r="BE699" s="188">
        <f>IF(N699="základní",J699,0)</f>
        <v>0</v>
      </c>
      <c r="BF699" s="188">
        <f>IF(N699="snížená",J699,0)</f>
        <v>0</v>
      </c>
      <c r="BG699" s="188">
        <f>IF(N699="zákl. přenesená",J699,0)</f>
        <v>0</v>
      </c>
      <c r="BH699" s="188">
        <f>IF(N699="sníž. přenesená",J699,0)</f>
        <v>0</v>
      </c>
      <c r="BI699" s="188">
        <f>IF(N699="nulová",J699,0)</f>
        <v>0</v>
      </c>
      <c r="BJ699" s="20" t="s">
        <v>79</v>
      </c>
      <c r="BK699" s="188">
        <f>ROUND(I699*H699,2)</f>
        <v>0</v>
      </c>
      <c r="BL699" s="20" t="s">
        <v>293</v>
      </c>
      <c r="BM699" s="187" t="s">
        <v>1633</v>
      </c>
    </row>
    <row r="700" s="13" customFormat="1">
      <c r="A700" s="13"/>
      <c r="B700" s="194"/>
      <c r="C700" s="13"/>
      <c r="D700" s="195" t="s">
        <v>145</v>
      </c>
      <c r="E700" s="196" t="s">
        <v>3</v>
      </c>
      <c r="F700" s="197" t="s">
        <v>1634</v>
      </c>
      <c r="G700" s="13"/>
      <c r="H700" s="198">
        <v>0.047</v>
      </c>
      <c r="I700" s="199"/>
      <c r="J700" s="13"/>
      <c r="K700" s="13"/>
      <c r="L700" s="194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6" t="s">
        <v>145</v>
      </c>
      <c r="AU700" s="196" t="s">
        <v>81</v>
      </c>
      <c r="AV700" s="13" t="s">
        <v>81</v>
      </c>
      <c r="AW700" s="13" t="s">
        <v>33</v>
      </c>
      <c r="AX700" s="13" t="s">
        <v>79</v>
      </c>
      <c r="AY700" s="196" t="s">
        <v>191</v>
      </c>
    </row>
    <row r="701" s="2" customFormat="1" ht="24.15" customHeight="1">
      <c r="A701" s="39"/>
      <c r="B701" s="175"/>
      <c r="C701" s="176" t="s">
        <v>1635</v>
      </c>
      <c r="D701" s="176" t="s">
        <v>193</v>
      </c>
      <c r="E701" s="177" t="s">
        <v>1636</v>
      </c>
      <c r="F701" s="178" t="s">
        <v>1637</v>
      </c>
      <c r="G701" s="179" t="s">
        <v>136</v>
      </c>
      <c r="H701" s="180">
        <v>7.6180000000000003</v>
      </c>
      <c r="I701" s="181"/>
      <c r="J701" s="182">
        <f>ROUND(I701*H701,2)</f>
        <v>0</v>
      </c>
      <c r="K701" s="178" t="s">
        <v>196</v>
      </c>
      <c r="L701" s="40"/>
      <c r="M701" s="183" t="s">
        <v>3</v>
      </c>
      <c r="N701" s="184" t="s">
        <v>43</v>
      </c>
      <c r="O701" s="73"/>
      <c r="P701" s="185">
        <f>O701*H701</f>
        <v>0</v>
      </c>
      <c r="Q701" s="185">
        <v>0.00014999999999999999</v>
      </c>
      <c r="R701" s="185">
        <f>Q701*H701</f>
        <v>0.0011427</v>
      </c>
      <c r="S701" s="185">
        <v>0</v>
      </c>
      <c r="T701" s="186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187" t="s">
        <v>293</v>
      </c>
      <c r="AT701" s="187" t="s">
        <v>193</v>
      </c>
      <c r="AU701" s="187" t="s">
        <v>81</v>
      </c>
      <c r="AY701" s="20" t="s">
        <v>191</v>
      </c>
      <c r="BE701" s="188">
        <f>IF(N701="základní",J701,0)</f>
        <v>0</v>
      </c>
      <c r="BF701" s="188">
        <f>IF(N701="snížená",J701,0)</f>
        <v>0</v>
      </c>
      <c r="BG701" s="188">
        <f>IF(N701="zákl. přenesená",J701,0)</f>
        <v>0</v>
      </c>
      <c r="BH701" s="188">
        <f>IF(N701="sníž. přenesená",J701,0)</f>
        <v>0</v>
      </c>
      <c r="BI701" s="188">
        <f>IF(N701="nulová",J701,0)</f>
        <v>0</v>
      </c>
      <c r="BJ701" s="20" t="s">
        <v>79</v>
      </c>
      <c r="BK701" s="188">
        <f>ROUND(I701*H701,2)</f>
        <v>0</v>
      </c>
      <c r="BL701" s="20" t="s">
        <v>293</v>
      </c>
      <c r="BM701" s="187" t="s">
        <v>1638</v>
      </c>
    </row>
    <row r="702" s="2" customFormat="1">
      <c r="A702" s="39"/>
      <c r="B702" s="40"/>
      <c r="C702" s="39"/>
      <c r="D702" s="189" t="s">
        <v>199</v>
      </c>
      <c r="E702" s="39"/>
      <c r="F702" s="190" t="s">
        <v>1639</v>
      </c>
      <c r="G702" s="39"/>
      <c r="H702" s="39"/>
      <c r="I702" s="191"/>
      <c r="J702" s="39"/>
      <c r="K702" s="39"/>
      <c r="L702" s="40"/>
      <c r="M702" s="192"/>
      <c r="N702" s="193"/>
      <c r="O702" s="73"/>
      <c r="P702" s="73"/>
      <c r="Q702" s="73"/>
      <c r="R702" s="73"/>
      <c r="S702" s="73"/>
      <c r="T702" s="74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20" t="s">
        <v>199</v>
      </c>
      <c r="AU702" s="20" t="s">
        <v>81</v>
      </c>
    </row>
    <row r="703" s="13" customFormat="1">
      <c r="A703" s="13"/>
      <c r="B703" s="194"/>
      <c r="C703" s="13"/>
      <c r="D703" s="195" t="s">
        <v>145</v>
      </c>
      <c r="E703" s="196" t="s">
        <v>3</v>
      </c>
      <c r="F703" s="197" t="s">
        <v>1640</v>
      </c>
      <c r="G703" s="13"/>
      <c r="H703" s="198">
        <v>7.6180000000000003</v>
      </c>
      <c r="I703" s="199"/>
      <c r="J703" s="13"/>
      <c r="K703" s="13"/>
      <c r="L703" s="194"/>
      <c r="M703" s="200"/>
      <c r="N703" s="201"/>
      <c r="O703" s="201"/>
      <c r="P703" s="201"/>
      <c r="Q703" s="201"/>
      <c r="R703" s="201"/>
      <c r="S703" s="201"/>
      <c r="T703" s="20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6" t="s">
        <v>145</v>
      </c>
      <c r="AU703" s="196" t="s">
        <v>81</v>
      </c>
      <c r="AV703" s="13" t="s">
        <v>81</v>
      </c>
      <c r="AW703" s="13" t="s">
        <v>33</v>
      </c>
      <c r="AX703" s="13" t="s">
        <v>79</v>
      </c>
      <c r="AY703" s="196" t="s">
        <v>191</v>
      </c>
    </row>
    <row r="704" s="2" customFormat="1" ht="16.5" customHeight="1">
      <c r="A704" s="39"/>
      <c r="B704" s="175"/>
      <c r="C704" s="215" t="s">
        <v>1641</v>
      </c>
      <c r="D704" s="215" t="s">
        <v>653</v>
      </c>
      <c r="E704" s="216" t="s">
        <v>1642</v>
      </c>
      <c r="F704" s="217" t="s">
        <v>1643</v>
      </c>
      <c r="G704" s="218" t="s">
        <v>136</v>
      </c>
      <c r="H704" s="219">
        <v>7.6180000000000003</v>
      </c>
      <c r="I704" s="220"/>
      <c r="J704" s="221">
        <f>ROUND(I704*H704,2)</f>
        <v>0</v>
      </c>
      <c r="K704" s="217" t="s">
        <v>196</v>
      </c>
      <c r="L704" s="222"/>
      <c r="M704" s="223" t="s">
        <v>3</v>
      </c>
      <c r="N704" s="224" t="s">
        <v>43</v>
      </c>
      <c r="O704" s="73"/>
      <c r="P704" s="185">
        <f>O704*H704</f>
        <v>0</v>
      </c>
      <c r="Q704" s="185">
        <v>0.027</v>
      </c>
      <c r="R704" s="185">
        <f>Q704*H704</f>
        <v>0.20568600000000001</v>
      </c>
      <c r="S704" s="185">
        <v>0</v>
      </c>
      <c r="T704" s="186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187" t="s">
        <v>396</v>
      </c>
      <c r="AT704" s="187" t="s">
        <v>653</v>
      </c>
      <c r="AU704" s="187" t="s">
        <v>81</v>
      </c>
      <c r="AY704" s="20" t="s">
        <v>191</v>
      </c>
      <c r="BE704" s="188">
        <f>IF(N704="základní",J704,0)</f>
        <v>0</v>
      </c>
      <c r="BF704" s="188">
        <f>IF(N704="snížená",J704,0)</f>
        <v>0</v>
      </c>
      <c r="BG704" s="188">
        <f>IF(N704="zákl. přenesená",J704,0)</f>
        <v>0</v>
      </c>
      <c r="BH704" s="188">
        <f>IF(N704="sníž. přenesená",J704,0)</f>
        <v>0</v>
      </c>
      <c r="BI704" s="188">
        <f>IF(N704="nulová",J704,0)</f>
        <v>0</v>
      </c>
      <c r="BJ704" s="20" t="s">
        <v>79</v>
      </c>
      <c r="BK704" s="188">
        <f>ROUND(I704*H704,2)</f>
        <v>0</v>
      </c>
      <c r="BL704" s="20" t="s">
        <v>293</v>
      </c>
      <c r="BM704" s="187" t="s">
        <v>1644</v>
      </c>
    </row>
    <row r="705" s="2" customFormat="1" ht="24.15" customHeight="1">
      <c r="A705" s="39"/>
      <c r="B705" s="175"/>
      <c r="C705" s="176" t="s">
        <v>1645</v>
      </c>
      <c r="D705" s="176" t="s">
        <v>193</v>
      </c>
      <c r="E705" s="177" t="s">
        <v>1646</v>
      </c>
      <c r="F705" s="178" t="s">
        <v>1647</v>
      </c>
      <c r="G705" s="179" t="s">
        <v>136</v>
      </c>
      <c r="H705" s="180">
        <v>2.4399999999999999</v>
      </c>
      <c r="I705" s="181"/>
      <c r="J705" s="182">
        <f>ROUND(I705*H705,2)</f>
        <v>0</v>
      </c>
      <c r="K705" s="178" t="s">
        <v>196</v>
      </c>
      <c r="L705" s="40"/>
      <c r="M705" s="183" t="s">
        <v>3</v>
      </c>
      <c r="N705" s="184" t="s">
        <v>43</v>
      </c>
      <c r="O705" s="73"/>
      <c r="P705" s="185">
        <f>O705*H705</f>
        <v>0</v>
      </c>
      <c r="Q705" s="185">
        <v>0.00066</v>
      </c>
      <c r="R705" s="185">
        <f>Q705*H705</f>
        <v>0.0016103999999999999</v>
      </c>
      <c r="S705" s="185">
        <v>0</v>
      </c>
      <c r="T705" s="18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187" t="s">
        <v>293</v>
      </c>
      <c r="AT705" s="187" t="s">
        <v>193</v>
      </c>
      <c r="AU705" s="187" t="s">
        <v>81</v>
      </c>
      <c r="AY705" s="20" t="s">
        <v>191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20" t="s">
        <v>79</v>
      </c>
      <c r="BK705" s="188">
        <f>ROUND(I705*H705,2)</f>
        <v>0</v>
      </c>
      <c r="BL705" s="20" t="s">
        <v>293</v>
      </c>
      <c r="BM705" s="187" t="s">
        <v>1648</v>
      </c>
    </row>
    <row r="706" s="2" customFormat="1">
      <c r="A706" s="39"/>
      <c r="B706" s="40"/>
      <c r="C706" s="39"/>
      <c r="D706" s="189" t="s">
        <v>199</v>
      </c>
      <c r="E706" s="39"/>
      <c r="F706" s="190" t="s">
        <v>1649</v>
      </c>
      <c r="G706" s="39"/>
      <c r="H706" s="39"/>
      <c r="I706" s="191"/>
      <c r="J706" s="39"/>
      <c r="K706" s="39"/>
      <c r="L706" s="40"/>
      <c r="M706" s="192"/>
      <c r="N706" s="193"/>
      <c r="O706" s="73"/>
      <c r="P706" s="73"/>
      <c r="Q706" s="73"/>
      <c r="R706" s="73"/>
      <c r="S706" s="73"/>
      <c r="T706" s="74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20" t="s">
        <v>199</v>
      </c>
      <c r="AU706" s="20" t="s">
        <v>81</v>
      </c>
    </row>
    <row r="707" s="13" customFormat="1">
      <c r="A707" s="13"/>
      <c r="B707" s="194"/>
      <c r="C707" s="13"/>
      <c r="D707" s="195" t="s">
        <v>145</v>
      </c>
      <c r="E707" s="196" t="s">
        <v>3</v>
      </c>
      <c r="F707" s="197" t="s">
        <v>1650</v>
      </c>
      <c r="G707" s="13"/>
      <c r="H707" s="198">
        <v>2.4399999999999999</v>
      </c>
      <c r="I707" s="199"/>
      <c r="J707" s="13"/>
      <c r="K707" s="13"/>
      <c r="L707" s="194"/>
      <c r="M707" s="200"/>
      <c r="N707" s="201"/>
      <c r="O707" s="201"/>
      <c r="P707" s="201"/>
      <c r="Q707" s="201"/>
      <c r="R707" s="201"/>
      <c r="S707" s="201"/>
      <c r="T707" s="20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96" t="s">
        <v>145</v>
      </c>
      <c r="AU707" s="196" t="s">
        <v>81</v>
      </c>
      <c r="AV707" s="13" t="s">
        <v>81</v>
      </c>
      <c r="AW707" s="13" t="s">
        <v>33</v>
      </c>
      <c r="AX707" s="13" t="s">
        <v>79</v>
      </c>
      <c r="AY707" s="196" t="s">
        <v>191</v>
      </c>
    </row>
    <row r="708" s="2" customFormat="1" ht="24.15" customHeight="1">
      <c r="A708" s="39"/>
      <c r="B708" s="175"/>
      <c r="C708" s="176" t="s">
        <v>1651</v>
      </c>
      <c r="D708" s="176" t="s">
        <v>193</v>
      </c>
      <c r="E708" s="177" t="s">
        <v>1652</v>
      </c>
      <c r="F708" s="178" t="s">
        <v>1653</v>
      </c>
      <c r="G708" s="179" t="s">
        <v>136</v>
      </c>
      <c r="H708" s="180">
        <v>3.9390000000000001</v>
      </c>
      <c r="I708" s="181"/>
      <c r="J708" s="182">
        <f>ROUND(I708*H708,2)</f>
        <v>0</v>
      </c>
      <c r="K708" s="178" t="s">
        <v>196</v>
      </c>
      <c r="L708" s="40"/>
      <c r="M708" s="183" t="s">
        <v>3</v>
      </c>
      <c r="N708" s="184" t="s">
        <v>43</v>
      </c>
      <c r="O708" s="73"/>
      <c r="P708" s="185">
        <f>O708*H708</f>
        <v>0</v>
      </c>
      <c r="Q708" s="185">
        <v>0.00044999999999999999</v>
      </c>
      <c r="R708" s="185">
        <f>Q708*H708</f>
        <v>0.0017725499999999999</v>
      </c>
      <c r="S708" s="185">
        <v>0</v>
      </c>
      <c r="T708" s="18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187" t="s">
        <v>293</v>
      </c>
      <c r="AT708" s="187" t="s">
        <v>193</v>
      </c>
      <c r="AU708" s="187" t="s">
        <v>81</v>
      </c>
      <c r="AY708" s="20" t="s">
        <v>191</v>
      </c>
      <c r="BE708" s="188">
        <f>IF(N708="základní",J708,0)</f>
        <v>0</v>
      </c>
      <c r="BF708" s="188">
        <f>IF(N708="snížená",J708,0)</f>
        <v>0</v>
      </c>
      <c r="BG708" s="188">
        <f>IF(N708="zákl. přenesená",J708,0)</f>
        <v>0</v>
      </c>
      <c r="BH708" s="188">
        <f>IF(N708="sníž. přenesená",J708,0)</f>
        <v>0</v>
      </c>
      <c r="BI708" s="188">
        <f>IF(N708="nulová",J708,0)</f>
        <v>0</v>
      </c>
      <c r="BJ708" s="20" t="s">
        <v>79</v>
      </c>
      <c r="BK708" s="188">
        <f>ROUND(I708*H708,2)</f>
        <v>0</v>
      </c>
      <c r="BL708" s="20" t="s">
        <v>293</v>
      </c>
      <c r="BM708" s="187" t="s">
        <v>1654</v>
      </c>
    </row>
    <row r="709" s="2" customFormat="1">
      <c r="A709" s="39"/>
      <c r="B709" s="40"/>
      <c r="C709" s="39"/>
      <c r="D709" s="189" t="s">
        <v>199</v>
      </c>
      <c r="E709" s="39"/>
      <c r="F709" s="190" t="s">
        <v>1655</v>
      </c>
      <c r="G709" s="39"/>
      <c r="H709" s="39"/>
      <c r="I709" s="191"/>
      <c r="J709" s="39"/>
      <c r="K709" s="39"/>
      <c r="L709" s="40"/>
      <c r="M709" s="192"/>
      <c r="N709" s="193"/>
      <c r="O709" s="73"/>
      <c r="P709" s="73"/>
      <c r="Q709" s="73"/>
      <c r="R709" s="73"/>
      <c r="S709" s="73"/>
      <c r="T709" s="74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20" t="s">
        <v>199</v>
      </c>
      <c r="AU709" s="20" t="s">
        <v>81</v>
      </c>
    </row>
    <row r="710" s="13" customFormat="1">
      <c r="A710" s="13"/>
      <c r="B710" s="194"/>
      <c r="C710" s="13"/>
      <c r="D710" s="195" t="s">
        <v>145</v>
      </c>
      <c r="E710" s="196" t="s">
        <v>3</v>
      </c>
      <c r="F710" s="197" t="s">
        <v>1656</v>
      </c>
      <c r="G710" s="13"/>
      <c r="H710" s="198">
        <v>3.9390000000000001</v>
      </c>
      <c r="I710" s="199"/>
      <c r="J710" s="13"/>
      <c r="K710" s="13"/>
      <c r="L710" s="194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6" t="s">
        <v>145</v>
      </c>
      <c r="AU710" s="196" t="s">
        <v>81</v>
      </c>
      <c r="AV710" s="13" t="s">
        <v>81</v>
      </c>
      <c r="AW710" s="13" t="s">
        <v>33</v>
      </c>
      <c r="AX710" s="13" t="s">
        <v>79</v>
      </c>
      <c r="AY710" s="196" t="s">
        <v>191</v>
      </c>
    </row>
    <row r="711" s="2" customFormat="1" ht="16.5" customHeight="1">
      <c r="A711" s="39"/>
      <c r="B711" s="175"/>
      <c r="C711" s="215" t="s">
        <v>1657</v>
      </c>
      <c r="D711" s="215" t="s">
        <v>653</v>
      </c>
      <c r="E711" s="216" t="s">
        <v>1658</v>
      </c>
      <c r="F711" s="217" t="s">
        <v>1659</v>
      </c>
      <c r="G711" s="218" t="s">
        <v>136</v>
      </c>
      <c r="H711" s="219">
        <v>6.3789999999999996</v>
      </c>
      <c r="I711" s="220"/>
      <c r="J711" s="221">
        <f>ROUND(I711*H711,2)</f>
        <v>0</v>
      </c>
      <c r="K711" s="217" t="s">
        <v>196</v>
      </c>
      <c r="L711" s="222"/>
      <c r="M711" s="223" t="s">
        <v>3</v>
      </c>
      <c r="N711" s="224" t="s">
        <v>43</v>
      </c>
      <c r="O711" s="73"/>
      <c r="P711" s="185">
        <f>O711*H711</f>
        <v>0</v>
      </c>
      <c r="Q711" s="185">
        <v>0.027</v>
      </c>
      <c r="R711" s="185">
        <f>Q711*H711</f>
        <v>0.172233</v>
      </c>
      <c r="S711" s="185">
        <v>0</v>
      </c>
      <c r="T711" s="186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187" t="s">
        <v>396</v>
      </c>
      <c r="AT711" s="187" t="s">
        <v>653</v>
      </c>
      <c r="AU711" s="187" t="s">
        <v>81</v>
      </c>
      <c r="AY711" s="20" t="s">
        <v>191</v>
      </c>
      <c r="BE711" s="188">
        <f>IF(N711="základní",J711,0)</f>
        <v>0</v>
      </c>
      <c r="BF711" s="188">
        <f>IF(N711="snížená",J711,0)</f>
        <v>0</v>
      </c>
      <c r="BG711" s="188">
        <f>IF(N711="zákl. přenesená",J711,0)</f>
        <v>0</v>
      </c>
      <c r="BH711" s="188">
        <f>IF(N711="sníž. přenesená",J711,0)</f>
        <v>0</v>
      </c>
      <c r="BI711" s="188">
        <f>IF(N711="nulová",J711,0)</f>
        <v>0</v>
      </c>
      <c r="BJ711" s="20" t="s">
        <v>79</v>
      </c>
      <c r="BK711" s="188">
        <f>ROUND(I711*H711,2)</f>
        <v>0</v>
      </c>
      <c r="BL711" s="20" t="s">
        <v>293</v>
      </c>
      <c r="BM711" s="187" t="s">
        <v>1660</v>
      </c>
    </row>
    <row r="712" s="13" customFormat="1">
      <c r="A712" s="13"/>
      <c r="B712" s="194"/>
      <c r="C712" s="13"/>
      <c r="D712" s="195" t="s">
        <v>145</v>
      </c>
      <c r="E712" s="196" t="s">
        <v>3</v>
      </c>
      <c r="F712" s="197" t="s">
        <v>1650</v>
      </c>
      <c r="G712" s="13"/>
      <c r="H712" s="198">
        <v>2.4399999999999999</v>
      </c>
      <c r="I712" s="199"/>
      <c r="J712" s="13"/>
      <c r="K712" s="13"/>
      <c r="L712" s="194"/>
      <c r="M712" s="200"/>
      <c r="N712" s="201"/>
      <c r="O712" s="201"/>
      <c r="P712" s="201"/>
      <c r="Q712" s="201"/>
      <c r="R712" s="201"/>
      <c r="S712" s="201"/>
      <c r="T712" s="20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96" t="s">
        <v>145</v>
      </c>
      <c r="AU712" s="196" t="s">
        <v>81</v>
      </c>
      <c r="AV712" s="13" t="s">
        <v>81</v>
      </c>
      <c r="AW712" s="13" t="s">
        <v>33</v>
      </c>
      <c r="AX712" s="13" t="s">
        <v>72</v>
      </c>
      <c r="AY712" s="196" t="s">
        <v>191</v>
      </c>
    </row>
    <row r="713" s="13" customFormat="1">
      <c r="A713" s="13"/>
      <c r="B713" s="194"/>
      <c r="C713" s="13"/>
      <c r="D713" s="195" t="s">
        <v>145</v>
      </c>
      <c r="E713" s="196" t="s">
        <v>3</v>
      </c>
      <c r="F713" s="197" t="s">
        <v>1656</v>
      </c>
      <c r="G713" s="13"/>
      <c r="H713" s="198">
        <v>3.9390000000000001</v>
      </c>
      <c r="I713" s="199"/>
      <c r="J713" s="13"/>
      <c r="K713" s="13"/>
      <c r="L713" s="194"/>
      <c r="M713" s="200"/>
      <c r="N713" s="201"/>
      <c r="O713" s="201"/>
      <c r="P713" s="201"/>
      <c r="Q713" s="201"/>
      <c r="R713" s="201"/>
      <c r="S713" s="201"/>
      <c r="T713" s="20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6" t="s">
        <v>145</v>
      </c>
      <c r="AU713" s="196" t="s">
        <v>81</v>
      </c>
      <c r="AV713" s="13" t="s">
        <v>81</v>
      </c>
      <c r="AW713" s="13" t="s">
        <v>33</v>
      </c>
      <c r="AX713" s="13" t="s">
        <v>72</v>
      </c>
      <c r="AY713" s="196" t="s">
        <v>191</v>
      </c>
    </row>
    <row r="714" s="14" customFormat="1">
      <c r="A714" s="14"/>
      <c r="B714" s="204"/>
      <c r="C714" s="14"/>
      <c r="D714" s="195" t="s">
        <v>145</v>
      </c>
      <c r="E714" s="205" t="s">
        <v>3</v>
      </c>
      <c r="F714" s="206" t="s">
        <v>270</v>
      </c>
      <c r="G714" s="14"/>
      <c r="H714" s="207">
        <v>6.3789999999999996</v>
      </c>
      <c r="I714" s="208"/>
      <c r="J714" s="14"/>
      <c r="K714" s="14"/>
      <c r="L714" s="204"/>
      <c r="M714" s="209"/>
      <c r="N714" s="210"/>
      <c r="O714" s="210"/>
      <c r="P714" s="210"/>
      <c r="Q714" s="210"/>
      <c r="R714" s="210"/>
      <c r="S714" s="210"/>
      <c r="T714" s="21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5" t="s">
        <v>145</v>
      </c>
      <c r="AU714" s="205" t="s">
        <v>81</v>
      </c>
      <c r="AV714" s="14" t="s">
        <v>197</v>
      </c>
      <c r="AW714" s="14" t="s">
        <v>33</v>
      </c>
      <c r="AX714" s="14" t="s">
        <v>79</v>
      </c>
      <c r="AY714" s="205" t="s">
        <v>191</v>
      </c>
    </row>
    <row r="715" s="2" customFormat="1" ht="24.15" customHeight="1">
      <c r="A715" s="39"/>
      <c r="B715" s="175"/>
      <c r="C715" s="176" t="s">
        <v>1661</v>
      </c>
      <c r="D715" s="176" t="s">
        <v>193</v>
      </c>
      <c r="E715" s="177" t="s">
        <v>1662</v>
      </c>
      <c r="F715" s="178" t="s">
        <v>1663</v>
      </c>
      <c r="G715" s="179" t="s">
        <v>136</v>
      </c>
      <c r="H715" s="180">
        <v>77.747</v>
      </c>
      <c r="I715" s="181"/>
      <c r="J715" s="182">
        <f>ROUND(I715*H715,2)</f>
        <v>0</v>
      </c>
      <c r="K715" s="178" t="s">
        <v>196</v>
      </c>
      <c r="L715" s="40"/>
      <c r="M715" s="183" t="s">
        <v>3</v>
      </c>
      <c r="N715" s="184" t="s">
        <v>43</v>
      </c>
      <c r="O715" s="73"/>
      <c r="P715" s="185">
        <f>O715*H715</f>
        <v>0</v>
      </c>
      <c r="Q715" s="185">
        <v>0.00017000000000000001</v>
      </c>
      <c r="R715" s="185">
        <f>Q715*H715</f>
        <v>0.013216990000000001</v>
      </c>
      <c r="S715" s="185">
        <v>0</v>
      </c>
      <c r="T715" s="186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187" t="s">
        <v>293</v>
      </c>
      <c r="AT715" s="187" t="s">
        <v>193</v>
      </c>
      <c r="AU715" s="187" t="s">
        <v>81</v>
      </c>
      <c r="AY715" s="20" t="s">
        <v>191</v>
      </c>
      <c r="BE715" s="188">
        <f>IF(N715="základní",J715,0)</f>
        <v>0</v>
      </c>
      <c r="BF715" s="188">
        <f>IF(N715="snížená",J715,0)</f>
        <v>0</v>
      </c>
      <c r="BG715" s="188">
        <f>IF(N715="zákl. přenesená",J715,0)</f>
        <v>0</v>
      </c>
      <c r="BH715" s="188">
        <f>IF(N715="sníž. přenesená",J715,0)</f>
        <v>0</v>
      </c>
      <c r="BI715" s="188">
        <f>IF(N715="nulová",J715,0)</f>
        <v>0</v>
      </c>
      <c r="BJ715" s="20" t="s">
        <v>79</v>
      </c>
      <c r="BK715" s="188">
        <f>ROUND(I715*H715,2)</f>
        <v>0</v>
      </c>
      <c r="BL715" s="20" t="s">
        <v>293</v>
      </c>
      <c r="BM715" s="187" t="s">
        <v>1664</v>
      </c>
    </row>
    <row r="716" s="2" customFormat="1">
      <c r="A716" s="39"/>
      <c r="B716" s="40"/>
      <c r="C716" s="39"/>
      <c r="D716" s="189" t="s">
        <v>199</v>
      </c>
      <c r="E716" s="39"/>
      <c r="F716" s="190" t="s">
        <v>1665</v>
      </c>
      <c r="G716" s="39"/>
      <c r="H716" s="39"/>
      <c r="I716" s="191"/>
      <c r="J716" s="39"/>
      <c r="K716" s="39"/>
      <c r="L716" s="40"/>
      <c r="M716" s="192"/>
      <c r="N716" s="193"/>
      <c r="O716" s="73"/>
      <c r="P716" s="73"/>
      <c r="Q716" s="73"/>
      <c r="R716" s="73"/>
      <c r="S716" s="73"/>
      <c r="T716" s="74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20" t="s">
        <v>199</v>
      </c>
      <c r="AU716" s="20" t="s">
        <v>81</v>
      </c>
    </row>
    <row r="717" s="13" customFormat="1">
      <c r="A717" s="13"/>
      <c r="B717" s="194"/>
      <c r="C717" s="13"/>
      <c r="D717" s="195" t="s">
        <v>145</v>
      </c>
      <c r="E717" s="196" t="s">
        <v>3</v>
      </c>
      <c r="F717" s="197" t="s">
        <v>1666</v>
      </c>
      <c r="G717" s="13"/>
      <c r="H717" s="198">
        <v>77.747</v>
      </c>
      <c r="I717" s="199"/>
      <c r="J717" s="13"/>
      <c r="K717" s="13"/>
      <c r="L717" s="194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6" t="s">
        <v>145</v>
      </c>
      <c r="AU717" s="196" t="s">
        <v>81</v>
      </c>
      <c r="AV717" s="13" t="s">
        <v>81</v>
      </c>
      <c r="AW717" s="13" t="s">
        <v>33</v>
      </c>
      <c r="AX717" s="13" t="s">
        <v>79</v>
      </c>
      <c r="AY717" s="196" t="s">
        <v>191</v>
      </c>
    </row>
    <row r="718" s="2" customFormat="1" ht="16.5" customHeight="1">
      <c r="A718" s="39"/>
      <c r="B718" s="175"/>
      <c r="C718" s="215" t="s">
        <v>1667</v>
      </c>
      <c r="D718" s="215" t="s">
        <v>653</v>
      </c>
      <c r="E718" s="216" t="s">
        <v>1668</v>
      </c>
      <c r="F718" s="217" t="s">
        <v>1669</v>
      </c>
      <c r="G718" s="218" t="s">
        <v>136</v>
      </c>
      <c r="H718" s="219">
        <v>77.747</v>
      </c>
      <c r="I718" s="220"/>
      <c r="J718" s="221">
        <f>ROUND(I718*H718,2)</f>
        <v>0</v>
      </c>
      <c r="K718" s="217" t="s">
        <v>196</v>
      </c>
      <c r="L718" s="222"/>
      <c r="M718" s="223" t="s">
        <v>3</v>
      </c>
      <c r="N718" s="224" t="s">
        <v>43</v>
      </c>
      <c r="O718" s="73"/>
      <c r="P718" s="185">
        <f>O718*H718</f>
        <v>0</v>
      </c>
      <c r="Q718" s="185">
        <v>0.02741</v>
      </c>
      <c r="R718" s="185">
        <f>Q718*H718</f>
        <v>2.13104527</v>
      </c>
      <c r="S718" s="185">
        <v>0</v>
      </c>
      <c r="T718" s="186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187" t="s">
        <v>396</v>
      </c>
      <c r="AT718" s="187" t="s">
        <v>653</v>
      </c>
      <c r="AU718" s="187" t="s">
        <v>81</v>
      </c>
      <c r="AY718" s="20" t="s">
        <v>191</v>
      </c>
      <c r="BE718" s="188">
        <f>IF(N718="základní",J718,0)</f>
        <v>0</v>
      </c>
      <c r="BF718" s="188">
        <f>IF(N718="snížená",J718,0)</f>
        <v>0</v>
      </c>
      <c r="BG718" s="188">
        <f>IF(N718="zákl. přenesená",J718,0)</f>
        <v>0</v>
      </c>
      <c r="BH718" s="188">
        <f>IF(N718="sníž. přenesená",J718,0)</f>
        <v>0</v>
      </c>
      <c r="BI718" s="188">
        <f>IF(N718="nulová",J718,0)</f>
        <v>0</v>
      </c>
      <c r="BJ718" s="20" t="s">
        <v>79</v>
      </c>
      <c r="BK718" s="188">
        <f>ROUND(I718*H718,2)</f>
        <v>0</v>
      </c>
      <c r="BL718" s="20" t="s">
        <v>293</v>
      </c>
      <c r="BM718" s="187" t="s">
        <v>1670</v>
      </c>
    </row>
    <row r="719" s="2" customFormat="1" ht="24.15" customHeight="1">
      <c r="A719" s="39"/>
      <c r="B719" s="175"/>
      <c r="C719" s="176" t="s">
        <v>1671</v>
      </c>
      <c r="D719" s="176" t="s">
        <v>193</v>
      </c>
      <c r="E719" s="177" t="s">
        <v>1672</v>
      </c>
      <c r="F719" s="178" t="s">
        <v>1673</v>
      </c>
      <c r="G719" s="179" t="s">
        <v>288</v>
      </c>
      <c r="H719" s="180">
        <v>228.31999999999999</v>
      </c>
      <c r="I719" s="181"/>
      <c r="J719" s="182">
        <f>ROUND(I719*H719,2)</f>
        <v>0</v>
      </c>
      <c r="K719" s="178" t="s">
        <v>196</v>
      </c>
      <c r="L719" s="40"/>
      <c r="M719" s="183" t="s">
        <v>3</v>
      </c>
      <c r="N719" s="184" t="s">
        <v>43</v>
      </c>
      <c r="O719" s="73"/>
      <c r="P719" s="185">
        <f>O719*H719</f>
        <v>0</v>
      </c>
      <c r="Q719" s="185">
        <v>5.0000000000000002E-05</v>
      </c>
      <c r="R719" s="185">
        <f>Q719*H719</f>
        <v>0.011416000000000001</v>
      </c>
      <c r="S719" s="185">
        <v>0</v>
      </c>
      <c r="T719" s="18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187" t="s">
        <v>293</v>
      </c>
      <c r="AT719" s="187" t="s">
        <v>193</v>
      </c>
      <c r="AU719" s="187" t="s">
        <v>81</v>
      </c>
      <c r="AY719" s="20" t="s">
        <v>191</v>
      </c>
      <c r="BE719" s="188">
        <f>IF(N719="základní",J719,0)</f>
        <v>0</v>
      </c>
      <c r="BF719" s="188">
        <f>IF(N719="snížená",J719,0)</f>
        <v>0</v>
      </c>
      <c r="BG719" s="188">
        <f>IF(N719="zákl. přenesená",J719,0)</f>
        <v>0</v>
      </c>
      <c r="BH719" s="188">
        <f>IF(N719="sníž. přenesená",J719,0)</f>
        <v>0</v>
      </c>
      <c r="BI719" s="188">
        <f>IF(N719="nulová",J719,0)</f>
        <v>0</v>
      </c>
      <c r="BJ719" s="20" t="s">
        <v>79</v>
      </c>
      <c r="BK719" s="188">
        <f>ROUND(I719*H719,2)</f>
        <v>0</v>
      </c>
      <c r="BL719" s="20" t="s">
        <v>293</v>
      </c>
      <c r="BM719" s="187" t="s">
        <v>1674</v>
      </c>
    </row>
    <row r="720" s="2" customFormat="1">
      <c r="A720" s="39"/>
      <c r="B720" s="40"/>
      <c r="C720" s="39"/>
      <c r="D720" s="189" t="s">
        <v>199</v>
      </c>
      <c r="E720" s="39"/>
      <c r="F720" s="190" t="s">
        <v>1675</v>
      </c>
      <c r="G720" s="39"/>
      <c r="H720" s="39"/>
      <c r="I720" s="191"/>
      <c r="J720" s="39"/>
      <c r="K720" s="39"/>
      <c r="L720" s="40"/>
      <c r="M720" s="192"/>
      <c r="N720" s="193"/>
      <c r="O720" s="73"/>
      <c r="P720" s="73"/>
      <c r="Q720" s="73"/>
      <c r="R720" s="73"/>
      <c r="S720" s="73"/>
      <c r="T720" s="74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20" t="s">
        <v>199</v>
      </c>
      <c r="AU720" s="20" t="s">
        <v>81</v>
      </c>
    </row>
    <row r="721" s="13" customFormat="1">
      <c r="A721" s="13"/>
      <c r="B721" s="194"/>
      <c r="C721" s="13"/>
      <c r="D721" s="195" t="s">
        <v>145</v>
      </c>
      <c r="E721" s="196" t="s">
        <v>3</v>
      </c>
      <c r="F721" s="197" t="s">
        <v>1676</v>
      </c>
      <c r="G721" s="13"/>
      <c r="H721" s="198">
        <v>228.31999999999999</v>
      </c>
      <c r="I721" s="199"/>
      <c r="J721" s="13"/>
      <c r="K721" s="13"/>
      <c r="L721" s="194"/>
      <c r="M721" s="200"/>
      <c r="N721" s="201"/>
      <c r="O721" s="201"/>
      <c r="P721" s="201"/>
      <c r="Q721" s="201"/>
      <c r="R721" s="201"/>
      <c r="S721" s="201"/>
      <c r="T721" s="20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6" t="s">
        <v>145</v>
      </c>
      <c r="AU721" s="196" t="s">
        <v>81</v>
      </c>
      <c r="AV721" s="13" t="s">
        <v>81</v>
      </c>
      <c r="AW721" s="13" t="s">
        <v>33</v>
      </c>
      <c r="AX721" s="13" t="s">
        <v>79</v>
      </c>
      <c r="AY721" s="196" t="s">
        <v>191</v>
      </c>
    </row>
    <row r="722" s="2" customFormat="1" ht="16.5" customHeight="1">
      <c r="A722" s="39"/>
      <c r="B722" s="175"/>
      <c r="C722" s="176" t="s">
        <v>1677</v>
      </c>
      <c r="D722" s="176" t="s">
        <v>193</v>
      </c>
      <c r="E722" s="177" t="s">
        <v>1678</v>
      </c>
      <c r="F722" s="178" t="s">
        <v>1679</v>
      </c>
      <c r="G722" s="179" t="s">
        <v>553</v>
      </c>
      <c r="H722" s="180">
        <v>1</v>
      </c>
      <c r="I722" s="181"/>
      <c r="J722" s="182">
        <f>ROUND(I722*H722,2)</f>
        <v>0</v>
      </c>
      <c r="K722" s="178" t="s">
        <v>196</v>
      </c>
      <c r="L722" s="40"/>
      <c r="M722" s="183" t="s">
        <v>3</v>
      </c>
      <c r="N722" s="184" t="s">
        <v>43</v>
      </c>
      <c r="O722" s="73"/>
      <c r="P722" s="185">
        <f>O722*H722</f>
        <v>0</v>
      </c>
      <c r="Q722" s="185">
        <v>0</v>
      </c>
      <c r="R722" s="185">
        <f>Q722*H722</f>
        <v>0</v>
      </c>
      <c r="S722" s="185">
        <v>0</v>
      </c>
      <c r="T722" s="186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187" t="s">
        <v>293</v>
      </c>
      <c r="AT722" s="187" t="s">
        <v>193</v>
      </c>
      <c r="AU722" s="187" t="s">
        <v>81</v>
      </c>
      <c r="AY722" s="20" t="s">
        <v>191</v>
      </c>
      <c r="BE722" s="188">
        <f>IF(N722="základní",J722,0)</f>
        <v>0</v>
      </c>
      <c r="BF722" s="188">
        <f>IF(N722="snížená",J722,0)</f>
        <v>0</v>
      </c>
      <c r="BG722" s="188">
        <f>IF(N722="zákl. přenesená",J722,0)</f>
        <v>0</v>
      </c>
      <c r="BH722" s="188">
        <f>IF(N722="sníž. přenesená",J722,0)</f>
        <v>0</v>
      </c>
      <c r="BI722" s="188">
        <f>IF(N722="nulová",J722,0)</f>
        <v>0</v>
      </c>
      <c r="BJ722" s="20" t="s">
        <v>79</v>
      </c>
      <c r="BK722" s="188">
        <f>ROUND(I722*H722,2)</f>
        <v>0</v>
      </c>
      <c r="BL722" s="20" t="s">
        <v>293</v>
      </c>
      <c r="BM722" s="187" t="s">
        <v>1680</v>
      </c>
    </row>
    <row r="723" s="2" customFormat="1">
      <c r="A723" s="39"/>
      <c r="B723" s="40"/>
      <c r="C723" s="39"/>
      <c r="D723" s="189" t="s">
        <v>199</v>
      </c>
      <c r="E723" s="39"/>
      <c r="F723" s="190" t="s">
        <v>1681</v>
      </c>
      <c r="G723" s="39"/>
      <c r="H723" s="39"/>
      <c r="I723" s="191"/>
      <c r="J723" s="39"/>
      <c r="K723" s="39"/>
      <c r="L723" s="40"/>
      <c r="M723" s="192"/>
      <c r="N723" s="193"/>
      <c r="O723" s="73"/>
      <c r="P723" s="73"/>
      <c r="Q723" s="73"/>
      <c r="R723" s="73"/>
      <c r="S723" s="73"/>
      <c r="T723" s="74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20" t="s">
        <v>199</v>
      </c>
      <c r="AU723" s="20" t="s">
        <v>81</v>
      </c>
    </row>
    <row r="724" s="13" customFormat="1">
      <c r="A724" s="13"/>
      <c r="B724" s="194"/>
      <c r="C724" s="13"/>
      <c r="D724" s="195" t="s">
        <v>145</v>
      </c>
      <c r="E724" s="196" t="s">
        <v>3</v>
      </c>
      <c r="F724" s="197" t="s">
        <v>1682</v>
      </c>
      <c r="G724" s="13"/>
      <c r="H724" s="198">
        <v>1</v>
      </c>
      <c r="I724" s="199"/>
      <c r="J724" s="13"/>
      <c r="K724" s="13"/>
      <c r="L724" s="194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6" t="s">
        <v>145</v>
      </c>
      <c r="AU724" s="196" t="s">
        <v>81</v>
      </c>
      <c r="AV724" s="13" t="s">
        <v>81</v>
      </c>
      <c r="AW724" s="13" t="s">
        <v>33</v>
      </c>
      <c r="AX724" s="13" t="s">
        <v>79</v>
      </c>
      <c r="AY724" s="196" t="s">
        <v>191</v>
      </c>
    </row>
    <row r="725" s="2" customFormat="1" ht="16.5" customHeight="1">
      <c r="A725" s="39"/>
      <c r="B725" s="175"/>
      <c r="C725" s="215" t="s">
        <v>1683</v>
      </c>
      <c r="D725" s="215" t="s">
        <v>653</v>
      </c>
      <c r="E725" s="216" t="s">
        <v>1684</v>
      </c>
      <c r="F725" s="217" t="s">
        <v>1685</v>
      </c>
      <c r="G725" s="218" t="s">
        <v>136</v>
      </c>
      <c r="H725" s="219">
        <v>3.7170000000000001</v>
      </c>
      <c r="I725" s="220"/>
      <c r="J725" s="221">
        <f>ROUND(I725*H725,2)</f>
        <v>0</v>
      </c>
      <c r="K725" s="217" t="s">
        <v>3</v>
      </c>
      <c r="L725" s="222"/>
      <c r="M725" s="223" t="s">
        <v>3</v>
      </c>
      <c r="N725" s="224" t="s">
        <v>43</v>
      </c>
      <c r="O725" s="73"/>
      <c r="P725" s="185">
        <f>O725*H725</f>
        <v>0</v>
      </c>
      <c r="Q725" s="185">
        <v>0.03227</v>
      </c>
      <c r="R725" s="185">
        <f>Q725*H725</f>
        <v>0.11994759000000001</v>
      </c>
      <c r="S725" s="185">
        <v>0</v>
      </c>
      <c r="T725" s="186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187" t="s">
        <v>396</v>
      </c>
      <c r="AT725" s="187" t="s">
        <v>653</v>
      </c>
      <c r="AU725" s="187" t="s">
        <v>81</v>
      </c>
      <c r="AY725" s="20" t="s">
        <v>191</v>
      </c>
      <c r="BE725" s="188">
        <f>IF(N725="základní",J725,0)</f>
        <v>0</v>
      </c>
      <c r="BF725" s="188">
        <f>IF(N725="snížená",J725,0)</f>
        <v>0</v>
      </c>
      <c r="BG725" s="188">
        <f>IF(N725="zákl. přenesená",J725,0)</f>
        <v>0</v>
      </c>
      <c r="BH725" s="188">
        <f>IF(N725="sníž. přenesená",J725,0)</f>
        <v>0</v>
      </c>
      <c r="BI725" s="188">
        <f>IF(N725="nulová",J725,0)</f>
        <v>0</v>
      </c>
      <c r="BJ725" s="20" t="s">
        <v>79</v>
      </c>
      <c r="BK725" s="188">
        <f>ROUND(I725*H725,2)</f>
        <v>0</v>
      </c>
      <c r="BL725" s="20" t="s">
        <v>293</v>
      </c>
      <c r="BM725" s="187" t="s">
        <v>1686</v>
      </c>
    </row>
    <row r="726" s="2" customFormat="1">
      <c r="A726" s="39"/>
      <c r="B726" s="40"/>
      <c r="C726" s="39"/>
      <c r="D726" s="195" t="s">
        <v>134</v>
      </c>
      <c r="E726" s="39"/>
      <c r="F726" s="203" t="s">
        <v>1687</v>
      </c>
      <c r="G726" s="39"/>
      <c r="H726" s="39"/>
      <c r="I726" s="191"/>
      <c r="J726" s="39"/>
      <c r="K726" s="39"/>
      <c r="L726" s="40"/>
      <c r="M726" s="192"/>
      <c r="N726" s="193"/>
      <c r="O726" s="73"/>
      <c r="P726" s="73"/>
      <c r="Q726" s="73"/>
      <c r="R726" s="73"/>
      <c r="S726" s="73"/>
      <c r="T726" s="74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20" t="s">
        <v>134</v>
      </c>
      <c r="AU726" s="20" t="s">
        <v>81</v>
      </c>
    </row>
    <row r="727" s="13" customFormat="1">
      <c r="A727" s="13"/>
      <c r="B727" s="194"/>
      <c r="C727" s="13"/>
      <c r="D727" s="195" t="s">
        <v>145</v>
      </c>
      <c r="E727" s="196" t="s">
        <v>3</v>
      </c>
      <c r="F727" s="197" t="s">
        <v>1688</v>
      </c>
      <c r="G727" s="13"/>
      <c r="H727" s="198">
        <v>3.7170000000000001</v>
      </c>
      <c r="I727" s="199"/>
      <c r="J727" s="13"/>
      <c r="K727" s="13"/>
      <c r="L727" s="194"/>
      <c r="M727" s="200"/>
      <c r="N727" s="201"/>
      <c r="O727" s="201"/>
      <c r="P727" s="201"/>
      <c r="Q727" s="201"/>
      <c r="R727" s="201"/>
      <c r="S727" s="201"/>
      <c r="T727" s="20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6" t="s">
        <v>145</v>
      </c>
      <c r="AU727" s="196" t="s">
        <v>81</v>
      </c>
      <c r="AV727" s="13" t="s">
        <v>81</v>
      </c>
      <c r="AW727" s="13" t="s">
        <v>33</v>
      </c>
      <c r="AX727" s="13" t="s">
        <v>79</v>
      </c>
      <c r="AY727" s="196" t="s">
        <v>191</v>
      </c>
    </row>
    <row r="728" s="2" customFormat="1" ht="16.5" customHeight="1">
      <c r="A728" s="39"/>
      <c r="B728" s="175"/>
      <c r="C728" s="176" t="s">
        <v>1689</v>
      </c>
      <c r="D728" s="176" t="s">
        <v>193</v>
      </c>
      <c r="E728" s="177" t="s">
        <v>1690</v>
      </c>
      <c r="F728" s="178" t="s">
        <v>1691</v>
      </c>
      <c r="G728" s="179" t="s">
        <v>553</v>
      </c>
      <c r="H728" s="180">
        <v>1</v>
      </c>
      <c r="I728" s="181"/>
      <c r="J728" s="182">
        <f>ROUND(I728*H728,2)</f>
        <v>0</v>
      </c>
      <c r="K728" s="178" t="s">
        <v>196</v>
      </c>
      <c r="L728" s="40"/>
      <c r="M728" s="183" t="s">
        <v>3</v>
      </c>
      <c r="N728" s="184" t="s">
        <v>43</v>
      </c>
      <c r="O728" s="73"/>
      <c r="P728" s="185">
        <f>O728*H728</f>
        <v>0</v>
      </c>
      <c r="Q728" s="185">
        <v>0</v>
      </c>
      <c r="R728" s="185">
        <f>Q728*H728</f>
        <v>0</v>
      </c>
      <c r="S728" s="185">
        <v>0</v>
      </c>
      <c r="T728" s="186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187" t="s">
        <v>293</v>
      </c>
      <c r="AT728" s="187" t="s">
        <v>193</v>
      </c>
      <c r="AU728" s="187" t="s">
        <v>81</v>
      </c>
      <c r="AY728" s="20" t="s">
        <v>191</v>
      </c>
      <c r="BE728" s="188">
        <f>IF(N728="základní",J728,0)</f>
        <v>0</v>
      </c>
      <c r="BF728" s="188">
        <f>IF(N728="snížená",J728,0)</f>
        <v>0</v>
      </c>
      <c r="BG728" s="188">
        <f>IF(N728="zákl. přenesená",J728,0)</f>
        <v>0</v>
      </c>
      <c r="BH728" s="188">
        <f>IF(N728="sníž. přenesená",J728,0)</f>
        <v>0</v>
      </c>
      <c r="BI728" s="188">
        <f>IF(N728="nulová",J728,0)</f>
        <v>0</v>
      </c>
      <c r="BJ728" s="20" t="s">
        <v>79</v>
      </c>
      <c r="BK728" s="188">
        <f>ROUND(I728*H728,2)</f>
        <v>0</v>
      </c>
      <c r="BL728" s="20" t="s">
        <v>293</v>
      </c>
      <c r="BM728" s="187" t="s">
        <v>1692</v>
      </c>
    </row>
    <row r="729" s="2" customFormat="1">
      <c r="A729" s="39"/>
      <c r="B729" s="40"/>
      <c r="C729" s="39"/>
      <c r="D729" s="189" t="s">
        <v>199</v>
      </c>
      <c r="E729" s="39"/>
      <c r="F729" s="190" t="s">
        <v>1693</v>
      </c>
      <c r="G729" s="39"/>
      <c r="H729" s="39"/>
      <c r="I729" s="191"/>
      <c r="J729" s="39"/>
      <c r="K729" s="39"/>
      <c r="L729" s="40"/>
      <c r="M729" s="192"/>
      <c r="N729" s="193"/>
      <c r="O729" s="73"/>
      <c r="P729" s="73"/>
      <c r="Q729" s="73"/>
      <c r="R729" s="73"/>
      <c r="S729" s="73"/>
      <c r="T729" s="74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20" t="s">
        <v>199</v>
      </c>
      <c r="AU729" s="20" t="s">
        <v>81</v>
      </c>
    </row>
    <row r="730" s="13" customFormat="1">
      <c r="A730" s="13"/>
      <c r="B730" s="194"/>
      <c r="C730" s="13"/>
      <c r="D730" s="195" t="s">
        <v>145</v>
      </c>
      <c r="E730" s="196" t="s">
        <v>3</v>
      </c>
      <c r="F730" s="197" t="s">
        <v>1694</v>
      </c>
      <c r="G730" s="13"/>
      <c r="H730" s="198">
        <v>1</v>
      </c>
      <c r="I730" s="199"/>
      <c r="J730" s="13"/>
      <c r="K730" s="13"/>
      <c r="L730" s="194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6" t="s">
        <v>145</v>
      </c>
      <c r="AU730" s="196" t="s">
        <v>81</v>
      </c>
      <c r="AV730" s="13" t="s">
        <v>81</v>
      </c>
      <c r="AW730" s="13" t="s">
        <v>33</v>
      </c>
      <c r="AX730" s="13" t="s">
        <v>79</v>
      </c>
      <c r="AY730" s="196" t="s">
        <v>191</v>
      </c>
    </row>
    <row r="731" s="2" customFormat="1" ht="16.5" customHeight="1">
      <c r="A731" s="39"/>
      <c r="B731" s="175"/>
      <c r="C731" s="215" t="s">
        <v>1695</v>
      </c>
      <c r="D731" s="215" t="s">
        <v>653</v>
      </c>
      <c r="E731" s="216" t="s">
        <v>1696</v>
      </c>
      <c r="F731" s="217" t="s">
        <v>1697</v>
      </c>
      <c r="G731" s="218" t="s">
        <v>136</v>
      </c>
      <c r="H731" s="219">
        <v>5.3239999999999998</v>
      </c>
      <c r="I731" s="220"/>
      <c r="J731" s="221">
        <f>ROUND(I731*H731,2)</f>
        <v>0</v>
      </c>
      <c r="K731" s="217" t="s">
        <v>3</v>
      </c>
      <c r="L731" s="222"/>
      <c r="M731" s="223" t="s">
        <v>3</v>
      </c>
      <c r="N731" s="224" t="s">
        <v>43</v>
      </c>
      <c r="O731" s="73"/>
      <c r="P731" s="185">
        <f>O731*H731</f>
        <v>0</v>
      </c>
      <c r="Q731" s="185">
        <v>0.038289999999999998</v>
      </c>
      <c r="R731" s="185">
        <f>Q731*H731</f>
        <v>0.20385595999999998</v>
      </c>
      <c r="S731" s="185">
        <v>0</v>
      </c>
      <c r="T731" s="186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187" t="s">
        <v>396</v>
      </c>
      <c r="AT731" s="187" t="s">
        <v>653</v>
      </c>
      <c r="AU731" s="187" t="s">
        <v>81</v>
      </c>
      <c r="AY731" s="20" t="s">
        <v>191</v>
      </c>
      <c r="BE731" s="188">
        <f>IF(N731="základní",J731,0)</f>
        <v>0</v>
      </c>
      <c r="BF731" s="188">
        <f>IF(N731="snížená",J731,0)</f>
        <v>0</v>
      </c>
      <c r="BG731" s="188">
        <f>IF(N731="zákl. přenesená",J731,0)</f>
        <v>0</v>
      </c>
      <c r="BH731" s="188">
        <f>IF(N731="sníž. přenesená",J731,0)</f>
        <v>0</v>
      </c>
      <c r="BI731" s="188">
        <f>IF(N731="nulová",J731,0)</f>
        <v>0</v>
      </c>
      <c r="BJ731" s="20" t="s">
        <v>79</v>
      </c>
      <c r="BK731" s="188">
        <f>ROUND(I731*H731,2)</f>
        <v>0</v>
      </c>
      <c r="BL731" s="20" t="s">
        <v>293</v>
      </c>
      <c r="BM731" s="187" t="s">
        <v>1698</v>
      </c>
    </row>
    <row r="732" s="2" customFormat="1">
      <c r="A732" s="39"/>
      <c r="B732" s="40"/>
      <c r="C732" s="39"/>
      <c r="D732" s="195" t="s">
        <v>134</v>
      </c>
      <c r="E732" s="39"/>
      <c r="F732" s="203" t="s">
        <v>1699</v>
      </c>
      <c r="G732" s="39"/>
      <c r="H732" s="39"/>
      <c r="I732" s="191"/>
      <c r="J732" s="39"/>
      <c r="K732" s="39"/>
      <c r="L732" s="40"/>
      <c r="M732" s="192"/>
      <c r="N732" s="193"/>
      <c r="O732" s="73"/>
      <c r="P732" s="73"/>
      <c r="Q732" s="73"/>
      <c r="R732" s="73"/>
      <c r="S732" s="73"/>
      <c r="T732" s="74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20" t="s">
        <v>134</v>
      </c>
      <c r="AU732" s="20" t="s">
        <v>81</v>
      </c>
    </row>
    <row r="733" s="13" customFormat="1">
      <c r="A733" s="13"/>
      <c r="B733" s="194"/>
      <c r="C733" s="13"/>
      <c r="D733" s="195" t="s">
        <v>145</v>
      </c>
      <c r="E733" s="196" t="s">
        <v>3</v>
      </c>
      <c r="F733" s="197" t="s">
        <v>1700</v>
      </c>
      <c r="G733" s="13"/>
      <c r="H733" s="198">
        <v>5.3239999999999998</v>
      </c>
      <c r="I733" s="199"/>
      <c r="J733" s="13"/>
      <c r="K733" s="13"/>
      <c r="L733" s="194"/>
      <c r="M733" s="200"/>
      <c r="N733" s="201"/>
      <c r="O733" s="201"/>
      <c r="P733" s="201"/>
      <c r="Q733" s="201"/>
      <c r="R733" s="201"/>
      <c r="S733" s="201"/>
      <c r="T733" s="20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6" t="s">
        <v>145</v>
      </c>
      <c r="AU733" s="196" t="s">
        <v>81</v>
      </c>
      <c r="AV733" s="13" t="s">
        <v>81</v>
      </c>
      <c r="AW733" s="13" t="s">
        <v>33</v>
      </c>
      <c r="AX733" s="13" t="s">
        <v>79</v>
      </c>
      <c r="AY733" s="196" t="s">
        <v>191</v>
      </c>
    </row>
    <row r="734" s="2" customFormat="1" ht="16.5" customHeight="1">
      <c r="A734" s="39"/>
      <c r="B734" s="175"/>
      <c r="C734" s="176" t="s">
        <v>1701</v>
      </c>
      <c r="D734" s="176" t="s">
        <v>193</v>
      </c>
      <c r="E734" s="177" t="s">
        <v>1702</v>
      </c>
      <c r="F734" s="178" t="s">
        <v>1703</v>
      </c>
      <c r="G734" s="179" t="s">
        <v>553</v>
      </c>
      <c r="H734" s="180">
        <v>1</v>
      </c>
      <c r="I734" s="181"/>
      <c r="J734" s="182">
        <f>ROUND(I734*H734,2)</f>
        <v>0</v>
      </c>
      <c r="K734" s="178" t="s">
        <v>3</v>
      </c>
      <c r="L734" s="40"/>
      <c r="M734" s="183" t="s">
        <v>3</v>
      </c>
      <c r="N734" s="184" t="s">
        <v>43</v>
      </c>
      <c r="O734" s="73"/>
      <c r="P734" s="185">
        <f>O734*H734</f>
        <v>0</v>
      </c>
      <c r="Q734" s="185">
        <v>0</v>
      </c>
      <c r="R734" s="185">
        <f>Q734*H734</f>
        <v>0</v>
      </c>
      <c r="S734" s="185">
        <v>0</v>
      </c>
      <c r="T734" s="18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187" t="s">
        <v>293</v>
      </c>
      <c r="AT734" s="187" t="s">
        <v>193</v>
      </c>
      <c r="AU734" s="187" t="s">
        <v>81</v>
      </c>
      <c r="AY734" s="20" t="s">
        <v>191</v>
      </c>
      <c r="BE734" s="188">
        <f>IF(N734="základní",J734,0)</f>
        <v>0</v>
      </c>
      <c r="BF734" s="188">
        <f>IF(N734="snížená",J734,0)</f>
        <v>0</v>
      </c>
      <c r="BG734" s="188">
        <f>IF(N734="zákl. přenesená",J734,0)</f>
        <v>0</v>
      </c>
      <c r="BH734" s="188">
        <f>IF(N734="sníž. přenesená",J734,0)</f>
        <v>0</v>
      </c>
      <c r="BI734" s="188">
        <f>IF(N734="nulová",J734,0)</f>
        <v>0</v>
      </c>
      <c r="BJ734" s="20" t="s">
        <v>79</v>
      </c>
      <c r="BK734" s="188">
        <f>ROUND(I734*H734,2)</f>
        <v>0</v>
      </c>
      <c r="BL734" s="20" t="s">
        <v>293</v>
      </c>
      <c r="BM734" s="187" t="s">
        <v>1704</v>
      </c>
    </row>
    <row r="735" s="13" customFormat="1">
      <c r="A735" s="13"/>
      <c r="B735" s="194"/>
      <c r="C735" s="13"/>
      <c r="D735" s="195" t="s">
        <v>145</v>
      </c>
      <c r="E735" s="196" t="s">
        <v>3</v>
      </c>
      <c r="F735" s="197" t="s">
        <v>1705</v>
      </c>
      <c r="G735" s="13"/>
      <c r="H735" s="198">
        <v>1</v>
      </c>
      <c r="I735" s="199"/>
      <c r="J735" s="13"/>
      <c r="K735" s="13"/>
      <c r="L735" s="194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6" t="s">
        <v>145</v>
      </c>
      <c r="AU735" s="196" t="s">
        <v>81</v>
      </c>
      <c r="AV735" s="13" t="s">
        <v>81</v>
      </c>
      <c r="AW735" s="13" t="s">
        <v>33</v>
      </c>
      <c r="AX735" s="13" t="s">
        <v>79</v>
      </c>
      <c r="AY735" s="196" t="s">
        <v>191</v>
      </c>
    </row>
    <row r="736" s="2" customFormat="1" ht="16.5" customHeight="1">
      <c r="A736" s="39"/>
      <c r="B736" s="175"/>
      <c r="C736" s="215" t="s">
        <v>1706</v>
      </c>
      <c r="D736" s="215" t="s">
        <v>653</v>
      </c>
      <c r="E736" s="216" t="s">
        <v>1707</v>
      </c>
      <c r="F736" s="217" t="s">
        <v>1708</v>
      </c>
      <c r="G736" s="218" t="s">
        <v>136</v>
      </c>
      <c r="H736" s="219">
        <v>3.6629999999999998</v>
      </c>
      <c r="I736" s="220"/>
      <c r="J736" s="221">
        <f>ROUND(I736*H736,2)</f>
        <v>0</v>
      </c>
      <c r="K736" s="217" t="s">
        <v>3</v>
      </c>
      <c r="L736" s="222"/>
      <c r="M736" s="223" t="s">
        <v>3</v>
      </c>
      <c r="N736" s="224" t="s">
        <v>43</v>
      </c>
      <c r="O736" s="73"/>
      <c r="P736" s="185">
        <f>O736*H736</f>
        <v>0</v>
      </c>
      <c r="Q736" s="185">
        <v>0.072370000000000004</v>
      </c>
      <c r="R736" s="185">
        <f>Q736*H736</f>
        <v>0.26509131000000002</v>
      </c>
      <c r="S736" s="185">
        <v>0</v>
      </c>
      <c r="T736" s="18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187" t="s">
        <v>396</v>
      </c>
      <c r="AT736" s="187" t="s">
        <v>653</v>
      </c>
      <c r="AU736" s="187" t="s">
        <v>81</v>
      </c>
      <c r="AY736" s="20" t="s">
        <v>191</v>
      </c>
      <c r="BE736" s="188">
        <f>IF(N736="základní",J736,0)</f>
        <v>0</v>
      </c>
      <c r="BF736" s="188">
        <f>IF(N736="snížená",J736,0)</f>
        <v>0</v>
      </c>
      <c r="BG736" s="188">
        <f>IF(N736="zákl. přenesená",J736,0)</f>
        <v>0</v>
      </c>
      <c r="BH736" s="188">
        <f>IF(N736="sníž. přenesená",J736,0)</f>
        <v>0</v>
      </c>
      <c r="BI736" s="188">
        <f>IF(N736="nulová",J736,0)</f>
        <v>0</v>
      </c>
      <c r="BJ736" s="20" t="s">
        <v>79</v>
      </c>
      <c r="BK736" s="188">
        <f>ROUND(I736*H736,2)</f>
        <v>0</v>
      </c>
      <c r="BL736" s="20" t="s">
        <v>293</v>
      </c>
      <c r="BM736" s="187" t="s">
        <v>1709</v>
      </c>
    </row>
    <row r="737" s="2" customFormat="1">
      <c r="A737" s="39"/>
      <c r="B737" s="40"/>
      <c r="C737" s="39"/>
      <c r="D737" s="195" t="s">
        <v>134</v>
      </c>
      <c r="E737" s="39"/>
      <c r="F737" s="203" t="s">
        <v>1710</v>
      </c>
      <c r="G737" s="39"/>
      <c r="H737" s="39"/>
      <c r="I737" s="191"/>
      <c r="J737" s="39"/>
      <c r="K737" s="39"/>
      <c r="L737" s="40"/>
      <c r="M737" s="192"/>
      <c r="N737" s="193"/>
      <c r="O737" s="73"/>
      <c r="P737" s="73"/>
      <c r="Q737" s="73"/>
      <c r="R737" s="73"/>
      <c r="S737" s="73"/>
      <c r="T737" s="74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20" t="s">
        <v>134</v>
      </c>
      <c r="AU737" s="20" t="s">
        <v>81</v>
      </c>
    </row>
    <row r="738" s="13" customFormat="1">
      <c r="A738" s="13"/>
      <c r="B738" s="194"/>
      <c r="C738" s="13"/>
      <c r="D738" s="195" t="s">
        <v>145</v>
      </c>
      <c r="E738" s="196" t="s">
        <v>3</v>
      </c>
      <c r="F738" s="197" t="s">
        <v>1711</v>
      </c>
      <c r="G738" s="13"/>
      <c r="H738" s="198">
        <v>3.6629999999999998</v>
      </c>
      <c r="I738" s="199"/>
      <c r="J738" s="13"/>
      <c r="K738" s="13"/>
      <c r="L738" s="194"/>
      <c r="M738" s="200"/>
      <c r="N738" s="201"/>
      <c r="O738" s="201"/>
      <c r="P738" s="201"/>
      <c r="Q738" s="201"/>
      <c r="R738" s="201"/>
      <c r="S738" s="201"/>
      <c r="T738" s="20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6" t="s">
        <v>145</v>
      </c>
      <c r="AU738" s="196" t="s">
        <v>81</v>
      </c>
      <c r="AV738" s="13" t="s">
        <v>81</v>
      </c>
      <c r="AW738" s="13" t="s">
        <v>33</v>
      </c>
      <c r="AX738" s="13" t="s">
        <v>79</v>
      </c>
      <c r="AY738" s="196" t="s">
        <v>191</v>
      </c>
    </row>
    <row r="739" s="2" customFormat="1" ht="16.5" customHeight="1">
      <c r="A739" s="39"/>
      <c r="B739" s="175"/>
      <c r="C739" s="176" t="s">
        <v>1712</v>
      </c>
      <c r="D739" s="176" t="s">
        <v>193</v>
      </c>
      <c r="E739" s="177" t="s">
        <v>1713</v>
      </c>
      <c r="F739" s="178" t="s">
        <v>1714</v>
      </c>
      <c r="G739" s="179" t="s">
        <v>553</v>
      </c>
      <c r="H739" s="180">
        <v>2</v>
      </c>
      <c r="I739" s="181"/>
      <c r="J739" s="182">
        <f>ROUND(I739*H739,2)</f>
        <v>0</v>
      </c>
      <c r="K739" s="178" t="s">
        <v>3</v>
      </c>
      <c r="L739" s="40"/>
      <c r="M739" s="183" t="s">
        <v>3</v>
      </c>
      <c r="N739" s="184" t="s">
        <v>43</v>
      </c>
      <c r="O739" s="73"/>
      <c r="P739" s="185">
        <f>O739*H739</f>
        <v>0</v>
      </c>
      <c r="Q739" s="185">
        <v>0</v>
      </c>
      <c r="R739" s="185">
        <f>Q739*H739</f>
        <v>0</v>
      </c>
      <c r="S739" s="185">
        <v>0</v>
      </c>
      <c r="T739" s="186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187" t="s">
        <v>293</v>
      </c>
      <c r="AT739" s="187" t="s">
        <v>193</v>
      </c>
      <c r="AU739" s="187" t="s">
        <v>81</v>
      </c>
      <c r="AY739" s="20" t="s">
        <v>191</v>
      </c>
      <c r="BE739" s="188">
        <f>IF(N739="základní",J739,0)</f>
        <v>0</v>
      </c>
      <c r="BF739" s="188">
        <f>IF(N739="snížená",J739,0)</f>
        <v>0</v>
      </c>
      <c r="BG739" s="188">
        <f>IF(N739="zákl. přenesená",J739,0)</f>
        <v>0</v>
      </c>
      <c r="BH739" s="188">
        <f>IF(N739="sníž. přenesená",J739,0)</f>
        <v>0</v>
      </c>
      <c r="BI739" s="188">
        <f>IF(N739="nulová",J739,0)</f>
        <v>0</v>
      </c>
      <c r="BJ739" s="20" t="s">
        <v>79</v>
      </c>
      <c r="BK739" s="188">
        <f>ROUND(I739*H739,2)</f>
        <v>0</v>
      </c>
      <c r="BL739" s="20" t="s">
        <v>293</v>
      </c>
      <c r="BM739" s="187" t="s">
        <v>1715</v>
      </c>
    </row>
    <row r="740" s="13" customFormat="1">
      <c r="A740" s="13"/>
      <c r="B740" s="194"/>
      <c r="C740" s="13"/>
      <c r="D740" s="195" t="s">
        <v>145</v>
      </c>
      <c r="E740" s="196" t="s">
        <v>3</v>
      </c>
      <c r="F740" s="197" t="s">
        <v>1716</v>
      </c>
      <c r="G740" s="13"/>
      <c r="H740" s="198">
        <v>1</v>
      </c>
      <c r="I740" s="199"/>
      <c r="J740" s="13"/>
      <c r="K740" s="13"/>
      <c r="L740" s="194"/>
      <c r="M740" s="200"/>
      <c r="N740" s="201"/>
      <c r="O740" s="201"/>
      <c r="P740" s="201"/>
      <c r="Q740" s="201"/>
      <c r="R740" s="201"/>
      <c r="S740" s="201"/>
      <c r="T740" s="20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6" t="s">
        <v>145</v>
      </c>
      <c r="AU740" s="196" t="s">
        <v>81</v>
      </c>
      <c r="AV740" s="13" t="s">
        <v>81</v>
      </c>
      <c r="AW740" s="13" t="s">
        <v>33</v>
      </c>
      <c r="AX740" s="13" t="s">
        <v>72</v>
      </c>
      <c r="AY740" s="196" t="s">
        <v>191</v>
      </c>
    </row>
    <row r="741" s="13" customFormat="1">
      <c r="A741" s="13"/>
      <c r="B741" s="194"/>
      <c r="C741" s="13"/>
      <c r="D741" s="195" t="s">
        <v>145</v>
      </c>
      <c r="E741" s="196" t="s">
        <v>3</v>
      </c>
      <c r="F741" s="197" t="s">
        <v>1717</v>
      </c>
      <c r="G741" s="13"/>
      <c r="H741" s="198">
        <v>1</v>
      </c>
      <c r="I741" s="199"/>
      <c r="J741" s="13"/>
      <c r="K741" s="13"/>
      <c r="L741" s="194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6" t="s">
        <v>145</v>
      </c>
      <c r="AU741" s="196" t="s">
        <v>81</v>
      </c>
      <c r="AV741" s="13" t="s">
        <v>81</v>
      </c>
      <c r="AW741" s="13" t="s">
        <v>33</v>
      </c>
      <c r="AX741" s="13" t="s">
        <v>72</v>
      </c>
      <c r="AY741" s="196" t="s">
        <v>191</v>
      </c>
    </row>
    <row r="742" s="14" customFormat="1">
      <c r="A742" s="14"/>
      <c r="B742" s="204"/>
      <c r="C742" s="14"/>
      <c r="D742" s="195" t="s">
        <v>145</v>
      </c>
      <c r="E742" s="205" t="s">
        <v>3</v>
      </c>
      <c r="F742" s="206" t="s">
        <v>270</v>
      </c>
      <c r="G742" s="14"/>
      <c r="H742" s="207">
        <v>2</v>
      </c>
      <c r="I742" s="208"/>
      <c r="J742" s="14"/>
      <c r="K742" s="14"/>
      <c r="L742" s="204"/>
      <c r="M742" s="209"/>
      <c r="N742" s="210"/>
      <c r="O742" s="210"/>
      <c r="P742" s="210"/>
      <c r="Q742" s="210"/>
      <c r="R742" s="210"/>
      <c r="S742" s="210"/>
      <c r="T742" s="2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5" t="s">
        <v>145</v>
      </c>
      <c r="AU742" s="205" t="s">
        <v>81</v>
      </c>
      <c r="AV742" s="14" t="s">
        <v>197</v>
      </c>
      <c r="AW742" s="14" t="s">
        <v>33</v>
      </c>
      <c r="AX742" s="14" t="s">
        <v>79</v>
      </c>
      <c r="AY742" s="205" t="s">
        <v>191</v>
      </c>
    </row>
    <row r="743" s="2" customFormat="1" ht="16.5" customHeight="1">
      <c r="A743" s="39"/>
      <c r="B743" s="175"/>
      <c r="C743" s="215" t="s">
        <v>1718</v>
      </c>
      <c r="D743" s="215" t="s">
        <v>653</v>
      </c>
      <c r="E743" s="216" t="s">
        <v>1719</v>
      </c>
      <c r="F743" s="217" t="s">
        <v>1720</v>
      </c>
      <c r="G743" s="218" t="s">
        <v>136</v>
      </c>
      <c r="H743" s="219">
        <v>13.398</v>
      </c>
      <c r="I743" s="220"/>
      <c r="J743" s="221">
        <f>ROUND(I743*H743,2)</f>
        <v>0</v>
      </c>
      <c r="K743" s="217" t="s">
        <v>3</v>
      </c>
      <c r="L743" s="222"/>
      <c r="M743" s="223" t="s">
        <v>3</v>
      </c>
      <c r="N743" s="224" t="s">
        <v>43</v>
      </c>
      <c r="O743" s="73"/>
      <c r="P743" s="185">
        <f>O743*H743</f>
        <v>0</v>
      </c>
      <c r="Q743" s="185">
        <v>0.035459999999999998</v>
      </c>
      <c r="R743" s="185">
        <f>Q743*H743</f>
        <v>0.47509307999999995</v>
      </c>
      <c r="S743" s="185">
        <v>0</v>
      </c>
      <c r="T743" s="186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187" t="s">
        <v>396</v>
      </c>
      <c r="AT743" s="187" t="s">
        <v>653</v>
      </c>
      <c r="AU743" s="187" t="s">
        <v>81</v>
      </c>
      <c r="AY743" s="20" t="s">
        <v>191</v>
      </c>
      <c r="BE743" s="188">
        <f>IF(N743="základní",J743,0)</f>
        <v>0</v>
      </c>
      <c r="BF743" s="188">
        <f>IF(N743="snížená",J743,0)</f>
        <v>0</v>
      </c>
      <c r="BG743" s="188">
        <f>IF(N743="zákl. přenesená",J743,0)</f>
        <v>0</v>
      </c>
      <c r="BH743" s="188">
        <f>IF(N743="sníž. přenesená",J743,0)</f>
        <v>0</v>
      </c>
      <c r="BI743" s="188">
        <f>IF(N743="nulová",J743,0)</f>
        <v>0</v>
      </c>
      <c r="BJ743" s="20" t="s">
        <v>79</v>
      </c>
      <c r="BK743" s="188">
        <f>ROUND(I743*H743,2)</f>
        <v>0</v>
      </c>
      <c r="BL743" s="20" t="s">
        <v>293</v>
      </c>
      <c r="BM743" s="187" t="s">
        <v>1721</v>
      </c>
    </row>
    <row r="744" s="2" customFormat="1">
      <c r="A744" s="39"/>
      <c r="B744" s="40"/>
      <c r="C744" s="39"/>
      <c r="D744" s="195" t="s">
        <v>134</v>
      </c>
      <c r="E744" s="39"/>
      <c r="F744" s="203" t="s">
        <v>1710</v>
      </c>
      <c r="G744" s="39"/>
      <c r="H744" s="39"/>
      <c r="I744" s="191"/>
      <c r="J744" s="39"/>
      <c r="K744" s="39"/>
      <c r="L744" s="40"/>
      <c r="M744" s="192"/>
      <c r="N744" s="193"/>
      <c r="O744" s="73"/>
      <c r="P744" s="73"/>
      <c r="Q744" s="73"/>
      <c r="R744" s="73"/>
      <c r="S744" s="73"/>
      <c r="T744" s="74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20" t="s">
        <v>134</v>
      </c>
      <c r="AU744" s="20" t="s">
        <v>81</v>
      </c>
    </row>
    <row r="745" s="13" customFormat="1">
      <c r="A745" s="13"/>
      <c r="B745" s="194"/>
      <c r="C745" s="13"/>
      <c r="D745" s="195" t="s">
        <v>145</v>
      </c>
      <c r="E745" s="196" t="s">
        <v>3</v>
      </c>
      <c r="F745" s="197" t="s">
        <v>1722</v>
      </c>
      <c r="G745" s="13"/>
      <c r="H745" s="198">
        <v>6.7320000000000002</v>
      </c>
      <c r="I745" s="199"/>
      <c r="J745" s="13"/>
      <c r="K745" s="13"/>
      <c r="L745" s="194"/>
      <c r="M745" s="200"/>
      <c r="N745" s="201"/>
      <c r="O745" s="201"/>
      <c r="P745" s="201"/>
      <c r="Q745" s="201"/>
      <c r="R745" s="201"/>
      <c r="S745" s="201"/>
      <c r="T745" s="20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6" t="s">
        <v>145</v>
      </c>
      <c r="AU745" s="196" t="s">
        <v>81</v>
      </c>
      <c r="AV745" s="13" t="s">
        <v>81</v>
      </c>
      <c r="AW745" s="13" t="s">
        <v>33</v>
      </c>
      <c r="AX745" s="13" t="s">
        <v>72</v>
      </c>
      <c r="AY745" s="196" t="s">
        <v>191</v>
      </c>
    </row>
    <row r="746" s="13" customFormat="1">
      <c r="A746" s="13"/>
      <c r="B746" s="194"/>
      <c r="C746" s="13"/>
      <c r="D746" s="195" t="s">
        <v>145</v>
      </c>
      <c r="E746" s="196" t="s">
        <v>3</v>
      </c>
      <c r="F746" s="197" t="s">
        <v>1723</v>
      </c>
      <c r="G746" s="13"/>
      <c r="H746" s="198">
        <v>6.6660000000000004</v>
      </c>
      <c r="I746" s="199"/>
      <c r="J746" s="13"/>
      <c r="K746" s="13"/>
      <c r="L746" s="194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6" t="s">
        <v>145</v>
      </c>
      <c r="AU746" s="196" t="s">
        <v>81</v>
      </c>
      <c r="AV746" s="13" t="s">
        <v>81</v>
      </c>
      <c r="AW746" s="13" t="s">
        <v>33</v>
      </c>
      <c r="AX746" s="13" t="s">
        <v>72</v>
      </c>
      <c r="AY746" s="196" t="s">
        <v>191</v>
      </c>
    </row>
    <row r="747" s="14" customFormat="1">
      <c r="A747" s="14"/>
      <c r="B747" s="204"/>
      <c r="C747" s="14"/>
      <c r="D747" s="195" t="s">
        <v>145</v>
      </c>
      <c r="E747" s="205" t="s">
        <v>3</v>
      </c>
      <c r="F747" s="206" t="s">
        <v>270</v>
      </c>
      <c r="G747" s="14"/>
      <c r="H747" s="207">
        <v>13.398</v>
      </c>
      <c r="I747" s="208"/>
      <c r="J747" s="14"/>
      <c r="K747" s="14"/>
      <c r="L747" s="204"/>
      <c r="M747" s="209"/>
      <c r="N747" s="210"/>
      <c r="O747" s="210"/>
      <c r="P747" s="210"/>
      <c r="Q747" s="210"/>
      <c r="R747" s="210"/>
      <c r="S747" s="210"/>
      <c r="T747" s="2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5" t="s">
        <v>145</v>
      </c>
      <c r="AU747" s="205" t="s">
        <v>81</v>
      </c>
      <c r="AV747" s="14" t="s">
        <v>197</v>
      </c>
      <c r="AW747" s="14" t="s">
        <v>33</v>
      </c>
      <c r="AX747" s="14" t="s">
        <v>79</v>
      </c>
      <c r="AY747" s="205" t="s">
        <v>191</v>
      </c>
    </row>
    <row r="748" s="2" customFormat="1" ht="24.15" customHeight="1">
      <c r="A748" s="39"/>
      <c r="B748" s="175"/>
      <c r="C748" s="176" t="s">
        <v>1724</v>
      </c>
      <c r="D748" s="176" t="s">
        <v>193</v>
      </c>
      <c r="E748" s="177" t="s">
        <v>1725</v>
      </c>
      <c r="F748" s="178" t="s">
        <v>1726</v>
      </c>
      <c r="G748" s="179" t="s">
        <v>136</v>
      </c>
      <c r="H748" s="180">
        <v>1.0800000000000001</v>
      </c>
      <c r="I748" s="181"/>
      <c r="J748" s="182">
        <f>ROUND(I748*H748,2)</f>
        <v>0</v>
      </c>
      <c r="K748" s="178" t="s">
        <v>196</v>
      </c>
      <c r="L748" s="40"/>
      <c r="M748" s="183" t="s">
        <v>3</v>
      </c>
      <c r="N748" s="184" t="s">
        <v>43</v>
      </c>
      <c r="O748" s="73"/>
      <c r="P748" s="185">
        <f>O748*H748</f>
        <v>0</v>
      </c>
      <c r="Q748" s="185">
        <v>0.00018000000000000001</v>
      </c>
      <c r="R748" s="185">
        <f>Q748*H748</f>
        <v>0.00019440000000000004</v>
      </c>
      <c r="S748" s="185">
        <v>0</v>
      </c>
      <c r="T748" s="186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187" t="s">
        <v>293</v>
      </c>
      <c r="AT748" s="187" t="s">
        <v>193</v>
      </c>
      <c r="AU748" s="187" t="s">
        <v>81</v>
      </c>
      <c r="AY748" s="20" t="s">
        <v>191</v>
      </c>
      <c r="BE748" s="188">
        <f>IF(N748="základní",J748,0)</f>
        <v>0</v>
      </c>
      <c r="BF748" s="188">
        <f>IF(N748="snížená",J748,0)</f>
        <v>0</v>
      </c>
      <c r="BG748" s="188">
        <f>IF(N748="zákl. přenesená",J748,0)</f>
        <v>0</v>
      </c>
      <c r="BH748" s="188">
        <f>IF(N748="sníž. přenesená",J748,0)</f>
        <v>0</v>
      </c>
      <c r="BI748" s="188">
        <f>IF(N748="nulová",J748,0)</f>
        <v>0</v>
      </c>
      <c r="BJ748" s="20" t="s">
        <v>79</v>
      </c>
      <c r="BK748" s="188">
        <f>ROUND(I748*H748,2)</f>
        <v>0</v>
      </c>
      <c r="BL748" s="20" t="s">
        <v>293</v>
      </c>
      <c r="BM748" s="187" t="s">
        <v>1727</v>
      </c>
    </row>
    <row r="749" s="2" customFormat="1">
      <c r="A749" s="39"/>
      <c r="B749" s="40"/>
      <c r="C749" s="39"/>
      <c r="D749" s="189" t="s">
        <v>199</v>
      </c>
      <c r="E749" s="39"/>
      <c r="F749" s="190" t="s">
        <v>1728</v>
      </c>
      <c r="G749" s="39"/>
      <c r="H749" s="39"/>
      <c r="I749" s="191"/>
      <c r="J749" s="39"/>
      <c r="K749" s="39"/>
      <c r="L749" s="40"/>
      <c r="M749" s="192"/>
      <c r="N749" s="193"/>
      <c r="O749" s="73"/>
      <c r="P749" s="73"/>
      <c r="Q749" s="73"/>
      <c r="R749" s="73"/>
      <c r="S749" s="73"/>
      <c r="T749" s="74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20" t="s">
        <v>199</v>
      </c>
      <c r="AU749" s="20" t="s">
        <v>81</v>
      </c>
    </row>
    <row r="750" s="13" customFormat="1">
      <c r="A750" s="13"/>
      <c r="B750" s="194"/>
      <c r="C750" s="13"/>
      <c r="D750" s="195" t="s">
        <v>145</v>
      </c>
      <c r="E750" s="196" t="s">
        <v>3</v>
      </c>
      <c r="F750" s="197" t="s">
        <v>1729</v>
      </c>
      <c r="G750" s="13"/>
      <c r="H750" s="198">
        <v>1.0800000000000001</v>
      </c>
      <c r="I750" s="199"/>
      <c r="J750" s="13"/>
      <c r="K750" s="13"/>
      <c r="L750" s="194"/>
      <c r="M750" s="200"/>
      <c r="N750" s="201"/>
      <c r="O750" s="201"/>
      <c r="P750" s="201"/>
      <c r="Q750" s="201"/>
      <c r="R750" s="201"/>
      <c r="S750" s="201"/>
      <c r="T750" s="20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6" t="s">
        <v>145</v>
      </c>
      <c r="AU750" s="196" t="s">
        <v>81</v>
      </c>
      <c r="AV750" s="13" t="s">
        <v>81</v>
      </c>
      <c r="AW750" s="13" t="s">
        <v>33</v>
      </c>
      <c r="AX750" s="13" t="s">
        <v>79</v>
      </c>
      <c r="AY750" s="196" t="s">
        <v>191</v>
      </c>
    </row>
    <row r="751" s="2" customFormat="1" ht="16.5" customHeight="1">
      <c r="A751" s="39"/>
      <c r="B751" s="175"/>
      <c r="C751" s="215" t="s">
        <v>1730</v>
      </c>
      <c r="D751" s="215" t="s">
        <v>653</v>
      </c>
      <c r="E751" s="216" t="s">
        <v>1731</v>
      </c>
      <c r="F751" s="217" t="s">
        <v>1732</v>
      </c>
      <c r="G751" s="218" t="s">
        <v>553</v>
      </c>
      <c r="H751" s="219">
        <v>1.0800000000000001</v>
      </c>
      <c r="I751" s="220"/>
      <c r="J751" s="221">
        <f>ROUND(I751*H751,2)</f>
        <v>0</v>
      </c>
      <c r="K751" s="217" t="s">
        <v>3</v>
      </c>
      <c r="L751" s="222"/>
      <c r="M751" s="223" t="s">
        <v>3</v>
      </c>
      <c r="N751" s="224" t="s">
        <v>43</v>
      </c>
      <c r="O751" s="73"/>
      <c r="P751" s="185">
        <f>O751*H751</f>
        <v>0</v>
      </c>
      <c r="Q751" s="185">
        <v>0.00214</v>
      </c>
      <c r="R751" s="185">
        <f>Q751*H751</f>
        <v>0.0023112000000000002</v>
      </c>
      <c r="S751" s="185">
        <v>0</v>
      </c>
      <c r="T751" s="18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187" t="s">
        <v>396</v>
      </c>
      <c r="AT751" s="187" t="s">
        <v>653</v>
      </c>
      <c r="AU751" s="187" t="s">
        <v>81</v>
      </c>
      <c r="AY751" s="20" t="s">
        <v>191</v>
      </c>
      <c r="BE751" s="188">
        <f>IF(N751="základní",J751,0)</f>
        <v>0</v>
      </c>
      <c r="BF751" s="188">
        <f>IF(N751="snížená",J751,0)</f>
        <v>0</v>
      </c>
      <c r="BG751" s="188">
        <f>IF(N751="zákl. přenesená",J751,0)</f>
        <v>0</v>
      </c>
      <c r="BH751" s="188">
        <f>IF(N751="sníž. přenesená",J751,0)</f>
        <v>0</v>
      </c>
      <c r="BI751" s="188">
        <f>IF(N751="nulová",J751,0)</f>
        <v>0</v>
      </c>
      <c r="BJ751" s="20" t="s">
        <v>79</v>
      </c>
      <c r="BK751" s="188">
        <f>ROUND(I751*H751,2)</f>
        <v>0</v>
      </c>
      <c r="BL751" s="20" t="s">
        <v>293</v>
      </c>
      <c r="BM751" s="187" t="s">
        <v>1733</v>
      </c>
    </row>
    <row r="752" s="2" customFormat="1">
      <c r="A752" s="39"/>
      <c r="B752" s="40"/>
      <c r="C752" s="39"/>
      <c r="D752" s="195" t="s">
        <v>134</v>
      </c>
      <c r="E752" s="39"/>
      <c r="F752" s="203" t="s">
        <v>1734</v>
      </c>
      <c r="G752" s="39"/>
      <c r="H752" s="39"/>
      <c r="I752" s="191"/>
      <c r="J752" s="39"/>
      <c r="K752" s="39"/>
      <c r="L752" s="40"/>
      <c r="M752" s="192"/>
      <c r="N752" s="193"/>
      <c r="O752" s="73"/>
      <c r="P752" s="73"/>
      <c r="Q752" s="73"/>
      <c r="R752" s="73"/>
      <c r="S752" s="73"/>
      <c r="T752" s="74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20" t="s">
        <v>134</v>
      </c>
      <c r="AU752" s="20" t="s">
        <v>81</v>
      </c>
    </row>
    <row r="753" s="2" customFormat="1" ht="16.5" customHeight="1">
      <c r="A753" s="39"/>
      <c r="B753" s="175"/>
      <c r="C753" s="176" t="s">
        <v>1735</v>
      </c>
      <c r="D753" s="176" t="s">
        <v>193</v>
      </c>
      <c r="E753" s="177" t="s">
        <v>1736</v>
      </c>
      <c r="F753" s="178" t="s">
        <v>1737</v>
      </c>
      <c r="G753" s="179" t="s">
        <v>288</v>
      </c>
      <c r="H753" s="180">
        <v>8.5999999999999996</v>
      </c>
      <c r="I753" s="181"/>
      <c r="J753" s="182">
        <f>ROUND(I753*H753,2)</f>
        <v>0</v>
      </c>
      <c r="K753" s="178" t="s">
        <v>196</v>
      </c>
      <c r="L753" s="40"/>
      <c r="M753" s="183" t="s">
        <v>3</v>
      </c>
      <c r="N753" s="184" t="s">
        <v>43</v>
      </c>
      <c r="O753" s="73"/>
      <c r="P753" s="185">
        <f>O753*H753</f>
        <v>0</v>
      </c>
      <c r="Q753" s="185">
        <v>0</v>
      </c>
      <c r="R753" s="185">
        <f>Q753*H753</f>
        <v>0</v>
      </c>
      <c r="S753" s="185">
        <v>0</v>
      </c>
      <c r="T753" s="186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187" t="s">
        <v>293</v>
      </c>
      <c r="AT753" s="187" t="s">
        <v>193</v>
      </c>
      <c r="AU753" s="187" t="s">
        <v>81</v>
      </c>
      <c r="AY753" s="20" t="s">
        <v>191</v>
      </c>
      <c r="BE753" s="188">
        <f>IF(N753="základní",J753,0)</f>
        <v>0</v>
      </c>
      <c r="BF753" s="188">
        <f>IF(N753="snížená",J753,0)</f>
        <v>0</v>
      </c>
      <c r="BG753" s="188">
        <f>IF(N753="zákl. přenesená",J753,0)</f>
        <v>0</v>
      </c>
      <c r="BH753" s="188">
        <f>IF(N753="sníž. přenesená",J753,0)</f>
        <v>0</v>
      </c>
      <c r="BI753" s="188">
        <f>IF(N753="nulová",J753,0)</f>
        <v>0</v>
      </c>
      <c r="BJ753" s="20" t="s">
        <v>79</v>
      </c>
      <c r="BK753" s="188">
        <f>ROUND(I753*H753,2)</f>
        <v>0</v>
      </c>
      <c r="BL753" s="20" t="s">
        <v>293</v>
      </c>
      <c r="BM753" s="187" t="s">
        <v>1738</v>
      </c>
    </row>
    <row r="754" s="2" customFormat="1">
      <c r="A754" s="39"/>
      <c r="B754" s="40"/>
      <c r="C754" s="39"/>
      <c r="D754" s="189" t="s">
        <v>199</v>
      </c>
      <c r="E754" s="39"/>
      <c r="F754" s="190" t="s">
        <v>1739</v>
      </c>
      <c r="G754" s="39"/>
      <c r="H754" s="39"/>
      <c r="I754" s="191"/>
      <c r="J754" s="39"/>
      <c r="K754" s="39"/>
      <c r="L754" s="40"/>
      <c r="M754" s="192"/>
      <c r="N754" s="193"/>
      <c r="O754" s="73"/>
      <c r="P754" s="73"/>
      <c r="Q754" s="73"/>
      <c r="R754" s="73"/>
      <c r="S754" s="73"/>
      <c r="T754" s="7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20" t="s">
        <v>199</v>
      </c>
      <c r="AU754" s="20" t="s">
        <v>81</v>
      </c>
    </row>
    <row r="755" s="13" customFormat="1">
      <c r="A755" s="13"/>
      <c r="B755" s="194"/>
      <c r="C755" s="13"/>
      <c r="D755" s="195" t="s">
        <v>145</v>
      </c>
      <c r="E755" s="196" t="s">
        <v>3</v>
      </c>
      <c r="F755" s="197" t="s">
        <v>1740</v>
      </c>
      <c r="G755" s="13"/>
      <c r="H755" s="198">
        <v>8.5999999999999996</v>
      </c>
      <c r="I755" s="199"/>
      <c r="J755" s="13"/>
      <c r="K755" s="13"/>
      <c r="L755" s="194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6" t="s">
        <v>145</v>
      </c>
      <c r="AU755" s="196" t="s">
        <v>81</v>
      </c>
      <c r="AV755" s="13" t="s">
        <v>81</v>
      </c>
      <c r="AW755" s="13" t="s">
        <v>33</v>
      </c>
      <c r="AX755" s="13" t="s">
        <v>79</v>
      </c>
      <c r="AY755" s="196" t="s">
        <v>191</v>
      </c>
    </row>
    <row r="756" s="2" customFormat="1" ht="24.15" customHeight="1">
      <c r="A756" s="39"/>
      <c r="B756" s="175"/>
      <c r="C756" s="215" t="s">
        <v>1741</v>
      </c>
      <c r="D756" s="215" t="s">
        <v>653</v>
      </c>
      <c r="E756" s="216" t="s">
        <v>1742</v>
      </c>
      <c r="F756" s="217" t="s">
        <v>1743</v>
      </c>
      <c r="G756" s="218" t="s">
        <v>288</v>
      </c>
      <c r="H756" s="219">
        <v>8.5999999999999996</v>
      </c>
      <c r="I756" s="220"/>
      <c r="J756" s="221">
        <f>ROUND(I756*H756,2)</f>
        <v>0</v>
      </c>
      <c r="K756" s="217" t="s">
        <v>196</v>
      </c>
      <c r="L756" s="222"/>
      <c r="M756" s="223" t="s">
        <v>3</v>
      </c>
      <c r="N756" s="224" t="s">
        <v>43</v>
      </c>
      <c r="O756" s="73"/>
      <c r="P756" s="185">
        <f>O756*H756</f>
        <v>0</v>
      </c>
      <c r="Q756" s="185">
        <v>0.096299999999999997</v>
      </c>
      <c r="R756" s="185">
        <f>Q756*H756</f>
        <v>0.82817999999999992</v>
      </c>
      <c r="S756" s="185">
        <v>0</v>
      </c>
      <c r="T756" s="186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187" t="s">
        <v>396</v>
      </c>
      <c r="AT756" s="187" t="s">
        <v>653</v>
      </c>
      <c r="AU756" s="187" t="s">
        <v>81</v>
      </c>
      <c r="AY756" s="20" t="s">
        <v>191</v>
      </c>
      <c r="BE756" s="188">
        <f>IF(N756="základní",J756,0)</f>
        <v>0</v>
      </c>
      <c r="BF756" s="188">
        <f>IF(N756="snížená",J756,0)</f>
        <v>0</v>
      </c>
      <c r="BG756" s="188">
        <f>IF(N756="zákl. přenesená",J756,0)</f>
        <v>0</v>
      </c>
      <c r="BH756" s="188">
        <f>IF(N756="sníž. přenesená",J756,0)</f>
        <v>0</v>
      </c>
      <c r="BI756" s="188">
        <f>IF(N756="nulová",J756,0)</f>
        <v>0</v>
      </c>
      <c r="BJ756" s="20" t="s">
        <v>79</v>
      </c>
      <c r="BK756" s="188">
        <f>ROUND(I756*H756,2)</f>
        <v>0</v>
      </c>
      <c r="BL756" s="20" t="s">
        <v>293</v>
      </c>
      <c r="BM756" s="187" t="s">
        <v>1744</v>
      </c>
    </row>
    <row r="757" s="2" customFormat="1">
      <c r="A757" s="39"/>
      <c r="B757" s="40"/>
      <c r="C757" s="39"/>
      <c r="D757" s="195" t="s">
        <v>134</v>
      </c>
      <c r="E757" s="39"/>
      <c r="F757" s="203" t="s">
        <v>1745</v>
      </c>
      <c r="G757" s="39"/>
      <c r="H757" s="39"/>
      <c r="I757" s="191"/>
      <c r="J757" s="39"/>
      <c r="K757" s="39"/>
      <c r="L757" s="40"/>
      <c r="M757" s="192"/>
      <c r="N757" s="193"/>
      <c r="O757" s="73"/>
      <c r="P757" s="73"/>
      <c r="Q757" s="73"/>
      <c r="R757" s="73"/>
      <c r="S757" s="73"/>
      <c r="T757" s="74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20" t="s">
        <v>134</v>
      </c>
      <c r="AU757" s="20" t="s">
        <v>81</v>
      </c>
    </row>
    <row r="758" s="2" customFormat="1" ht="24.15" customHeight="1">
      <c r="A758" s="39"/>
      <c r="B758" s="175"/>
      <c r="C758" s="176" t="s">
        <v>1746</v>
      </c>
      <c r="D758" s="176" t="s">
        <v>193</v>
      </c>
      <c r="E758" s="177" t="s">
        <v>1747</v>
      </c>
      <c r="F758" s="178" t="s">
        <v>1748</v>
      </c>
      <c r="G758" s="179" t="s">
        <v>258</v>
      </c>
      <c r="H758" s="180">
        <v>10.069000000000001</v>
      </c>
      <c r="I758" s="181"/>
      <c r="J758" s="182">
        <f>ROUND(I758*H758,2)</f>
        <v>0</v>
      </c>
      <c r="K758" s="178" t="s">
        <v>196</v>
      </c>
      <c r="L758" s="40"/>
      <c r="M758" s="183" t="s">
        <v>3</v>
      </c>
      <c r="N758" s="184" t="s">
        <v>43</v>
      </c>
      <c r="O758" s="73"/>
      <c r="P758" s="185">
        <f>O758*H758</f>
        <v>0</v>
      </c>
      <c r="Q758" s="185">
        <v>0</v>
      </c>
      <c r="R758" s="185">
        <f>Q758*H758</f>
        <v>0</v>
      </c>
      <c r="S758" s="185">
        <v>0</v>
      </c>
      <c r="T758" s="18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187" t="s">
        <v>293</v>
      </c>
      <c r="AT758" s="187" t="s">
        <v>193</v>
      </c>
      <c r="AU758" s="187" t="s">
        <v>81</v>
      </c>
      <c r="AY758" s="20" t="s">
        <v>191</v>
      </c>
      <c r="BE758" s="188">
        <f>IF(N758="základní",J758,0)</f>
        <v>0</v>
      </c>
      <c r="BF758" s="188">
        <f>IF(N758="snížená",J758,0)</f>
        <v>0</v>
      </c>
      <c r="BG758" s="188">
        <f>IF(N758="zákl. přenesená",J758,0)</f>
        <v>0</v>
      </c>
      <c r="BH758" s="188">
        <f>IF(N758="sníž. přenesená",J758,0)</f>
        <v>0</v>
      </c>
      <c r="BI758" s="188">
        <f>IF(N758="nulová",J758,0)</f>
        <v>0</v>
      </c>
      <c r="BJ758" s="20" t="s">
        <v>79</v>
      </c>
      <c r="BK758" s="188">
        <f>ROUND(I758*H758,2)</f>
        <v>0</v>
      </c>
      <c r="BL758" s="20" t="s">
        <v>293</v>
      </c>
      <c r="BM758" s="187" t="s">
        <v>1749</v>
      </c>
    </row>
    <row r="759" s="2" customFormat="1">
      <c r="A759" s="39"/>
      <c r="B759" s="40"/>
      <c r="C759" s="39"/>
      <c r="D759" s="189" t="s">
        <v>199</v>
      </c>
      <c r="E759" s="39"/>
      <c r="F759" s="190" t="s">
        <v>1750</v>
      </c>
      <c r="G759" s="39"/>
      <c r="H759" s="39"/>
      <c r="I759" s="191"/>
      <c r="J759" s="39"/>
      <c r="K759" s="39"/>
      <c r="L759" s="40"/>
      <c r="M759" s="192"/>
      <c r="N759" s="193"/>
      <c r="O759" s="73"/>
      <c r="P759" s="73"/>
      <c r="Q759" s="73"/>
      <c r="R759" s="73"/>
      <c r="S759" s="73"/>
      <c r="T759" s="74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20" t="s">
        <v>199</v>
      </c>
      <c r="AU759" s="20" t="s">
        <v>81</v>
      </c>
    </row>
    <row r="760" s="12" customFormat="1" ht="22.8" customHeight="1">
      <c r="A760" s="12"/>
      <c r="B760" s="162"/>
      <c r="C760" s="12"/>
      <c r="D760" s="163" t="s">
        <v>71</v>
      </c>
      <c r="E760" s="173" t="s">
        <v>580</v>
      </c>
      <c r="F760" s="173" t="s">
        <v>581</v>
      </c>
      <c r="G760" s="12"/>
      <c r="H760" s="12"/>
      <c r="I760" s="165"/>
      <c r="J760" s="174">
        <f>BK760</f>
        <v>0</v>
      </c>
      <c r="K760" s="12"/>
      <c r="L760" s="162"/>
      <c r="M760" s="167"/>
      <c r="N760" s="168"/>
      <c r="O760" s="168"/>
      <c r="P760" s="169">
        <f>SUM(P761:P784)</f>
        <v>0</v>
      </c>
      <c r="Q760" s="168"/>
      <c r="R760" s="169">
        <f>SUM(R761:R784)</f>
        <v>3.6100399999999997</v>
      </c>
      <c r="S760" s="168"/>
      <c r="T760" s="170">
        <f>SUM(T761:T784)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163" t="s">
        <v>81</v>
      </c>
      <c r="AT760" s="171" t="s">
        <v>71</v>
      </c>
      <c r="AU760" s="171" t="s">
        <v>79</v>
      </c>
      <c r="AY760" s="163" t="s">
        <v>191</v>
      </c>
      <c r="BK760" s="172">
        <f>SUM(BK761:BK784)</f>
        <v>0</v>
      </c>
    </row>
    <row r="761" s="2" customFormat="1" ht="21.75" customHeight="1">
      <c r="A761" s="39"/>
      <c r="B761" s="175"/>
      <c r="C761" s="176" t="s">
        <v>1751</v>
      </c>
      <c r="D761" s="176" t="s">
        <v>193</v>
      </c>
      <c r="E761" s="177" t="s">
        <v>1752</v>
      </c>
      <c r="F761" s="178" t="s">
        <v>1753</v>
      </c>
      <c r="G761" s="179" t="s">
        <v>288</v>
      </c>
      <c r="H761" s="180">
        <v>52</v>
      </c>
      <c r="I761" s="181"/>
      <c r="J761" s="182">
        <f>ROUND(I761*H761,2)</f>
        <v>0</v>
      </c>
      <c r="K761" s="178" t="s">
        <v>196</v>
      </c>
      <c r="L761" s="40"/>
      <c r="M761" s="183" t="s">
        <v>3</v>
      </c>
      <c r="N761" s="184" t="s">
        <v>43</v>
      </c>
      <c r="O761" s="73"/>
      <c r="P761" s="185">
        <f>O761*H761</f>
        <v>0</v>
      </c>
      <c r="Q761" s="185">
        <v>0.00029999999999999997</v>
      </c>
      <c r="R761" s="185">
        <f>Q761*H761</f>
        <v>0.015599999999999999</v>
      </c>
      <c r="S761" s="185">
        <v>0</v>
      </c>
      <c r="T761" s="186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187" t="s">
        <v>293</v>
      </c>
      <c r="AT761" s="187" t="s">
        <v>193</v>
      </c>
      <c r="AU761" s="187" t="s">
        <v>81</v>
      </c>
      <c r="AY761" s="20" t="s">
        <v>191</v>
      </c>
      <c r="BE761" s="188">
        <f>IF(N761="základní",J761,0)</f>
        <v>0</v>
      </c>
      <c r="BF761" s="188">
        <f>IF(N761="snížená",J761,0)</f>
        <v>0</v>
      </c>
      <c r="BG761" s="188">
        <f>IF(N761="zákl. přenesená",J761,0)</f>
        <v>0</v>
      </c>
      <c r="BH761" s="188">
        <f>IF(N761="sníž. přenesená",J761,0)</f>
        <v>0</v>
      </c>
      <c r="BI761" s="188">
        <f>IF(N761="nulová",J761,0)</f>
        <v>0</v>
      </c>
      <c r="BJ761" s="20" t="s">
        <v>79</v>
      </c>
      <c r="BK761" s="188">
        <f>ROUND(I761*H761,2)</f>
        <v>0</v>
      </c>
      <c r="BL761" s="20" t="s">
        <v>293</v>
      </c>
      <c r="BM761" s="187" t="s">
        <v>1754</v>
      </c>
    </row>
    <row r="762" s="2" customFormat="1">
      <c r="A762" s="39"/>
      <c r="B762" s="40"/>
      <c r="C762" s="39"/>
      <c r="D762" s="189" t="s">
        <v>199</v>
      </c>
      <c r="E762" s="39"/>
      <c r="F762" s="190" t="s">
        <v>1755</v>
      </c>
      <c r="G762" s="39"/>
      <c r="H762" s="39"/>
      <c r="I762" s="191"/>
      <c r="J762" s="39"/>
      <c r="K762" s="39"/>
      <c r="L762" s="40"/>
      <c r="M762" s="192"/>
      <c r="N762" s="193"/>
      <c r="O762" s="73"/>
      <c r="P762" s="73"/>
      <c r="Q762" s="73"/>
      <c r="R762" s="73"/>
      <c r="S762" s="73"/>
      <c r="T762" s="74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20" t="s">
        <v>199</v>
      </c>
      <c r="AU762" s="20" t="s">
        <v>81</v>
      </c>
    </row>
    <row r="763" s="13" customFormat="1">
      <c r="A763" s="13"/>
      <c r="B763" s="194"/>
      <c r="C763" s="13"/>
      <c r="D763" s="195" t="s">
        <v>145</v>
      </c>
      <c r="E763" s="196" t="s">
        <v>3</v>
      </c>
      <c r="F763" s="197" t="s">
        <v>1756</v>
      </c>
      <c r="G763" s="13"/>
      <c r="H763" s="198">
        <v>28.300000000000001</v>
      </c>
      <c r="I763" s="199"/>
      <c r="J763" s="13"/>
      <c r="K763" s="13"/>
      <c r="L763" s="194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6" t="s">
        <v>145</v>
      </c>
      <c r="AU763" s="196" t="s">
        <v>81</v>
      </c>
      <c r="AV763" s="13" t="s">
        <v>81</v>
      </c>
      <c r="AW763" s="13" t="s">
        <v>33</v>
      </c>
      <c r="AX763" s="13" t="s">
        <v>72</v>
      </c>
      <c r="AY763" s="196" t="s">
        <v>191</v>
      </c>
    </row>
    <row r="764" s="13" customFormat="1">
      <c r="A764" s="13"/>
      <c r="B764" s="194"/>
      <c r="C764" s="13"/>
      <c r="D764" s="195" t="s">
        <v>145</v>
      </c>
      <c r="E764" s="196" t="s">
        <v>3</v>
      </c>
      <c r="F764" s="197" t="s">
        <v>1757</v>
      </c>
      <c r="G764" s="13"/>
      <c r="H764" s="198">
        <v>23.699999999999999</v>
      </c>
      <c r="I764" s="199"/>
      <c r="J764" s="13"/>
      <c r="K764" s="13"/>
      <c r="L764" s="194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6" t="s">
        <v>145</v>
      </c>
      <c r="AU764" s="196" t="s">
        <v>81</v>
      </c>
      <c r="AV764" s="13" t="s">
        <v>81</v>
      </c>
      <c r="AW764" s="13" t="s">
        <v>33</v>
      </c>
      <c r="AX764" s="13" t="s">
        <v>72</v>
      </c>
      <c r="AY764" s="196" t="s">
        <v>191</v>
      </c>
    </row>
    <row r="765" s="14" customFormat="1">
      <c r="A765" s="14"/>
      <c r="B765" s="204"/>
      <c r="C765" s="14"/>
      <c r="D765" s="195" t="s">
        <v>145</v>
      </c>
      <c r="E765" s="205" t="s">
        <v>3</v>
      </c>
      <c r="F765" s="206" t="s">
        <v>270</v>
      </c>
      <c r="G765" s="14"/>
      <c r="H765" s="207">
        <v>52</v>
      </c>
      <c r="I765" s="208"/>
      <c r="J765" s="14"/>
      <c r="K765" s="14"/>
      <c r="L765" s="204"/>
      <c r="M765" s="209"/>
      <c r="N765" s="210"/>
      <c r="O765" s="210"/>
      <c r="P765" s="210"/>
      <c r="Q765" s="210"/>
      <c r="R765" s="210"/>
      <c r="S765" s="210"/>
      <c r="T765" s="2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5" t="s">
        <v>145</v>
      </c>
      <c r="AU765" s="205" t="s">
        <v>81</v>
      </c>
      <c r="AV765" s="14" t="s">
        <v>197</v>
      </c>
      <c r="AW765" s="14" t="s">
        <v>33</v>
      </c>
      <c r="AX765" s="14" t="s">
        <v>79</v>
      </c>
      <c r="AY765" s="205" t="s">
        <v>191</v>
      </c>
    </row>
    <row r="766" s="2" customFormat="1" ht="24.15" customHeight="1">
      <c r="A766" s="39"/>
      <c r="B766" s="175"/>
      <c r="C766" s="176" t="s">
        <v>1758</v>
      </c>
      <c r="D766" s="176" t="s">
        <v>193</v>
      </c>
      <c r="E766" s="177" t="s">
        <v>1759</v>
      </c>
      <c r="F766" s="178" t="s">
        <v>1760</v>
      </c>
      <c r="G766" s="179" t="s">
        <v>288</v>
      </c>
      <c r="H766" s="180">
        <v>11.699999999999999</v>
      </c>
      <c r="I766" s="181"/>
      <c r="J766" s="182">
        <f>ROUND(I766*H766,2)</f>
        <v>0</v>
      </c>
      <c r="K766" s="178" t="s">
        <v>196</v>
      </c>
      <c r="L766" s="40"/>
      <c r="M766" s="183" t="s">
        <v>3</v>
      </c>
      <c r="N766" s="184" t="s">
        <v>43</v>
      </c>
      <c r="O766" s="73"/>
      <c r="P766" s="185">
        <f>O766*H766</f>
        <v>0</v>
      </c>
      <c r="Q766" s="185">
        <v>0.00029999999999999997</v>
      </c>
      <c r="R766" s="185">
        <f>Q766*H766</f>
        <v>0.0035099999999999997</v>
      </c>
      <c r="S766" s="185">
        <v>0</v>
      </c>
      <c r="T766" s="186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187" t="s">
        <v>293</v>
      </c>
      <c r="AT766" s="187" t="s">
        <v>193</v>
      </c>
      <c r="AU766" s="187" t="s">
        <v>81</v>
      </c>
      <c r="AY766" s="20" t="s">
        <v>191</v>
      </c>
      <c r="BE766" s="188">
        <f>IF(N766="základní",J766,0)</f>
        <v>0</v>
      </c>
      <c r="BF766" s="188">
        <f>IF(N766="snížená",J766,0)</f>
        <v>0</v>
      </c>
      <c r="BG766" s="188">
        <f>IF(N766="zákl. přenesená",J766,0)</f>
        <v>0</v>
      </c>
      <c r="BH766" s="188">
        <f>IF(N766="sníž. přenesená",J766,0)</f>
        <v>0</v>
      </c>
      <c r="BI766" s="188">
        <f>IF(N766="nulová",J766,0)</f>
        <v>0</v>
      </c>
      <c r="BJ766" s="20" t="s">
        <v>79</v>
      </c>
      <c r="BK766" s="188">
        <f>ROUND(I766*H766,2)</f>
        <v>0</v>
      </c>
      <c r="BL766" s="20" t="s">
        <v>293</v>
      </c>
      <c r="BM766" s="187" t="s">
        <v>1761</v>
      </c>
    </row>
    <row r="767" s="2" customFormat="1">
      <c r="A767" s="39"/>
      <c r="B767" s="40"/>
      <c r="C767" s="39"/>
      <c r="D767" s="189" t="s">
        <v>199</v>
      </c>
      <c r="E767" s="39"/>
      <c r="F767" s="190" t="s">
        <v>1762</v>
      </c>
      <c r="G767" s="39"/>
      <c r="H767" s="39"/>
      <c r="I767" s="191"/>
      <c r="J767" s="39"/>
      <c r="K767" s="39"/>
      <c r="L767" s="40"/>
      <c r="M767" s="192"/>
      <c r="N767" s="193"/>
      <c r="O767" s="73"/>
      <c r="P767" s="73"/>
      <c r="Q767" s="73"/>
      <c r="R767" s="73"/>
      <c r="S767" s="73"/>
      <c r="T767" s="74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20" t="s">
        <v>199</v>
      </c>
      <c r="AU767" s="20" t="s">
        <v>81</v>
      </c>
    </row>
    <row r="768" s="13" customFormat="1">
      <c r="A768" s="13"/>
      <c r="B768" s="194"/>
      <c r="C768" s="13"/>
      <c r="D768" s="195" t="s">
        <v>145</v>
      </c>
      <c r="E768" s="196" t="s">
        <v>3</v>
      </c>
      <c r="F768" s="197" t="s">
        <v>1763</v>
      </c>
      <c r="G768" s="13"/>
      <c r="H768" s="198">
        <v>11.699999999999999</v>
      </c>
      <c r="I768" s="199"/>
      <c r="J768" s="13"/>
      <c r="K768" s="13"/>
      <c r="L768" s="194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6" t="s">
        <v>145</v>
      </c>
      <c r="AU768" s="196" t="s">
        <v>81</v>
      </c>
      <c r="AV768" s="13" t="s">
        <v>81</v>
      </c>
      <c r="AW768" s="13" t="s">
        <v>33</v>
      </c>
      <c r="AX768" s="13" t="s">
        <v>79</v>
      </c>
      <c r="AY768" s="196" t="s">
        <v>191</v>
      </c>
    </row>
    <row r="769" s="2" customFormat="1" ht="16.5" customHeight="1">
      <c r="A769" s="39"/>
      <c r="B769" s="175"/>
      <c r="C769" s="215" t="s">
        <v>1764</v>
      </c>
      <c r="D769" s="215" t="s">
        <v>653</v>
      </c>
      <c r="E769" s="216" t="s">
        <v>1765</v>
      </c>
      <c r="F769" s="217" t="s">
        <v>1766</v>
      </c>
      <c r="G769" s="218" t="s">
        <v>288</v>
      </c>
      <c r="H769" s="219">
        <v>63.700000000000003</v>
      </c>
      <c r="I769" s="220"/>
      <c r="J769" s="221">
        <f>ROUND(I769*H769,2)</f>
        <v>0</v>
      </c>
      <c r="K769" s="217" t="s">
        <v>3</v>
      </c>
      <c r="L769" s="222"/>
      <c r="M769" s="223" t="s">
        <v>3</v>
      </c>
      <c r="N769" s="224" t="s">
        <v>43</v>
      </c>
      <c r="O769" s="73"/>
      <c r="P769" s="185">
        <f>O769*H769</f>
        <v>0</v>
      </c>
      <c r="Q769" s="185">
        <v>0.00264</v>
      </c>
      <c r="R769" s="185">
        <f>Q769*H769</f>
        <v>0.16816800000000001</v>
      </c>
      <c r="S769" s="185">
        <v>0</v>
      </c>
      <c r="T769" s="186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187" t="s">
        <v>396</v>
      </c>
      <c r="AT769" s="187" t="s">
        <v>653</v>
      </c>
      <c r="AU769" s="187" t="s">
        <v>81</v>
      </c>
      <c r="AY769" s="20" t="s">
        <v>191</v>
      </c>
      <c r="BE769" s="188">
        <f>IF(N769="základní",J769,0)</f>
        <v>0</v>
      </c>
      <c r="BF769" s="188">
        <f>IF(N769="snížená",J769,0)</f>
        <v>0</v>
      </c>
      <c r="BG769" s="188">
        <f>IF(N769="zákl. přenesená",J769,0)</f>
        <v>0</v>
      </c>
      <c r="BH769" s="188">
        <f>IF(N769="sníž. přenesená",J769,0)</f>
        <v>0</v>
      </c>
      <c r="BI769" s="188">
        <f>IF(N769="nulová",J769,0)</f>
        <v>0</v>
      </c>
      <c r="BJ769" s="20" t="s">
        <v>79</v>
      </c>
      <c r="BK769" s="188">
        <f>ROUND(I769*H769,2)</f>
        <v>0</v>
      </c>
      <c r="BL769" s="20" t="s">
        <v>293</v>
      </c>
      <c r="BM769" s="187" t="s">
        <v>1767</v>
      </c>
    </row>
    <row r="770" s="2" customFormat="1" ht="16.5" customHeight="1">
      <c r="A770" s="39"/>
      <c r="B770" s="175"/>
      <c r="C770" s="176" t="s">
        <v>1768</v>
      </c>
      <c r="D770" s="176" t="s">
        <v>193</v>
      </c>
      <c r="E770" s="177" t="s">
        <v>1769</v>
      </c>
      <c r="F770" s="178" t="s">
        <v>1770</v>
      </c>
      <c r="G770" s="179" t="s">
        <v>136</v>
      </c>
      <c r="H770" s="180">
        <v>93.799999999999997</v>
      </c>
      <c r="I770" s="181"/>
      <c r="J770" s="182">
        <f>ROUND(I770*H770,2)</f>
        <v>0</v>
      </c>
      <c r="K770" s="178" t="s">
        <v>196</v>
      </c>
      <c r="L770" s="40"/>
      <c r="M770" s="183" t="s">
        <v>3</v>
      </c>
      <c r="N770" s="184" t="s">
        <v>43</v>
      </c>
      <c r="O770" s="73"/>
      <c r="P770" s="185">
        <f>O770*H770</f>
        <v>0</v>
      </c>
      <c r="Q770" s="185">
        <v>0.0015</v>
      </c>
      <c r="R770" s="185">
        <f>Q770*H770</f>
        <v>0.14069999999999999</v>
      </c>
      <c r="S770" s="185">
        <v>0</v>
      </c>
      <c r="T770" s="186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187" t="s">
        <v>293</v>
      </c>
      <c r="AT770" s="187" t="s">
        <v>193</v>
      </c>
      <c r="AU770" s="187" t="s">
        <v>81</v>
      </c>
      <c r="AY770" s="20" t="s">
        <v>191</v>
      </c>
      <c r="BE770" s="188">
        <f>IF(N770="základní",J770,0)</f>
        <v>0</v>
      </c>
      <c r="BF770" s="188">
        <f>IF(N770="snížená",J770,0)</f>
        <v>0</v>
      </c>
      <c r="BG770" s="188">
        <f>IF(N770="zákl. přenesená",J770,0)</f>
        <v>0</v>
      </c>
      <c r="BH770" s="188">
        <f>IF(N770="sníž. přenesená",J770,0)</f>
        <v>0</v>
      </c>
      <c r="BI770" s="188">
        <f>IF(N770="nulová",J770,0)</f>
        <v>0</v>
      </c>
      <c r="BJ770" s="20" t="s">
        <v>79</v>
      </c>
      <c r="BK770" s="188">
        <f>ROUND(I770*H770,2)</f>
        <v>0</v>
      </c>
      <c r="BL770" s="20" t="s">
        <v>293</v>
      </c>
      <c r="BM770" s="187" t="s">
        <v>1771</v>
      </c>
    </row>
    <row r="771" s="2" customFormat="1">
      <c r="A771" s="39"/>
      <c r="B771" s="40"/>
      <c r="C771" s="39"/>
      <c r="D771" s="189" t="s">
        <v>199</v>
      </c>
      <c r="E771" s="39"/>
      <c r="F771" s="190" t="s">
        <v>1772</v>
      </c>
      <c r="G771" s="39"/>
      <c r="H771" s="39"/>
      <c r="I771" s="191"/>
      <c r="J771" s="39"/>
      <c r="K771" s="39"/>
      <c r="L771" s="40"/>
      <c r="M771" s="192"/>
      <c r="N771" s="193"/>
      <c r="O771" s="73"/>
      <c r="P771" s="73"/>
      <c r="Q771" s="73"/>
      <c r="R771" s="73"/>
      <c r="S771" s="73"/>
      <c r="T771" s="74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20" t="s">
        <v>199</v>
      </c>
      <c r="AU771" s="20" t="s">
        <v>81</v>
      </c>
    </row>
    <row r="772" s="2" customFormat="1">
      <c r="A772" s="39"/>
      <c r="B772" s="40"/>
      <c r="C772" s="39"/>
      <c r="D772" s="195" t="s">
        <v>134</v>
      </c>
      <c r="E772" s="39"/>
      <c r="F772" s="203" t="s">
        <v>1773</v>
      </c>
      <c r="G772" s="39"/>
      <c r="H772" s="39"/>
      <c r="I772" s="191"/>
      <c r="J772" s="39"/>
      <c r="K772" s="39"/>
      <c r="L772" s="40"/>
      <c r="M772" s="192"/>
      <c r="N772" s="193"/>
      <c r="O772" s="73"/>
      <c r="P772" s="73"/>
      <c r="Q772" s="73"/>
      <c r="R772" s="73"/>
      <c r="S772" s="73"/>
      <c r="T772" s="74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20" t="s">
        <v>134</v>
      </c>
      <c r="AU772" s="20" t="s">
        <v>81</v>
      </c>
    </row>
    <row r="773" s="13" customFormat="1">
      <c r="A773" s="13"/>
      <c r="B773" s="194"/>
      <c r="C773" s="13"/>
      <c r="D773" s="195" t="s">
        <v>145</v>
      </c>
      <c r="E773" s="196" t="s">
        <v>3</v>
      </c>
      <c r="F773" s="197" t="s">
        <v>1774</v>
      </c>
      <c r="G773" s="13"/>
      <c r="H773" s="198">
        <v>93.799999999999997</v>
      </c>
      <c r="I773" s="199"/>
      <c r="J773" s="13"/>
      <c r="K773" s="13"/>
      <c r="L773" s="194"/>
      <c r="M773" s="200"/>
      <c r="N773" s="201"/>
      <c r="O773" s="201"/>
      <c r="P773" s="201"/>
      <c r="Q773" s="201"/>
      <c r="R773" s="201"/>
      <c r="S773" s="201"/>
      <c r="T773" s="20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6" t="s">
        <v>145</v>
      </c>
      <c r="AU773" s="196" t="s">
        <v>81</v>
      </c>
      <c r="AV773" s="13" t="s">
        <v>81</v>
      </c>
      <c r="AW773" s="13" t="s">
        <v>33</v>
      </c>
      <c r="AX773" s="13" t="s">
        <v>79</v>
      </c>
      <c r="AY773" s="196" t="s">
        <v>191</v>
      </c>
    </row>
    <row r="774" s="2" customFormat="1" ht="16.5" customHeight="1">
      <c r="A774" s="39"/>
      <c r="B774" s="175"/>
      <c r="C774" s="176" t="s">
        <v>1775</v>
      </c>
      <c r="D774" s="176" t="s">
        <v>193</v>
      </c>
      <c r="E774" s="177" t="s">
        <v>1776</v>
      </c>
      <c r="F774" s="178" t="s">
        <v>1777</v>
      </c>
      <c r="G774" s="179" t="s">
        <v>136</v>
      </c>
      <c r="H774" s="180">
        <v>187.59999999999999</v>
      </c>
      <c r="I774" s="181"/>
      <c r="J774" s="182">
        <f>ROUND(I774*H774,2)</f>
        <v>0</v>
      </c>
      <c r="K774" s="178" t="s">
        <v>196</v>
      </c>
      <c r="L774" s="40"/>
      <c r="M774" s="183" t="s">
        <v>3</v>
      </c>
      <c r="N774" s="184" t="s">
        <v>43</v>
      </c>
      <c r="O774" s="73"/>
      <c r="P774" s="185">
        <f>O774*H774</f>
        <v>0</v>
      </c>
      <c r="Q774" s="185">
        <v>0.00029999999999999997</v>
      </c>
      <c r="R774" s="185">
        <f>Q774*H774</f>
        <v>0.056279999999999997</v>
      </c>
      <c r="S774" s="185">
        <v>0</v>
      </c>
      <c r="T774" s="186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187" t="s">
        <v>293</v>
      </c>
      <c r="AT774" s="187" t="s">
        <v>193</v>
      </c>
      <c r="AU774" s="187" t="s">
        <v>81</v>
      </c>
      <c r="AY774" s="20" t="s">
        <v>191</v>
      </c>
      <c r="BE774" s="188">
        <f>IF(N774="základní",J774,0)</f>
        <v>0</v>
      </c>
      <c r="BF774" s="188">
        <f>IF(N774="snížená",J774,0)</f>
        <v>0</v>
      </c>
      <c r="BG774" s="188">
        <f>IF(N774="zákl. přenesená",J774,0)</f>
        <v>0</v>
      </c>
      <c r="BH774" s="188">
        <f>IF(N774="sníž. přenesená",J774,0)</f>
        <v>0</v>
      </c>
      <c r="BI774" s="188">
        <f>IF(N774="nulová",J774,0)</f>
        <v>0</v>
      </c>
      <c r="BJ774" s="20" t="s">
        <v>79</v>
      </c>
      <c r="BK774" s="188">
        <f>ROUND(I774*H774,2)</f>
        <v>0</v>
      </c>
      <c r="BL774" s="20" t="s">
        <v>293</v>
      </c>
      <c r="BM774" s="187" t="s">
        <v>1778</v>
      </c>
    </row>
    <row r="775" s="2" customFormat="1">
      <c r="A775" s="39"/>
      <c r="B775" s="40"/>
      <c r="C775" s="39"/>
      <c r="D775" s="189" t="s">
        <v>199</v>
      </c>
      <c r="E775" s="39"/>
      <c r="F775" s="190" t="s">
        <v>1779</v>
      </c>
      <c r="G775" s="39"/>
      <c r="H775" s="39"/>
      <c r="I775" s="191"/>
      <c r="J775" s="39"/>
      <c r="K775" s="39"/>
      <c r="L775" s="40"/>
      <c r="M775" s="192"/>
      <c r="N775" s="193"/>
      <c r="O775" s="73"/>
      <c r="P775" s="73"/>
      <c r="Q775" s="73"/>
      <c r="R775" s="73"/>
      <c r="S775" s="73"/>
      <c r="T775" s="74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20" t="s">
        <v>199</v>
      </c>
      <c r="AU775" s="20" t="s">
        <v>81</v>
      </c>
    </row>
    <row r="776" s="2" customFormat="1">
      <c r="A776" s="39"/>
      <c r="B776" s="40"/>
      <c r="C776" s="39"/>
      <c r="D776" s="195" t="s">
        <v>134</v>
      </c>
      <c r="E776" s="39"/>
      <c r="F776" s="203" t="s">
        <v>1780</v>
      </c>
      <c r="G776" s="39"/>
      <c r="H776" s="39"/>
      <c r="I776" s="191"/>
      <c r="J776" s="39"/>
      <c r="K776" s="39"/>
      <c r="L776" s="40"/>
      <c r="M776" s="192"/>
      <c r="N776" s="193"/>
      <c r="O776" s="73"/>
      <c r="P776" s="73"/>
      <c r="Q776" s="73"/>
      <c r="R776" s="73"/>
      <c r="S776" s="73"/>
      <c r="T776" s="74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20" t="s">
        <v>134</v>
      </c>
      <c r="AU776" s="20" t="s">
        <v>81</v>
      </c>
    </row>
    <row r="777" s="13" customFormat="1">
      <c r="A777" s="13"/>
      <c r="B777" s="194"/>
      <c r="C777" s="13"/>
      <c r="D777" s="195" t="s">
        <v>145</v>
      </c>
      <c r="E777" s="196" t="s">
        <v>3</v>
      </c>
      <c r="F777" s="197" t="s">
        <v>1781</v>
      </c>
      <c r="G777" s="13"/>
      <c r="H777" s="198">
        <v>187.59999999999999</v>
      </c>
      <c r="I777" s="199"/>
      <c r="J777" s="13"/>
      <c r="K777" s="13"/>
      <c r="L777" s="194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6" t="s">
        <v>145</v>
      </c>
      <c r="AU777" s="196" t="s">
        <v>81</v>
      </c>
      <c r="AV777" s="13" t="s">
        <v>81</v>
      </c>
      <c r="AW777" s="13" t="s">
        <v>33</v>
      </c>
      <c r="AX777" s="13" t="s">
        <v>79</v>
      </c>
      <c r="AY777" s="196" t="s">
        <v>191</v>
      </c>
    </row>
    <row r="778" s="2" customFormat="1" ht="24.15" customHeight="1">
      <c r="A778" s="39"/>
      <c r="B778" s="175"/>
      <c r="C778" s="176" t="s">
        <v>1782</v>
      </c>
      <c r="D778" s="176" t="s">
        <v>193</v>
      </c>
      <c r="E778" s="177" t="s">
        <v>1783</v>
      </c>
      <c r="F778" s="178" t="s">
        <v>1784</v>
      </c>
      <c r="G778" s="179" t="s">
        <v>136</v>
      </c>
      <c r="H778" s="180">
        <v>93.799999999999997</v>
      </c>
      <c r="I778" s="181"/>
      <c r="J778" s="182">
        <f>ROUND(I778*H778,2)</f>
        <v>0</v>
      </c>
      <c r="K778" s="178" t="s">
        <v>196</v>
      </c>
      <c r="L778" s="40"/>
      <c r="M778" s="183" t="s">
        <v>3</v>
      </c>
      <c r="N778" s="184" t="s">
        <v>43</v>
      </c>
      <c r="O778" s="73"/>
      <c r="P778" s="185">
        <f>O778*H778</f>
        <v>0</v>
      </c>
      <c r="Q778" s="185">
        <v>0.0090900000000000009</v>
      </c>
      <c r="R778" s="185">
        <f>Q778*H778</f>
        <v>0.85264200000000001</v>
      </c>
      <c r="S778" s="185">
        <v>0</v>
      </c>
      <c r="T778" s="186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187" t="s">
        <v>293</v>
      </c>
      <c r="AT778" s="187" t="s">
        <v>193</v>
      </c>
      <c r="AU778" s="187" t="s">
        <v>81</v>
      </c>
      <c r="AY778" s="20" t="s">
        <v>191</v>
      </c>
      <c r="BE778" s="188">
        <f>IF(N778="základní",J778,0)</f>
        <v>0</v>
      </c>
      <c r="BF778" s="188">
        <f>IF(N778="snížená",J778,0)</f>
        <v>0</v>
      </c>
      <c r="BG778" s="188">
        <f>IF(N778="zákl. přenesená",J778,0)</f>
        <v>0</v>
      </c>
      <c r="BH778" s="188">
        <f>IF(N778="sníž. přenesená",J778,0)</f>
        <v>0</v>
      </c>
      <c r="BI778" s="188">
        <f>IF(N778="nulová",J778,0)</f>
        <v>0</v>
      </c>
      <c r="BJ778" s="20" t="s">
        <v>79</v>
      </c>
      <c r="BK778" s="188">
        <f>ROUND(I778*H778,2)</f>
        <v>0</v>
      </c>
      <c r="BL778" s="20" t="s">
        <v>293</v>
      </c>
      <c r="BM778" s="187" t="s">
        <v>1785</v>
      </c>
    </row>
    <row r="779" s="2" customFormat="1">
      <c r="A779" s="39"/>
      <c r="B779" s="40"/>
      <c r="C779" s="39"/>
      <c r="D779" s="189" t="s">
        <v>199</v>
      </c>
      <c r="E779" s="39"/>
      <c r="F779" s="190" t="s">
        <v>1786</v>
      </c>
      <c r="G779" s="39"/>
      <c r="H779" s="39"/>
      <c r="I779" s="191"/>
      <c r="J779" s="39"/>
      <c r="K779" s="39"/>
      <c r="L779" s="40"/>
      <c r="M779" s="192"/>
      <c r="N779" s="193"/>
      <c r="O779" s="73"/>
      <c r="P779" s="73"/>
      <c r="Q779" s="73"/>
      <c r="R779" s="73"/>
      <c r="S779" s="73"/>
      <c r="T779" s="74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20" t="s">
        <v>199</v>
      </c>
      <c r="AU779" s="20" t="s">
        <v>81</v>
      </c>
    </row>
    <row r="780" s="13" customFormat="1">
      <c r="A780" s="13"/>
      <c r="B780" s="194"/>
      <c r="C780" s="13"/>
      <c r="D780" s="195" t="s">
        <v>145</v>
      </c>
      <c r="E780" s="196" t="s">
        <v>3</v>
      </c>
      <c r="F780" s="197" t="s">
        <v>1774</v>
      </c>
      <c r="G780" s="13"/>
      <c r="H780" s="198">
        <v>93.799999999999997</v>
      </c>
      <c r="I780" s="199"/>
      <c r="J780" s="13"/>
      <c r="K780" s="13"/>
      <c r="L780" s="194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6" t="s">
        <v>145</v>
      </c>
      <c r="AU780" s="196" t="s">
        <v>81</v>
      </c>
      <c r="AV780" s="13" t="s">
        <v>81</v>
      </c>
      <c r="AW780" s="13" t="s">
        <v>33</v>
      </c>
      <c r="AX780" s="13" t="s">
        <v>79</v>
      </c>
      <c r="AY780" s="196" t="s">
        <v>191</v>
      </c>
    </row>
    <row r="781" s="2" customFormat="1" ht="21.75" customHeight="1">
      <c r="A781" s="39"/>
      <c r="B781" s="175"/>
      <c r="C781" s="215" t="s">
        <v>1787</v>
      </c>
      <c r="D781" s="215" t="s">
        <v>653</v>
      </c>
      <c r="E781" s="216" t="s">
        <v>1788</v>
      </c>
      <c r="F781" s="217" t="s">
        <v>1789</v>
      </c>
      <c r="G781" s="218" t="s">
        <v>136</v>
      </c>
      <c r="H781" s="219">
        <v>107.87000000000001</v>
      </c>
      <c r="I781" s="220"/>
      <c r="J781" s="221">
        <f>ROUND(I781*H781,2)</f>
        <v>0</v>
      </c>
      <c r="K781" s="217" t="s">
        <v>196</v>
      </c>
      <c r="L781" s="222"/>
      <c r="M781" s="223" t="s">
        <v>3</v>
      </c>
      <c r="N781" s="224" t="s">
        <v>43</v>
      </c>
      <c r="O781" s="73"/>
      <c r="P781" s="185">
        <f>O781*H781</f>
        <v>0</v>
      </c>
      <c r="Q781" s="185">
        <v>0.021999999999999999</v>
      </c>
      <c r="R781" s="185">
        <f>Q781*H781</f>
        <v>2.3731399999999998</v>
      </c>
      <c r="S781" s="185">
        <v>0</v>
      </c>
      <c r="T781" s="186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187" t="s">
        <v>396</v>
      </c>
      <c r="AT781" s="187" t="s">
        <v>653</v>
      </c>
      <c r="AU781" s="187" t="s">
        <v>81</v>
      </c>
      <c r="AY781" s="20" t="s">
        <v>191</v>
      </c>
      <c r="BE781" s="188">
        <f>IF(N781="základní",J781,0)</f>
        <v>0</v>
      </c>
      <c r="BF781" s="188">
        <f>IF(N781="snížená",J781,0)</f>
        <v>0</v>
      </c>
      <c r="BG781" s="188">
        <f>IF(N781="zákl. přenesená",J781,0)</f>
        <v>0</v>
      </c>
      <c r="BH781" s="188">
        <f>IF(N781="sníž. přenesená",J781,0)</f>
        <v>0</v>
      </c>
      <c r="BI781" s="188">
        <f>IF(N781="nulová",J781,0)</f>
        <v>0</v>
      </c>
      <c r="BJ781" s="20" t="s">
        <v>79</v>
      </c>
      <c r="BK781" s="188">
        <f>ROUND(I781*H781,2)</f>
        <v>0</v>
      </c>
      <c r="BL781" s="20" t="s">
        <v>293</v>
      </c>
      <c r="BM781" s="187" t="s">
        <v>1790</v>
      </c>
    </row>
    <row r="782" s="13" customFormat="1">
      <c r="A782" s="13"/>
      <c r="B782" s="194"/>
      <c r="C782" s="13"/>
      <c r="D782" s="195" t="s">
        <v>145</v>
      </c>
      <c r="E782" s="13"/>
      <c r="F782" s="197" t="s">
        <v>1791</v>
      </c>
      <c r="G782" s="13"/>
      <c r="H782" s="198">
        <v>107.87000000000001</v>
      </c>
      <c r="I782" s="199"/>
      <c r="J782" s="13"/>
      <c r="K782" s="13"/>
      <c r="L782" s="194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6" t="s">
        <v>145</v>
      </c>
      <c r="AU782" s="196" t="s">
        <v>81</v>
      </c>
      <c r="AV782" s="13" t="s">
        <v>81</v>
      </c>
      <c r="AW782" s="13" t="s">
        <v>4</v>
      </c>
      <c r="AX782" s="13" t="s">
        <v>79</v>
      </c>
      <c r="AY782" s="196" t="s">
        <v>191</v>
      </c>
    </row>
    <row r="783" s="2" customFormat="1" ht="24.15" customHeight="1">
      <c r="A783" s="39"/>
      <c r="B783" s="175"/>
      <c r="C783" s="176" t="s">
        <v>1792</v>
      </c>
      <c r="D783" s="176" t="s">
        <v>193</v>
      </c>
      <c r="E783" s="177" t="s">
        <v>1793</v>
      </c>
      <c r="F783" s="178" t="s">
        <v>1794</v>
      </c>
      <c r="G783" s="179" t="s">
        <v>258</v>
      </c>
      <c r="H783" s="180">
        <v>3.6099999999999999</v>
      </c>
      <c r="I783" s="181"/>
      <c r="J783" s="182">
        <f>ROUND(I783*H783,2)</f>
        <v>0</v>
      </c>
      <c r="K783" s="178" t="s">
        <v>196</v>
      </c>
      <c r="L783" s="40"/>
      <c r="M783" s="183" t="s">
        <v>3</v>
      </c>
      <c r="N783" s="184" t="s">
        <v>43</v>
      </c>
      <c r="O783" s="73"/>
      <c r="P783" s="185">
        <f>O783*H783</f>
        <v>0</v>
      </c>
      <c r="Q783" s="185">
        <v>0</v>
      </c>
      <c r="R783" s="185">
        <f>Q783*H783</f>
        <v>0</v>
      </c>
      <c r="S783" s="185">
        <v>0</v>
      </c>
      <c r="T783" s="18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187" t="s">
        <v>293</v>
      </c>
      <c r="AT783" s="187" t="s">
        <v>193</v>
      </c>
      <c r="AU783" s="187" t="s">
        <v>81</v>
      </c>
      <c r="AY783" s="20" t="s">
        <v>191</v>
      </c>
      <c r="BE783" s="188">
        <f>IF(N783="základní",J783,0)</f>
        <v>0</v>
      </c>
      <c r="BF783" s="188">
        <f>IF(N783="snížená",J783,0)</f>
        <v>0</v>
      </c>
      <c r="BG783" s="188">
        <f>IF(N783="zákl. přenesená",J783,0)</f>
        <v>0</v>
      </c>
      <c r="BH783" s="188">
        <f>IF(N783="sníž. přenesená",J783,0)</f>
        <v>0</v>
      </c>
      <c r="BI783" s="188">
        <f>IF(N783="nulová",J783,0)</f>
        <v>0</v>
      </c>
      <c r="BJ783" s="20" t="s">
        <v>79</v>
      </c>
      <c r="BK783" s="188">
        <f>ROUND(I783*H783,2)</f>
        <v>0</v>
      </c>
      <c r="BL783" s="20" t="s">
        <v>293</v>
      </c>
      <c r="BM783" s="187" t="s">
        <v>1795</v>
      </c>
    </row>
    <row r="784" s="2" customFormat="1">
      <c r="A784" s="39"/>
      <c r="B784" s="40"/>
      <c r="C784" s="39"/>
      <c r="D784" s="189" t="s">
        <v>199</v>
      </c>
      <c r="E784" s="39"/>
      <c r="F784" s="190" t="s">
        <v>1796</v>
      </c>
      <c r="G784" s="39"/>
      <c r="H784" s="39"/>
      <c r="I784" s="191"/>
      <c r="J784" s="39"/>
      <c r="K784" s="39"/>
      <c r="L784" s="40"/>
      <c r="M784" s="192"/>
      <c r="N784" s="193"/>
      <c r="O784" s="73"/>
      <c r="P784" s="73"/>
      <c r="Q784" s="73"/>
      <c r="R784" s="73"/>
      <c r="S784" s="73"/>
      <c r="T784" s="74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20" t="s">
        <v>199</v>
      </c>
      <c r="AU784" s="20" t="s">
        <v>81</v>
      </c>
    </row>
    <row r="785" s="12" customFormat="1" ht="22.8" customHeight="1">
      <c r="A785" s="12"/>
      <c r="B785" s="162"/>
      <c r="C785" s="12"/>
      <c r="D785" s="163" t="s">
        <v>71</v>
      </c>
      <c r="E785" s="173" t="s">
        <v>594</v>
      </c>
      <c r="F785" s="173" t="s">
        <v>595</v>
      </c>
      <c r="G785" s="12"/>
      <c r="H785" s="12"/>
      <c r="I785" s="165"/>
      <c r="J785" s="174">
        <f>BK785</f>
        <v>0</v>
      </c>
      <c r="K785" s="12"/>
      <c r="L785" s="162"/>
      <c r="M785" s="167"/>
      <c r="N785" s="168"/>
      <c r="O785" s="168"/>
      <c r="P785" s="169">
        <f>SUM(P786:P809)</f>
        <v>0</v>
      </c>
      <c r="Q785" s="168"/>
      <c r="R785" s="169">
        <f>SUM(R786:R809)</f>
        <v>2.6674007999999998</v>
      </c>
      <c r="S785" s="168"/>
      <c r="T785" s="170">
        <f>SUM(T786:T809)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163" t="s">
        <v>81</v>
      </c>
      <c r="AT785" s="171" t="s">
        <v>71</v>
      </c>
      <c r="AU785" s="171" t="s">
        <v>79</v>
      </c>
      <c r="AY785" s="163" t="s">
        <v>191</v>
      </c>
      <c r="BK785" s="172">
        <f>SUM(BK786:BK809)</f>
        <v>0</v>
      </c>
    </row>
    <row r="786" s="2" customFormat="1" ht="16.5" customHeight="1">
      <c r="A786" s="39"/>
      <c r="B786" s="175"/>
      <c r="C786" s="176" t="s">
        <v>1797</v>
      </c>
      <c r="D786" s="176" t="s">
        <v>193</v>
      </c>
      <c r="E786" s="177" t="s">
        <v>1798</v>
      </c>
      <c r="F786" s="178" t="s">
        <v>1799</v>
      </c>
      <c r="G786" s="179" t="s">
        <v>136</v>
      </c>
      <c r="H786" s="180">
        <v>281.80000000000001</v>
      </c>
      <c r="I786" s="181"/>
      <c r="J786" s="182">
        <f>ROUND(I786*H786,2)</f>
        <v>0</v>
      </c>
      <c r="K786" s="178" t="s">
        <v>196</v>
      </c>
      <c r="L786" s="40"/>
      <c r="M786" s="183" t="s">
        <v>3</v>
      </c>
      <c r="N786" s="184" t="s">
        <v>43</v>
      </c>
      <c r="O786" s="73"/>
      <c r="P786" s="185">
        <f>O786*H786</f>
        <v>0</v>
      </c>
      <c r="Q786" s="185">
        <v>0.00020000000000000001</v>
      </c>
      <c r="R786" s="185">
        <f>Q786*H786</f>
        <v>0.056360000000000007</v>
      </c>
      <c r="S786" s="185">
        <v>0</v>
      </c>
      <c r="T786" s="18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187" t="s">
        <v>293</v>
      </c>
      <c r="AT786" s="187" t="s">
        <v>193</v>
      </c>
      <c r="AU786" s="187" t="s">
        <v>81</v>
      </c>
      <c r="AY786" s="20" t="s">
        <v>191</v>
      </c>
      <c r="BE786" s="188">
        <f>IF(N786="základní",J786,0)</f>
        <v>0</v>
      </c>
      <c r="BF786" s="188">
        <f>IF(N786="snížená",J786,0)</f>
        <v>0</v>
      </c>
      <c r="BG786" s="188">
        <f>IF(N786="zákl. přenesená",J786,0)</f>
        <v>0</v>
      </c>
      <c r="BH786" s="188">
        <f>IF(N786="sníž. přenesená",J786,0)</f>
        <v>0</v>
      </c>
      <c r="BI786" s="188">
        <f>IF(N786="nulová",J786,0)</f>
        <v>0</v>
      </c>
      <c r="BJ786" s="20" t="s">
        <v>79</v>
      </c>
      <c r="BK786" s="188">
        <f>ROUND(I786*H786,2)</f>
        <v>0</v>
      </c>
      <c r="BL786" s="20" t="s">
        <v>293</v>
      </c>
      <c r="BM786" s="187" t="s">
        <v>1800</v>
      </c>
    </row>
    <row r="787" s="2" customFormat="1">
      <c r="A787" s="39"/>
      <c r="B787" s="40"/>
      <c r="C787" s="39"/>
      <c r="D787" s="189" t="s">
        <v>199</v>
      </c>
      <c r="E787" s="39"/>
      <c r="F787" s="190" t="s">
        <v>1801</v>
      </c>
      <c r="G787" s="39"/>
      <c r="H787" s="39"/>
      <c r="I787" s="191"/>
      <c r="J787" s="39"/>
      <c r="K787" s="39"/>
      <c r="L787" s="40"/>
      <c r="M787" s="192"/>
      <c r="N787" s="193"/>
      <c r="O787" s="73"/>
      <c r="P787" s="73"/>
      <c r="Q787" s="73"/>
      <c r="R787" s="73"/>
      <c r="S787" s="73"/>
      <c r="T787" s="74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20" t="s">
        <v>199</v>
      </c>
      <c r="AU787" s="20" t="s">
        <v>81</v>
      </c>
    </row>
    <row r="788" s="13" customFormat="1">
      <c r="A788" s="13"/>
      <c r="B788" s="194"/>
      <c r="C788" s="13"/>
      <c r="D788" s="195" t="s">
        <v>145</v>
      </c>
      <c r="E788" s="196" t="s">
        <v>3</v>
      </c>
      <c r="F788" s="197" t="s">
        <v>1802</v>
      </c>
      <c r="G788" s="13"/>
      <c r="H788" s="198">
        <v>281.80000000000001</v>
      </c>
      <c r="I788" s="199"/>
      <c r="J788" s="13"/>
      <c r="K788" s="13"/>
      <c r="L788" s="194"/>
      <c r="M788" s="200"/>
      <c r="N788" s="201"/>
      <c r="O788" s="201"/>
      <c r="P788" s="201"/>
      <c r="Q788" s="201"/>
      <c r="R788" s="201"/>
      <c r="S788" s="201"/>
      <c r="T788" s="20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6" t="s">
        <v>145</v>
      </c>
      <c r="AU788" s="196" t="s">
        <v>81</v>
      </c>
      <c r="AV788" s="13" t="s">
        <v>81</v>
      </c>
      <c r="AW788" s="13" t="s">
        <v>33</v>
      </c>
      <c r="AX788" s="13" t="s">
        <v>79</v>
      </c>
      <c r="AY788" s="196" t="s">
        <v>191</v>
      </c>
    </row>
    <row r="789" s="2" customFormat="1" ht="24.15" customHeight="1">
      <c r="A789" s="39"/>
      <c r="B789" s="175"/>
      <c r="C789" s="176" t="s">
        <v>1803</v>
      </c>
      <c r="D789" s="176" t="s">
        <v>193</v>
      </c>
      <c r="E789" s="177" t="s">
        <v>1804</v>
      </c>
      <c r="F789" s="178" t="s">
        <v>1805</v>
      </c>
      <c r="G789" s="179" t="s">
        <v>136</v>
      </c>
      <c r="H789" s="180">
        <v>281.80000000000001</v>
      </c>
      <c r="I789" s="181"/>
      <c r="J789" s="182">
        <f>ROUND(I789*H789,2)</f>
        <v>0</v>
      </c>
      <c r="K789" s="178" t="s">
        <v>196</v>
      </c>
      <c r="L789" s="40"/>
      <c r="M789" s="183" t="s">
        <v>3</v>
      </c>
      <c r="N789" s="184" t="s">
        <v>43</v>
      </c>
      <c r="O789" s="73"/>
      <c r="P789" s="185">
        <f>O789*H789</f>
        <v>0</v>
      </c>
      <c r="Q789" s="185">
        <v>0.0044999999999999997</v>
      </c>
      <c r="R789" s="185">
        <f>Q789*H789</f>
        <v>1.2681</v>
      </c>
      <c r="S789" s="185">
        <v>0</v>
      </c>
      <c r="T789" s="186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187" t="s">
        <v>293</v>
      </c>
      <c r="AT789" s="187" t="s">
        <v>193</v>
      </c>
      <c r="AU789" s="187" t="s">
        <v>81</v>
      </c>
      <c r="AY789" s="20" t="s">
        <v>191</v>
      </c>
      <c r="BE789" s="188">
        <f>IF(N789="základní",J789,0)</f>
        <v>0</v>
      </c>
      <c r="BF789" s="188">
        <f>IF(N789="snížená",J789,0)</f>
        <v>0</v>
      </c>
      <c r="BG789" s="188">
        <f>IF(N789="zákl. přenesená",J789,0)</f>
        <v>0</v>
      </c>
      <c r="BH789" s="188">
        <f>IF(N789="sníž. přenesená",J789,0)</f>
        <v>0</v>
      </c>
      <c r="BI789" s="188">
        <f>IF(N789="nulová",J789,0)</f>
        <v>0</v>
      </c>
      <c r="BJ789" s="20" t="s">
        <v>79</v>
      </c>
      <c r="BK789" s="188">
        <f>ROUND(I789*H789,2)</f>
        <v>0</v>
      </c>
      <c r="BL789" s="20" t="s">
        <v>293</v>
      </c>
      <c r="BM789" s="187" t="s">
        <v>1806</v>
      </c>
    </row>
    <row r="790" s="2" customFormat="1">
      <c r="A790" s="39"/>
      <c r="B790" s="40"/>
      <c r="C790" s="39"/>
      <c r="D790" s="189" t="s">
        <v>199</v>
      </c>
      <c r="E790" s="39"/>
      <c r="F790" s="190" t="s">
        <v>1807</v>
      </c>
      <c r="G790" s="39"/>
      <c r="H790" s="39"/>
      <c r="I790" s="191"/>
      <c r="J790" s="39"/>
      <c r="K790" s="39"/>
      <c r="L790" s="40"/>
      <c r="M790" s="192"/>
      <c r="N790" s="193"/>
      <c r="O790" s="73"/>
      <c r="P790" s="73"/>
      <c r="Q790" s="73"/>
      <c r="R790" s="73"/>
      <c r="S790" s="73"/>
      <c r="T790" s="74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20" t="s">
        <v>199</v>
      </c>
      <c r="AU790" s="20" t="s">
        <v>81</v>
      </c>
    </row>
    <row r="791" s="2" customFormat="1" ht="16.5" customHeight="1">
      <c r="A791" s="39"/>
      <c r="B791" s="175"/>
      <c r="C791" s="176" t="s">
        <v>1808</v>
      </c>
      <c r="D791" s="176" t="s">
        <v>193</v>
      </c>
      <c r="E791" s="177" t="s">
        <v>1809</v>
      </c>
      <c r="F791" s="178" t="s">
        <v>1810</v>
      </c>
      <c r="G791" s="179" t="s">
        <v>136</v>
      </c>
      <c r="H791" s="180">
        <v>277.60000000000002</v>
      </c>
      <c r="I791" s="181"/>
      <c r="J791" s="182">
        <f>ROUND(I791*H791,2)</f>
        <v>0</v>
      </c>
      <c r="K791" s="178" t="s">
        <v>196</v>
      </c>
      <c r="L791" s="40"/>
      <c r="M791" s="183" t="s">
        <v>3</v>
      </c>
      <c r="N791" s="184" t="s">
        <v>43</v>
      </c>
      <c r="O791" s="73"/>
      <c r="P791" s="185">
        <f>O791*H791</f>
        <v>0</v>
      </c>
      <c r="Q791" s="185">
        <v>0.00029999999999999997</v>
      </c>
      <c r="R791" s="185">
        <f>Q791*H791</f>
        <v>0.083279999999999993</v>
      </c>
      <c r="S791" s="185">
        <v>0</v>
      </c>
      <c r="T791" s="18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187" t="s">
        <v>293</v>
      </c>
      <c r="AT791" s="187" t="s">
        <v>193</v>
      </c>
      <c r="AU791" s="187" t="s">
        <v>81</v>
      </c>
      <c r="AY791" s="20" t="s">
        <v>191</v>
      </c>
      <c r="BE791" s="188">
        <f>IF(N791="základní",J791,0)</f>
        <v>0</v>
      </c>
      <c r="BF791" s="188">
        <f>IF(N791="snížená",J791,0)</f>
        <v>0</v>
      </c>
      <c r="BG791" s="188">
        <f>IF(N791="zákl. přenesená",J791,0)</f>
        <v>0</v>
      </c>
      <c r="BH791" s="188">
        <f>IF(N791="sníž. přenesená",J791,0)</f>
        <v>0</v>
      </c>
      <c r="BI791" s="188">
        <f>IF(N791="nulová",J791,0)</f>
        <v>0</v>
      </c>
      <c r="BJ791" s="20" t="s">
        <v>79</v>
      </c>
      <c r="BK791" s="188">
        <f>ROUND(I791*H791,2)</f>
        <v>0</v>
      </c>
      <c r="BL791" s="20" t="s">
        <v>293</v>
      </c>
      <c r="BM791" s="187" t="s">
        <v>1811</v>
      </c>
    </row>
    <row r="792" s="2" customFormat="1">
      <c r="A792" s="39"/>
      <c r="B792" s="40"/>
      <c r="C792" s="39"/>
      <c r="D792" s="189" t="s">
        <v>199</v>
      </c>
      <c r="E792" s="39"/>
      <c r="F792" s="190" t="s">
        <v>1812</v>
      </c>
      <c r="G792" s="39"/>
      <c r="H792" s="39"/>
      <c r="I792" s="191"/>
      <c r="J792" s="39"/>
      <c r="K792" s="39"/>
      <c r="L792" s="40"/>
      <c r="M792" s="192"/>
      <c r="N792" s="193"/>
      <c r="O792" s="73"/>
      <c r="P792" s="73"/>
      <c r="Q792" s="73"/>
      <c r="R792" s="73"/>
      <c r="S792" s="73"/>
      <c r="T792" s="74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20" t="s">
        <v>199</v>
      </c>
      <c r="AU792" s="20" t="s">
        <v>81</v>
      </c>
    </row>
    <row r="793" s="13" customFormat="1">
      <c r="A793" s="13"/>
      <c r="B793" s="194"/>
      <c r="C793" s="13"/>
      <c r="D793" s="195" t="s">
        <v>145</v>
      </c>
      <c r="E793" s="196" t="s">
        <v>3</v>
      </c>
      <c r="F793" s="197" t="s">
        <v>1813</v>
      </c>
      <c r="G793" s="13"/>
      <c r="H793" s="198">
        <v>277.60000000000002</v>
      </c>
      <c r="I793" s="199"/>
      <c r="J793" s="13"/>
      <c r="K793" s="13"/>
      <c r="L793" s="194"/>
      <c r="M793" s="200"/>
      <c r="N793" s="201"/>
      <c r="O793" s="201"/>
      <c r="P793" s="201"/>
      <c r="Q793" s="201"/>
      <c r="R793" s="201"/>
      <c r="S793" s="201"/>
      <c r="T793" s="20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6" t="s">
        <v>145</v>
      </c>
      <c r="AU793" s="196" t="s">
        <v>81</v>
      </c>
      <c r="AV793" s="13" t="s">
        <v>81</v>
      </c>
      <c r="AW793" s="13" t="s">
        <v>33</v>
      </c>
      <c r="AX793" s="13" t="s">
        <v>79</v>
      </c>
      <c r="AY793" s="196" t="s">
        <v>191</v>
      </c>
    </row>
    <row r="794" s="2" customFormat="1" ht="33" customHeight="1">
      <c r="A794" s="39"/>
      <c r="B794" s="175"/>
      <c r="C794" s="215" t="s">
        <v>1814</v>
      </c>
      <c r="D794" s="215" t="s">
        <v>653</v>
      </c>
      <c r="E794" s="216" t="s">
        <v>1815</v>
      </c>
      <c r="F794" s="217" t="s">
        <v>1816</v>
      </c>
      <c r="G794" s="218" t="s">
        <v>136</v>
      </c>
      <c r="H794" s="219">
        <v>305.36000000000001</v>
      </c>
      <c r="I794" s="220"/>
      <c r="J794" s="221">
        <f>ROUND(I794*H794,2)</f>
        <v>0</v>
      </c>
      <c r="K794" s="217" t="s">
        <v>196</v>
      </c>
      <c r="L794" s="222"/>
      <c r="M794" s="223" t="s">
        <v>3</v>
      </c>
      <c r="N794" s="224" t="s">
        <v>43</v>
      </c>
      <c r="O794" s="73"/>
      <c r="P794" s="185">
        <f>O794*H794</f>
        <v>0</v>
      </c>
      <c r="Q794" s="185">
        <v>0.0038999999999999998</v>
      </c>
      <c r="R794" s="185">
        <f>Q794*H794</f>
        <v>1.190904</v>
      </c>
      <c r="S794" s="185">
        <v>0</v>
      </c>
      <c r="T794" s="186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187" t="s">
        <v>396</v>
      </c>
      <c r="AT794" s="187" t="s">
        <v>653</v>
      </c>
      <c r="AU794" s="187" t="s">
        <v>81</v>
      </c>
      <c r="AY794" s="20" t="s">
        <v>191</v>
      </c>
      <c r="BE794" s="188">
        <f>IF(N794="základní",J794,0)</f>
        <v>0</v>
      </c>
      <c r="BF794" s="188">
        <f>IF(N794="snížená",J794,0)</f>
        <v>0</v>
      </c>
      <c r="BG794" s="188">
        <f>IF(N794="zákl. přenesená",J794,0)</f>
        <v>0</v>
      </c>
      <c r="BH794" s="188">
        <f>IF(N794="sníž. přenesená",J794,0)</f>
        <v>0</v>
      </c>
      <c r="BI794" s="188">
        <f>IF(N794="nulová",J794,0)</f>
        <v>0</v>
      </c>
      <c r="BJ794" s="20" t="s">
        <v>79</v>
      </c>
      <c r="BK794" s="188">
        <f>ROUND(I794*H794,2)</f>
        <v>0</v>
      </c>
      <c r="BL794" s="20" t="s">
        <v>293</v>
      </c>
      <c r="BM794" s="187" t="s">
        <v>1817</v>
      </c>
    </row>
    <row r="795" s="13" customFormat="1">
      <c r="A795" s="13"/>
      <c r="B795" s="194"/>
      <c r="C795" s="13"/>
      <c r="D795" s="195" t="s">
        <v>145</v>
      </c>
      <c r="E795" s="13"/>
      <c r="F795" s="197" t="s">
        <v>1818</v>
      </c>
      <c r="G795" s="13"/>
      <c r="H795" s="198">
        <v>305.36000000000001</v>
      </c>
      <c r="I795" s="199"/>
      <c r="J795" s="13"/>
      <c r="K795" s="13"/>
      <c r="L795" s="194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6" t="s">
        <v>145</v>
      </c>
      <c r="AU795" s="196" t="s">
        <v>81</v>
      </c>
      <c r="AV795" s="13" t="s">
        <v>81</v>
      </c>
      <c r="AW795" s="13" t="s">
        <v>4</v>
      </c>
      <c r="AX795" s="13" t="s">
        <v>79</v>
      </c>
      <c r="AY795" s="196" t="s">
        <v>191</v>
      </c>
    </row>
    <row r="796" s="2" customFormat="1" ht="16.5" customHeight="1">
      <c r="A796" s="39"/>
      <c r="B796" s="175"/>
      <c r="C796" s="176" t="s">
        <v>1819</v>
      </c>
      <c r="D796" s="176" t="s">
        <v>193</v>
      </c>
      <c r="E796" s="177" t="s">
        <v>1820</v>
      </c>
      <c r="F796" s="178" t="s">
        <v>1821</v>
      </c>
      <c r="G796" s="179" t="s">
        <v>136</v>
      </c>
      <c r="H796" s="180">
        <v>4.2000000000000002</v>
      </c>
      <c r="I796" s="181"/>
      <c r="J796" s="182">
        <f>ROUND(I796*H796,2)</f>
        <v>0</v>
      </c>
      <c r="K796" s="178" t="s">
        <v>196</v>
      </c>
      <c r="L796" s="40"/>
      <c r="M796" s="183" t="s">
        <v>3</v>
      </c>
      <c r="N796" s="184" t="s">
        <v>43</v>
      </c>
      <c r="O796" s="73"/>
      <c r="P796" s="185">
        <f>O796*H796</f>
        <v>0</v>
      </c>
      <c r="Q796" s="185">
        <v>0.00040000000000000002</v>
      </c>
      <c r="R796" s="185">
        <f>Q796*H796</f>
        <v>0.0016800000000000001</v>
      </c>
      <c r="S796" s="185">
        <v>0</v>
      </c>
      <c r="T796" s="18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187" t="s">
        <v>293</v>
      </c>
      <c r="AT796" s="187" t="s">
        <v>193</v>
      </c>
      <c r="AU796" s="187" t="s">
        <v>81</v>
      </c>
      <c r="AY796" s="20" t="s">
        <v>191</v>
      </c>
      <c r="BE796" s="188">
        <f>IF(N796="základní",J796,0)</f>
        <v>0</v>
      </c>
      <c r="BF796" s="188">
        <f>IF(N796="snížená",J796,0)</f>
        <v>0</v>
      </c>
      <c r="BG796" s="188">
        <f>IF(N796="zákl. přenesená",J796,0)</f>
        <v>0</v>
      </c>
      <c r="BH796" s="188">
        <f>IF(N796="sníž. přenesená",J796,0)</f>
        <v>0</v>
      </c>
      <c r="BI796" s="188">
        <f>IF(N796="nulová",J796,0)</f>
        <v>0</v>
      </c>
      <c r="BJ796" s="20" t="s">
        <v>79</v>
      </c>
      <c r="BK796" s="188">
        <f>ROUND(I796*H796,2)</f>
        <v>0</v>
      </c>
      <c r="BL796" s="20" t="s">
        <v>293</v>
      </c>
      <c r="BM796" s="187" t="s">
        <v>1822</v>
      </c>
    </row>
    <row r="797" s="2" customFormat="1">
      <c r="A797" s="39"/>
      <c r="B797" s="40"/>
      <c r="C797" s="39"/>
      <c r="D797" s="189" t="s">
        <v>199</v>
      </c>
      <c r="E797" s="39"/>
      <c r="F797" s="190" t="s">
        <v>1823</v>
      </c>
      <c r="G797" s="39"/>
      <c r="H797" s="39"/>
      <c r="I797" s="191"/>
      <c r="J797" s="39"/>
      <c r="K797" s="39"/>
      <c r="L797" s="40"/>
      <c r="M797" s="192"/>
      <c r="N797" s="193"/>
      <c r="O797" s="73"/>
      <c r="P797" s="73"/>
      <c r="Q797" s="73"/>
      <c r="R797" s="73"/>
      <c r="S797" s="73"/>
      <c r="T797" s="74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20" t="s">
        <v>199</v>
      </c>
      <c r="AU797" s="20" t="s">
        <v>81</v>
      </c>
    </row>
    <row r="798" s="13" customFormat="1">
      <c r="A798" s="13"/>
      <c r="B798" s="194"/>
      <c r="C798" s="13"/>
      <c r="D798" s="195" t="s">
        <v>145</v>
      </c>
      <c r="E798" s="196" t="s">
        <v>3</v>
      </c>
      <c r="F798" s="197" t="s">
        <v>622</v>
      </c>
      <c r="G798" s="13"/>
      <c r="H798" s="198">
        <v>4.2000000000000002</v>
      </c>
      <c r="I798" s="199"/>
      <c r="J798" s="13"/>
      <c r="K798" s="13"/>
      <c r="L798" s="194"/>
      <c r="M798" s="200"/>
      <c r="N798" s="201"/>
      <c r="O798" s="201"/>
      <c r="P798" s="201"/>
      <c r="Q798" s="201"/>
      <c r="R798" s="201"/>
      <c r="S798" s="201"/>
      <c r="T798" s="20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6" t="s">
        <v>145</v>
      </c>
      <c r="AU798" s="196" t="s">
        <v>81</v>
      </c>
      <c r="AV798" s="13" t="s">
        <v>81</v>
      </c>
      <c r="AW798" s="13" t="s">
        <v>33</v>
      </c>
      <c r="AX798" s="13" t="s">
        <v>79</v>
      </c>
      <c r="AY798" s="196" t="s">
        <v>191</v>
      </c>
    </row>
    <row r="799" s="2" customFormat="1" ht="24.15" customHeight="1">
      <c r="A799" s="39"/>
      <c r="B799" s="175"/>
      <c r="C799" s="215" t="s">
        <v>1824</v>
      </c>
      <c r="D799" s="215" t="s">
        <v>653</v>
      </c>
      <c r="E799" s="216" t="s">
        <v>1825</v>
      </c>
      <c r="F799" s="217" t="s">
        <v>1826</v>
      </c>
      <c r="G799" s="218" t="s">
        <v>136</v>
      </c>
      <c r="H799" s="219">
        <v>4.6200000000000001</v>
      </c>
      <c r="I799" s="220"/>
      <c r="J799" s="221">
        <f>ROUND(I799*H799,2)</f>
        <v>0</v>
      </c>
      <c r="K799" s="217" t="s">
        <v>3</v>
      </c>
      <c r="L799" s="222"/>
      <c r="M799" s="223" t="s">
        <v>3</v>
      </c>
      <c r="N799" s="224" t="s">
        <v>43</v>
      </c>
      <c r="O799" s="73"/>
      <c r="P799" s="185">
        <f>O799*H799</f>
        <v>0</v>
      </c>
      <c r="Q799" s="185">
        <v>0.00298</v>
      </c>
      <c r="R799" s="185">
        <f>Q799*H799</f>
        <v>0.0137676</v>
      </c>
      <c r="S799" s="185">
        <v>0</v>
      </c>
      <c r="T799" s="186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187" t="s">
        <v>396</v>
      </c>
      <c r="AT799" s="187" t="s">
        <v>653</v>
      </c>
      <c r="AU799" s="187" t="s">
        <v>81</v>
      </c>
      <c r="AY799" s="20" t="s">
        <v>191</v>
      </c>
      <c r="BE799" s="188">
        <f>IF(N799="základní",J799,0)</f>
        <v>0</v>
      </c>
      <c r="BF799" s="188">
        <f>IF(N799="snížená",J799,0)</f>
        <v>0</v>
      </c>
      <c r="BG799" s="188">
        <f>IF(N799="zákl. přenesená",J799,0)</f>
        <v>0</v>
      </c>
      <c r="BH799" s="188">
        <f>IF(N799="sníž. přenesená",J799,0)</f>
        <v>0</v>
      </c>
      <c r="BI799" s="188">
        <f>IF(N799="nulová",J799,0)</f>
        <v>0</v>
      </c>
      <c r="BJ799" s="20" t="s">
        <v>79</v>
      </c>
      <c r="BK799" s="188">
        <f>ROUND(I799*H799,2)</f>
        <v>0</v>
      </c>
      <c r="BL799" s="20" t="s">
        <v>293</v>
      </c>
      <c r="BM799" s="187" t="s">
        <v>1827</v>
      </c>
    </row>
    <row r="800" s="13" customFormat="1">
      <c r="A800" s="13"/>
      <c r="B800" s="194"/>
      <c r="C800" s="13"/>
      <c r="D800" s="195" t="s">
        <v>145</v>
      </c>
      <c r="E800" s="13"/>
      <c r="F800" s="197" t="s">
        <v>1828</v>
      </c>
      <c r="G800" s="13"/>
      <c r="H800" s="198">
        <v>4.6200000000000001</v>
      </c>
      <c r="I800" s="199"/>
      <c r="J800" s="13"/>
      <c r="K800" s="13"/>
      <c r="L800" s="194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6" t="s">
        <v>145</v>
      </c>
      <c r="AU800" s="196" t="s">
        <v>81</v>
      </c>
      <c r="AV800" s="13" t="s">
        <v>81</v>
      </c>
      <c r="AW800" s="13" t="s">
        <v>4</v>
      </c>
      <c r="AX800" s="13" t="s">
        <v>79</v>
      </c>
      <c r="AY800" s="196" t="s">
        <v>191</v>
      </c>
    </row>
    <row r="801" s="2" customFormat="1" ht="16.5" customHeight="1">
      <c r="A801" s="39"/>
      <c r="B801" s="175"/>
      <c r="C801" s="176" t="s">
        <v>1829</v>
      </c>
      <c r="D801" s="176" t="s">
        <v>193</v>
      </c>
      <c r="E801" s="177" t="s">
        <v>1830</v>
      </c>
      <c r="F801" s="178" t="s">
        <v>1831</v>
      </c>
      <c r="G801" s="179" t="s">
        <v>288</v>
      </c>
      <c r="H801" s="180">
        <v>168.69999999999999</v>
      </c>
      <c r="I801" s="181"/>
      <c r="J801" s="182">
        <f>ROUND(I801*H801,2)</f>
        <v>0</v>
      </c>
      <c r="K801" s="178" t="s">
        <v>196</v>
      </c>
      <c r="L801" s="40"/>
      <c r="M801" s="183" t="s">
        <v>3</v>
      </c>
      <c r="N801" s="184" t="s">
        <v>43</v>
      </c>
      <c r="O801" s="73"/>
      <c r="P801" s="185">
        <f>O801*H801</f>
        <v>0</v>
      </c>
      <c r="Q801" s="185">
        <v>1.0000000000000001E-05</v>
      </c>
      <c r="R801" s="185">
        <f>Q801*H801</f>
        <v>0.0016870000000000001</v>
      </c>
      <c r="S801" s="185">
        <v>0</v>
      </c>
      <c r="T801" s="186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187" t="s">
        <v>293</v>
      </c>
      <c r="AT801" s="187" t="s">
        <v>193</v>
      </c>
      <c r="AU801" s="187" t="s">
        <v>81</v>
      </c>
      <c r="AY801" s="20" t="s">
        <v>191</v>
      </c>
      <c r="BE801" s="188">
        <f>IF(N801="základní",J801,0)</f>
        <v>0</v>
      </c>
      <c r="BF801" s="188">
        <f>IF(N801="snížená",J801,0)</f>
        <v>0</v>
      </c>
      <c r="BG801" s="188">
        <f>IF(N801="zákl. přenesená",J801,0)</f>
        <v>0</v>
      </c>
      <c r="BH801" s="188">
        <f>IF(N801="sníž. přenesená",J801,0)</f>
        <v>0</v>
      </c>
      <c r="BI801" s="188">
        <f>IF(N801="nulová",J801,0)</f>
        <v>0</v>
      </c>
      <c r="BJ801" s="20" t="s">
        <v>79</v>
      </c>
      <c r="BK801" s="188">
        <f>ROUND(I801*H801,2)</f>
        <v>0</v>
      </c>
      <c r="BL801" s="20" t="s">
        <v>293</v>
      </c>
      <c r="BM801" s="187" t="s">
        <v>1832</v>
      </c>
    </row>
    <row r="802" s="2" customFormat="1">
      <c r="A802" s="39"/>
      <c r="B802" s="40"/>
      <c r="C802" s="39"/>
      <c r="D802" s="189" t="s">
        <v>199</v>
      </c>
      <c r="E802" s="39"/>
      <c r="F802" s="190" t="s">
        <v>1833</v>
      </c>
      <c r="G802" s="39"/>
      <c r="H802" s="39"/>
      <c r="I802" s="191"/>
      <c r="J802" s="39"/>
      <c r="K802" s="39"/>
      <c r="L802" s="40"/>
      <c r="M802" s="192"/>
      <c r="N802" s="193"/>
      <c r="O802" s="73"/>
      <c r="P802" s="73"/>
      <c r="Q802" s="73"/>
      <c r="R802" s="73"/>
      <c r="S802" s="73"/>
      <c r="T802" s="74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20" t="s">
        <v>199</v>
      </c>
      <c r="AU802" s="20" t="s">
        <v>81</v>
      </c>
    </row>
    <row r="803" s="13" customFormat="1">
      <c r="A803" s="13"/>
      <c r="B803" s="194"/>
      <c r="C803" s="13"/>
      <c r="D803" s="195" t="s">
        <v>145</v>
      </c>
      <c r="E803" s="196" t="s">
        <v>3</v>
      </c>
      <c r="F803" s="197" t="s">
        <v>1834</v>
      </c>
      <c r="G803" s="13"/>
      <c r="H803" s="198">
        <v>77.599999999999994</v>
      </c>
      <c r="I803" s="199"/>
      <c r="J803" s="13"/>
      <c r="K803" s="13"/>
      <c r="L803" s="194"/>
      <c r="M803" s="200"/>
      <c r="N803" s="201"/>
      <c r="O803" s="201"/>
      <c r="P803" s="201"/>
      <c r="Q803" s="201"/>
      <c r="R803" s="201"/>
      <c r="S803" s="201"/>
      <c r="T803" s="20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6" t="s">
        <v>145</v>
      </c>
      <c r="AU803" s="196" t="s">
        <v>81</v>
      </c>
      <c r="AV803" s="13" t="s">
        <v>81</v>
      </c>
      <c r="AW803" s="13" t="s">
        <v>33</v>
      </c>
      <c r="AX803" s="13" t="s">
        <v>72</v>
      </c>
      <c r="AY803" s="196" t="s">
        <v>191</v>
      </c>
    </row>
    <row r="804" s="13" customFormat="1">
      <c r="A804" s="13"/>
      <c r="B804" s="194"/>
      <c r="C804" s="13"/>
      <c r="D804" s="195" t="s">
        <v>145</v>
      </c>
      <c r="E804" s="196" t="s">
        <v>3</v>
      </c>
      <c r="F804" s="197" t="s">
        <v>1835</v>
      </c>
      <c r="G804" s="13"/>
      <c r="H804" s="198">
        <v>91.099999999999994</v>
      </c>
      <c r="I804" s="199"/>
      <c r="J804" s="13"/>
      <c r="K804" s="13"/>
      <c r="L804" s="194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6" t="s">
        <v>145</v>
      </c>
      <c r="AU804" s="196" t="s">
        <v>81</v>
      </c>
      <c r="AV804" s="13" t="s">
        <v>81</v>
      </c>
      <c r="AW804" s="13" t="s">
        <v>33</v>
      </c>
      <c r="AX804" s="13" t="s">
        <v>72</v>
      </c>
      <c r="AY804" s="196" t="s">
        <v>191</v>
      </c>
    </row>
    <row r="805" s="14" customFormat="1">
      <c r="A805" s="14"/>
      <c r="B805" s="204"/>
      <c r="C805" s="14"/>
      <c r="D805" s="195" t="s">
        <v>145</v>
      </c>
      <c r="E805" s="205" t="s">
        <v>3</v>
      </c>
      <c r="F805" s="206" t="s">
        <v>270</v>
      </c>
      <c r="G805" s="14"/>
      <c r="H805" s="207">
        <v>168.69999999999999</v>
      </c>
      <c r="I805" s="208"/>
      <c r="J805" s="14"/>
      <c r="K805" s="14"/>
      <c r="L805" s="204"/>
      <c r="M805" s="209"/>
      <c r="N805" s="210"/>
      <c r="O805" s="210"/>
      <c r="P805" s="210"/>
      <c r="Q805" s="210"/>
      <c r="R805" s="210"/>
      <c r="S805" s="210"/>
      <c r="T805" s="2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5" t="s">
        <v>145</v>
      </c>
      <c r="AU805" s="205" t="s">
        <v>81</v>
      </c>
      <c r="AV805" s="14" t="s">
        <v>197</v>
      </c>
      <c r="AW805" s="14" t="s">
        <v>33</v>
      </c>
      <c r="AX805" s="14" t="s">
        <v>79</v>
      </c>
      <c r="AY805" s="205" t="s">
        <v>191</v>
      </c>
    </row>
    <row r="806" s="2" customFormat="1" ht="16.5" customHeight="1">
      <c r="A806" s="39"/>
      <c r="B806" s="175"/>
      <c r="C806" s="215" t="s">
        <v>1836</v>
      </c>
      <c r="D806" s="215" t="s">
        <v>653</v>
      </c>
      <c r="E806" s="216" t="s">
        <v>1837</v>
      </c>
      <c r="F806" s="217" t="s">
        <v>1838</v>
      </c>
      <c r="G806" s="218" t="s">
        <v>288</v>
      </c>
      <c r="H806" s="219">
        <v>172.07400000000001</v>
      </c>
      <c r="I806" s="220"/>
      <c r="J806" s="221">
        <f>ROUND(I806*H806,2)</f>
        <v>0</v>
      </c>
      <c r="K806" s="217" t="s">
        <v>3</v>
      </c>
      <c r="L806" s="222"/>
      <c r="M806" s="223" t="s">
        <v>3</v>
      </c>
      <c r="N806" s="224" t="s">
        <v>43</v>
      </c>
      <c r="O806" s="73"/>
      <c r="P806" s="185">
        <f>O806*H806</f>
        <v>0</v>
      </c>
      <c r="Q806" s="185">
        <v>0.00029999999999999997</v>
      </c>
      <c r="R806" s="185">
        <f>Q806*H806</f>
        <v>0.0516222</v>
      </c>
      <c r="S806" s="185">
        <v>0</v>
      </c>
      <c r="T806" s="186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187" t="s">
        <v>396</v>
      </c>
      <c r="AT806" s="187" t="s">
        <v>653</v>
      </c>
      <c r="AU806" s="187" t="s">
        <v>81</v>
      </c>
      <c r="AY806" s="20" t="s">
        <v>191</v>
      </c>
      <c r="BE806" s="188">
        <f>IF(N806="základní",J806,0)</f>
        <v>0</v>
      </c>
      <c r="BF806" s="188">
        <f>IF(N806="snížená",J806,0)</f>
        <v>0</v>
      </c>
      <c r="BG806" s="188">
        <f>IF(N806="zákl. přenesená",J806,0)</f>
        <v>0</v>
      </c>
      <c r="BH806" s="188">
        <f>IF(N806="sníž. přenesená",J806,0)</f>
        <v>0</v>
      </c>
      <c r="BI806" s="188">
        <f>IF(N806="nulová",J806,0)</f>
        <v>0</v>
      </c>
      <c r="BJ806" s="20" t="s">
        <v>79</v>
      </c>
      <c r="BK806" s="188">
        <f>ROUND(I806*H806,2)</f>
        <v>0</v>
      </c>
      <c r="BL806" s="20" t="s">
        <v>293</v>
      </c>
      <c r="BM806" s="187" t="s">
        <v>1839</v>
      </c>
    </row>
    <row r="807" s="13" customFormat="1">
      <c r="A807" s="13"/>
      <c r="B807" s="194"/>
      <c r="C807" s="13"/>
      <c r="D807" s="195" t="s">
        <v>145</v>
      </c>
      <c r="E807" s="13"/>
      <c r="F807" s="197" t="s">
        <v>1840</v>
      </c>
      <c r="G807" s="13"/>
      <c r="H807" s="198">
        <v>172.07400000000001</v>
      </c>
      <c r="I807" s="199"/>
      <c r="J807" s="13"/>
      <c r="K807" s="13"/>
      <c r="L807" s="194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6" t="s">
        <v>145</v>
      </c>
      <c r="AU807" s="196" t="s">
        <v>81</v>
      </c>
      <c r="AV807" s="13" t="s">
        <v>81</v>
      </c>
      <c r="AW807" s="13" t="s">
        <v>4</v>
      </c>
      <c r="AX807" s="13" t="s">
        <v>79</v>
      </c>
      <c r="AY807" s="196" t="s">
        <v>191</v>
      </c>
    </row>
    <row r="808" s="2" customFormat="1" ht="24.15" customHeight="1">
      <c r="A808" s="39"/>
      <c r="B808" s="175"/>
      <c r="C808" s="176" t="s">
        <v>1841</v>
      </c>
      <c r="D808" s="176" t="s">
        <v>193</v>
      </c>
      <c r="E808" s="177" t="s">
        <v>1842</v>
      </c>
      <c r="F808" s="178" t="s">
        <v>1843</v>
      </c>
      <c r="G808" s="179" t="s">
        <v>258</v>
      </c>
      <c r="H808" s="180">
        <v>2.6669999999999998</v>
      </c>
      <c r="I808" s="181"/>
      <c r="J808" s="182">
        <f>ROUND(I808*H808,2)</f>
        <v>0</v>
      </c>
      <c r="K808" s="178" t="s">
        <v>196</v>
      </c>
      <c r="L808" s="40"/>
      <c r="M808" s="183" t="s">
        <v>3</v>
      </c>
      <c r="N808" s="184" t="s">
        <v>43</v>
      </c>
      <c r="O808" s="73"/>
      <c r="P808" s="185">
        <f>O808*H808</f>
        <v>0</v>
      </c>
      <c r="Q808" s="185">
        <v>0</v>
      </c>
      <c r="R808" s="185">
        <f>Q808*H808</f>
        <v>0</v>
      </c>
      <c r="S808" s="185">
        <v>0</v>
      </c>
      <c r="T808" s="186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187" t="s">
        <v>293</v>
      </c>
      <c r="AT808" s="187" t="s">
        <v>193</v>
      </c>
      <c r="AU808" s="187" t="s">
        <v>81</v>
      </c>
      <c r="AY808" s="20" t="s">
        <v>191</v>
      </c>
      <c r="BE808" s="188">
        <f>IF(N808="základní",J808,0)</f>
        <v>0</v>
      </c>
      <c r="BF808" s="188">
        <f>IF(N808="snížená",J808,0)</f>
        <v>0</v>
      </c>
      <c r="BG808" s="188">
        <f>IF(N808="zákl. přenesená",J808,0)</f>
        <v>0</v>
      </c>
      <c r="BH808" s="188">
        <f>IF(N808="sníž. přenesená",J808,0)</f>
        <v>0</v>
      </c>
      <c r="BI808" s="188">
        <f>IF(N808="nulová",J808,0)</f>
        <v>0</v>
      </c>
      <c r="BJ808" s="20" t="s">
        <v>79</v>
      </c>
      <c r="BK808" s="188">
        <f>ROUND(I808*H808,2)</f>
        <v>0</v>
      </c>
      <c r="BL808" s="20" t="s">
        <v>293</v>
      </c>
      <c r="BM808" s="187" t="s">
        <v>1844</v>
      </c>
    </row>
    <row r="809" s="2" customFormat="1">
      <c r="A809" s="39"/>
      <c r="B809" s="40"/>
      <c r="C809" s="39"/>
      <c r="D809" s="189" t="s">
        <v>199</v>
      </c>
      <c r="E809" s="39"/>
      <c r="F809" s="190" t="s">
        <v>1845</v>
      </c>
      <c r="G809" s="39"/>
      <c r="H809" s="39"/>
      <c r="I809" s="191"/>
      <c r="J809" s="39"/>
      <c r="K809" s="39"/>
      <c r="L809" s="40"/>
      <c r="M809" s="192"/>
      <c r="N809" s="193"/>
      <c r="O809" s="73"/>
      <c r="P809" s="73"/>
      <c r="Q809" s="73"/>
      <c r="R809" s="73"/>
      <c r="S809" s="73"/>
      <c r="T809" s="74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20" t="s">
        <v>199</v>
      </c>
      <c r="AU809" s="20" t="s">
        <v>81</v>
      </c>
    </row>
    <row r="810" s="12" customFormat="1" ht="22.8" customHeight="1">
      <c r="A810" s="12"/>
      <c r="B810" s="162"/>
      <c r="C810" s="12"/>
      <c r="D810" s="163" t="s">
        <v>71</v>
      </c>
      <c r="E810" s="173" t="s">
        <v>602</v>
      </c>
      <c r="F810" s="173" t="s">
        <v>603</v>
      </c>
      <c r="G810" s="12"/>
      <c r="H810" s="12"/>
      <c r="I810" s="165"/>
      <c r="J810" s="174">
        <f>BK810</f>
        <v>0</v>
      </c>
      <c r="K810" s="12"/>
      <c r="L810" s="162"/>
      <c r="M810" s="167"/>
      <c r="N810" s="168"/>
      <c r="O810" s="168"/>
      <c r="P810" s="169">
        <f>SUM(P811:P831)</f>
        <v>0</v>
      </c>
      <c r="Q810" s="168"/>
      <c r="R810" s="169">
        <f>SUM(R811:R831)</f>
        <v>1.8650864999999999</v>
      </c>
      <c r="S810" s="168"/>
      <c r="T810" s="170">
        <f>SUM(T811:T831)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163" t="s">
        <v>81</v>
      </c>
      <c r="AT810" s="171" t="s">
        <v>71</v>
      </c>
      <c r="AU810" s="171" t="s">
        <v>79</v>
      </c>
      <c r="AY810" s="163" t="s">
        <v>191</v>
      </c>
      <c r="BK810" s="172">
        <f>SUM(BK811:BK831)</f>
        <v>0</v>
      </c>
    </row>
    <row r="811" s="2" customFormat="1" ht="16.5" customHeight="1">
      <c r="A811" s="39"/>
      <c r="B811" s="175"/>
      <c r="C811" s="176" t="s">
        <v>1846</v>
      </c>
      <c r="D811" s="176" t="s">
        <v>193</v>
      </c>
      <c r="E811" s="177" t="s">
        <v>1847</v>
      </c>
      <c r="F811" s="178" t="s">
        <v>1848</v>
      </c>
      <c r="G811" s="179" t="s">
        <v>136</v>
      </c>
      <c r="H811" s="180">
        <v>61.399999999999999</v>
      </c>
      <c r="I811" s="181"/>
      <c r="J811" s="182">
        <f>ROUND(I811*H811,2)</f>
        <v>0</v>
      </c>
      <c r="K811" s="178" t="s">
        <v>196</v>
      </c>
      <c r="L811" s="40"/>
      <c r="M811" s="183" t="s">
        <v>3</v>
      </c>
      <c r="N811" s="184" t="s">
        <v>43</v>
      </c>
      <c r="O811" s="73"/>
      <c r="P811" s="185">
        <f>O811*H811</f>
        <v>0</v>
      </c>
      <c r="Q811" s="185">
        <v>0.00050000000000000001</v>
      </c>
      <c r="R811" s="185">
        <f>Q811*H811</f>
        <v>0.030700000000000002</v>
      </c>
      <c r="S811" s="185">
        <v>0</v>
      </c>
      <c r="T811" s="186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87" t="s">
        <v>293</v>
      </c>
      <c r="AT811" s="187" t="s">
        <v>193</v>
      </c>
      <c r="AU811" s="187" t="s">
        <v>81</v>
      </c>
      <c r="AY811" s="20" t="s">
        <v>191</v>
      </c>
      <c r="BE811" s="188">
        <f>IF(N811="základní",J811,0)</f>
        <v>0</v>
      </c>
      <c r="BF811" s="188">
        <f>IF(N811="snížená",J811,0)</f>
        <v>0</v>
      </c>
      <c r="BG811" s="188">
        <f>IF(N811="zákl. přenesená",J811,0)</f>
        <v>0</v>
      </c>
      <c r="BH811" s="188">
        <f>IF(N811="sníž. přenesená",J811,0)</f>
        <v>0</v>
      </c>
      <c r="BI811" s="188">
        <f>IF(N811="nulová",J811,0)</f>
        <v>0</v>
      </c>
      <c r="BJ811" s="20" t="s">
        <v>79</v>
      </c>
      <c r="BK811" s="188">
        <f>ROUND(I811*H811,2)</f>
        <v>0</v>
      </c>
      <c r="BL811" s="20" t="s">
        <v>293</v>
      </c>
      <c r="BM811" s="187" t="s">
        <v>1849</v>
      </c>
    </row>
    <row r="812" s="2" customFormat="1">
      <c r="A812" s="39"/>
      <c r="B812" s="40"/>
      <c r="C812" s="39"/>
      <c r="D812" s="189" t="s">
        <v>199</v>
      </c>
      <c r="E812" s="39"/>
      <c r="F812" s="190" t="s">
        <v>1850</v>
      </c>
      <c r="G812" s="39"/>
      <c r="H812" s="39"/>
      <c r="I812" s="191"/>
      <c r="J812" s="39"/>
      <c r="K812" s="39"/>
      <c r="L812" s="40"/>
      <c r="M812" s="192"/>
      <c r="N812" s="193"/>
      <c r="O812" s="73"/>
      <c r="P812" s="73"/>
      <c r="Q812" s="73"/>
      <c r="R812" s="73"/>
      <c r="S812" s="73"/>
      <c r="T812" s="74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20" t="s">
        <v>199</v>
      </c>
      <c r="AU812" s="20" t="s">
        <v>81</v>
      </c>
    </row>
    <row r="813" s="2" customFormat="1" ht="21.75" customHeight="1">
      <c r="A813" s="39"/>
      <c r="B813" s="175"/>
      <c r="C813" s="176" t="s">
        <v>1851</v>
      </c>
      <c r="D813" s="176" t="s">
        <v>193</v>
      </c>
      <c r="E813" s="177" t="s">
        <v>1852</v>
      </c>
      <c r="F813" s="178" t="s">
        <v>1853</v>
      </c>
      <c r="G813" s="179" t="s">
        <v>288</v>
      </c>
      <c r="H813" s="180">
        <v>32</v>
      </c>
      <c r="I813" s="181"/>
      <c r="J813" s="182">
        <f>ROUND(I813*H813,2)</f>
        <v>0</v>
      </c>
      <c r="K813" s="178" t="s">
        <v>196</v>
      </c>
      <c r="L813" s="40"/>
      <c r="M813" s="183" t="s">
        <v>3</v>
      </c>
      <c r="N813" s="184" t="s">
        <v>43</v>
      </c>
      <c r="O813" s="73"/>
      <c r="P813" s="185">
        <f>O813*H813</f>
        <v>0</v>
      </c>
      <c r="Q813" s="185">
        <v>0.00020000000000000001</v>
      </c>
      <c r="R813" s="185">
        <f>Q813*H813</f>
        <v>0.0064000000000000003</v>
      </c>
      <c r="S813" s="185">
        <v>0</v>
      </c>
      <c r="T813" s="186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187" t="s">
        <v>293</v>
      </c>
      <c r="AT813" s="187" t="s">
        <v>193</v>
      </c>
      <c r="AU813" s="187" t="s">
        <v>81</v>
      </c>
      <c r="AY813" s="20" t="s">
        <v>191</v>
      </c>
      <c r="BE813" s="188">
        <f>IF(N813="základní",J813,0)</f>
        <v>0</v>
      </c>
      <c r="BF813" s="188">
        <f>IF(N813="snížená",J813,0)</f>
        <v>0</v>
      </c>
      <c r="BG813" s="188">
        <f>IF(N813="zákl. přenesená",J813,0)</f>
        <v>0</v>
      </c>
      <c r="BH813" s="188">
        <f>IF(N813="sníž. přenesená",J813,0)</f>
        <v>0</v>
      </c>
      <c r="BI813" s="188">
        <f>IF(N813="nulová",J813,0)</f>
        <v>0</v>
      </c>
      <c r="BJ813" s="20" t="s">
        <v>79</v>
      </c>
      <c r="BK813" s="188">
        <f>ROUND(I813*H813,2)</f>
        <v>0</v>
      </c>
      <c r="BL813" s="20" t="s">
        <v>293</v>
      </c>
      <c r="BM813" s="187" t="s">
        <v>1854</v>
      </c>
    </row>
    <row r="814" s="2" customFormat="1">
      <c r="A814" s="39"/>
      <c r="B814" s="40"/>
      <c r="C814" s="39"/>
      <c r="D814" s="189" t="s">
        <v>199</v>
      </c>
      <c r="E814" s="39"/>
      <c r="F814" s="190" t="s">
        <v>1855</v>
      </c>
      <c r="G814" s="39"/>
      <c r="H814" s="39"/>
      <c r="I814" s="191"/>
      <c r="J814" s="39"/>
      <c r="K814" s="39"/>
      <c r="L814" s="40"/>
      <c r="M814" s="192"/>
      <c r="N814" s="193"/>
      <c r="O814" s="73"/>
      <c r="P814" s="73"/>
      <c r="Q814" s="73"/>
      <c r="R814" s="73"/>
      <c r="S814" s="73"/>
      <c r="T814" s="74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20" t="s">
        <v>199</v>
      </c>
      <c r="AU814" s="20" t="s">
        <v>81</v>
      </c>
    </row>
    <row r="815" s="13" customFormat="1">
      <c r="A815" s="13"/>
      <c r="B815" s="194"/>
      <c r="C815" s="13"/>
      <c r="D815" s="195" t="s">
        <v>145</v>
      </c>
      <c r="E815" s="196" t="s">
        <v>3</v>
      </c>
      <c r="F815" s="197" t="s">
        <v>1856</v>
      </c>
      <c r="G815" s="13"/>
      <c r="H815" s="198">
        <v>32</v>
      </c>
      <c r="I815" s="199"/>
      <c r="J815" s="13"/>
      <c r="K815" s="13"/>
      <c r="L815" s="194"/>
      <c r="M815" s="200"/>
      <c r="N815" s="201"/>
      <c r="O815" s="201"/>
      <c r="P815" s="201"/>
      <c r="Q815" s="201"/>
      <c r="R815" s="201"/>
      <c r="S815" s="201"/>
      <c r="T815" s="20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6" t="s">
        <v>145</v>
      </c>
      <c r="AU815" s="196" t="s">
        <v>81</v>
      </c>
      <c r="AV815" s="13" t="s">
        <v>81</v>
      </c>
      <c r="AW815" s="13" t="s">
        <v>33</v>
      </c>
      <c r="AX815" s="13" t="s">
        <v>79</v>
      </c>
      <c r="AY815" s="196" t="s">
        <v>191</v>
      </c>
    </row>
    <row r="816" s="2" customFormat="1" ht="16.5" customHeight="1">
      <c r="A816" s="39"/>
      <c r="B816" s="175"/>
      <c r="C816" s="215" t="s">
        <v>1857</v>
      </c>
      <c r="D816" s="215" t="s">
        <v>653</v>
      </c>
      <c r="E816" s="216" t="s">
        <v>1858</v>
      </c>
      <c r="F816" s="217" t="s">
        <v>1859</v>
      </c>
      <c r="G816" s="218" t="s">
        <v>288</v>
      </c>
      <c r="H816" s="219">
        <v>35.200000000000003</v>
      </c>
      <c r="I816" s="220"/>
      <c r="J816" s="221">
        <f>ROUND(I816*H816,2)</f>
        <v>0</v>
      </c>
      <c r="K816" s="217" t="s">
        <v>196</v>
      </c>
      <c r="L816" s="222"/>
      <c r="M816" s="223" t="s">
        <v>3</v>
      </c>
      <c r="N816" s="224" t="s">
        <v>43</v>
      </c>
      <c r="O816" s="73"/>
      <c r="P816" s="185">
        <f>O816*H816</f>
        <v>0</v>
      </c>
      <c r="Q816" s="185">
        <v>0.00032000000000000003</v>
      </c>
      <c r="R816" s="185">
        <f>Q816*H816</f>
        <v>0.011264000000000001</v>
      </c>
      <c r="S816" s="185">
        <v>0</v>
      </c>
      <c r="T816" s="186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187" t="s">
        <v>396</v>
      </c>
      <c r="AT816" s="187" t="s">
        <v>653</v>
      </c>
      <c r="AU816" s="187" t="s">
        <v>81</v>
      </c>
      <c r="AY816" s="20" t="s">
        <v>191</v>
      </c>
      <c r="BE816" s="188">
        <f>IF(N816="základní",J816,0)</f>
        <v>0</v>
      </c>
      <c r="BF816" s="188">
        <f>IF(N816="snížená",J816,0)</f>
        <v>0</v>
      </c>
      <c r="BG816" s="188">
        <f>IF(N816="zákl. přenesená",J816,0)</f>
        <v>0</v>
      </c>
      <c r="BH816" s="188">
        <f>IF(N816="sníž. přenesená",J816,0)</f>
        <v>0</v>
      </c>
      <c r="BI816" s="188">
        <f>IF(N816="nulová",J816,0)</f>
        <v>0</v>
      </c>
      <c r="BJ816" s="20" t="s">
        <v>79</v>
      </c>
      <c r="BK816" s="188">
        <f>ROUND(I816*H816,2)</f>
        <v>0</v>
      </c>
      <c r="BL816" s="20" t="s">
        <v>293</v>
      </c>
      <c r="BM816" s="187" t="s">
        <v>1860</v>
      </c>
    </row>
    <row r="817" s="13" customFormat="1">
      <c r="A817" s="13"/>
      <c r="B817" s="194"/>
      <c r="C817" s="13"/>
      <c r="D817" s="195" t="s">
        <v>145</v>
      </c>
      <c r="E817" s="13"/>
      <c r="F817" s="197" t="s">
        <v>1861</v>
      </c>
      <c r="G817" s="13"/>
      <c r="H817" s="198">
        <v>35.200000000000003</v>
      </c>
      <c r="I817" s="199"/>
      <c r="J817" s="13"/>
      <c r="K817" s="13"/>
      <c r="L817" s="194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6" t="s">
        <v>145</v>
      </c>
      <c r="AU817" s="196" t="s">
        <v>81</v>
      </c>
      <c r="AV817" s="13" t="s">
        <v>81</v>
      </c>
      <c r="AW817" s="13" t="s">
        <v>4</v>
      </c>
      <c r="AX817" s="13" t="s">
        <v>79</v>
      </c>
      <c r="AY817" s="196" t="s">
        <v>191</v>
      </c>
    </row>
    <row r="818" s="2" customFormat="1" ht="21.75" customHeight="1">
      <c r="A818" s="39"/>
      <c r="B818" s="175"/>
      <c r="C818" s="176" t="s">
        <v>1862</v>
      </c>
      <c r="D818" s="176" t="s">
        <v>193</v>
      </c>
      <c r="E818" s="177" t="s">
        <v>1863</v>
      </c>
      <c r="F818" s="178" t="s">
        <v>1864</v>
      </c>
      <c r="G818" s="179" t="s">
        <v>136</v>
      </c>
      <c r="H818" s="180">
        <v>61.399999999999999</v>
      </c>
      <c r="I818" s="181"/>
      <c r="J818" s="182">
        <f>ROUND(I818*H818,2)</f>
        <v>0</v>
      </c>
      <c r="K818" s="178" t="s">
        <v>196</v>
      </c>
      <c r="L818" s="40"/>
      <c r="M818" s="183" t="s">
        <v>3</v>
      </c>
      <c r="N818" s="184" t="s">
        <v>43</v>
      </c>
      <c r="O818" s="73"/>
      <c r="P818" s="185">
        <f>O818*H818</f>
        <v>0</v>
      </c>
      <c r="Q818" s="185">
        <v>0.0075500000000000003</v>
      </c>
      <c r="R818" s="185">
        <f>Q818*H818</f>
        <v>0.46356999999999998</v>
      </c>
      <c r="S818" s="185">
        <v>0</v>
      </c>
      <c r="T818" s="18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187" t="s">
        <v>293</v>
      </c>
      <c r="AT818" s="187" t="s">
        <v>193</v>
      </c>
      <c r="AU818" s="187" t="s">
        <v>81</v>
      </c>
      <c r="AY818" s="20" t="s">
        <v>191</v>
      </c>
      <c r="BE818" s="188">
        <f>IF(N818="základní",J818,0)</f>
        <v>0</v>
      </c>
      <c r="BF818" s="188">
        <f>IF(N818="snížená",J818,0)</f>
        <v>0</v>
      </c>
      <c r="BG818" s="188">
        <f>IF(N818="zákl. přenesená",J818,0)</f>
        <v>0</v>
      </c>
      <c r="BH818" s="188">
        <f>IF(N818="sníž. přenesená",J818,0)</f>
        <v>0</v>
      </c>
      <c r="BI818" s="188">
        <f>IF(N818="nulová",J818,0)</f>
        <v>0</v>
      </c>
      <c r="BJ818" s="20" t="s">
        <v>79</v>
      </c>
      <c r="BK818" s="188">
        <f>ROUND(I818*H818,2)</f>
        <v>0</v>
      </c>
      <c r="BL818" s="20" t="s">
        <v>293</v>
      </c>
      <c r="BM818" s="187" t="s">
        <v>1865</v>
      </c>
    </row>
    <row r="819" s="2" customFormat="1">
      <c r="A819" s="39"/>
      <c r="B819" s="40"/>
      <c r="C819" s="39"/>
      <c r="D819" s="189" t="s">
        <v>199</v>
      </c>
      <c r="E819" s="39"/>
      <c r="F819" s="190" t="s">
        <v>1866</v>
      </c>
      <c r="G819" s="39"/>
      <c r="H819" s="39"/>
      <c r="I819" s="191"/>
      <c r="J819" s="39"/>
      <c r="K819" s="39"/>
      <c r="L819" s="40"/>
      <c r="M819" s="192"/>
      <c r="N819" s="193"/>
      <c r="O819" s="73"/>
      <c r="P819" s="73"/>
      <c r="Q819" s="73"/>
      <c r="R819" s="73"/>
      <c r="S819" s="73"/>
      <c r="T819" s="74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20" t="s">
        <v>199</v>
      </c>
      <c r="AU819" s="20" t="s">
        <v>81</v>
      </c>
    </row>
    <row r="820" s="13" customFormat="1">
      <c r="A820" s="13"/>
      <c r="B820" s="194"/>
      <c r="C820" s="13"/>
      <c r="D820" s="195" t="s">
        <v>145</v>
      </c>
      <c r="E820" s="196" t="s">
        <v>3</v>
      </c>
      <c r="F820" s="197" t="s">
        <v>1867</v>
      </c>
      <c r="G820" s="13"/>
      <c r="H820" s="198">
        <v>37.799999999999997</v>
      </c>
      <c r="I820" s="199"/>
      <c r="J820" s="13"/>
      <c r="K820" s="13"/>
      <c r="L820" s="194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6" t="s">
        <v>145</v>
      </c>
      <c r="AU820" s="196" t="s">
        <v>81</v>
      </c>
      <c r="AV820" s="13" t="s">
        <v>81</v>
      </c>
      <c r="AW820" s="13" t="s">
        <v>33</v>
      </c>
      <c r="AX820" s="13" t="s">
        <v>72</v>
      </c>
      <c r="AY820" s="196" t="s">
        <v>191</v>
      </c>
    </row>
    <row r="821" s="13" customFormat="1">
      <c r="A821" s="13"/>
      <c r="B821" s="194"/>
      <c r="C821" s="13"/>
      <c r="D821" s="195" t="s">
        <v>145</v>
      </c>
      <c r="E821" s="196" t="s">
        <v>3</v>
      </c>
      <c r="F821" s="197" t="s">
        <v>1868</v>
      </c>
      <c r="G821" s="13"/>
      <c r="H821" s="198">
        <v>23.600000000000001</v>
      </c>
      <c r="I821" s="199"/>
      <c r="J821" s="13"/>
      <c r="K821" s="13"/>
      <c r="L821" s="194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6" t="s">
        <v>145</v>
      </c>
      <c r="AU821" s="196" t="s">
        <v>81</v>
      </c>
      <c r="AV821" s="13" t="s">
        <v>81</v>
      </c>
      <c r="AW821" s="13" t="s">
        <v>33</v>
      </c>
      <c r="AX821" s="13" t="s">
        <v>72</v>
      </c>
      <c r="AY821" s="196" t="s">
        <v>191</v>
      </c>
    </row>
    <row r="822" s="14" customFormat="1">
      <c r="A822" s="14"/>
      <c r="B822" s="204"/>
      <c r="C822" s="14"/>
      <c r="D822" s="195" t="s">
        <v>145</v>
      </c>
      <c r="E822" s="205" t="s">
        <v>130</v>
      </c>
      <c r="F822" s="206" t="s">
        <v>270</v>
      </c>
      <c r="G822" s="14"/>
      <c r="H822" s="207">
        <v>61.399999999999999</v>
      </c>
      <c r="I822" s="208"/>
      <c r="J822" s="14"/>
      <c r="K822" s="14"/>
      <c r="L822" s="204"/>
      <c r="M822" s="209"/>
      <c r="N822" s="210"/>
      <c r="O822" s="210"/>
      <c r="P822" s="210"/>
      <c r="Q822" s="210"/>
      <c r="R822" s="210"/>
      <c r="S822" s="210"/>
      <c r="T822" s="21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5" t="s">
        <v>145</v>
      </c>
      <c r="AU822" s="205" t="s">
        <v>81</v>
      </c>
      <c r="AV822" s="14" t="s">
        <v>197</v>
      </c>
      <c r="AW822" s="14" t="s">
        <v>33</v>
      </c>
      <c r="AX822" s="14" t="s">
        <v>79</v>
      </c>
      <c r="AY822" s="205" t="s">
        <v>191</v>
      </c>
    </row>
    <row r="823" s="2" customFormat="1" ht="16.5" customHeight="1">
      <c r="A823" s="39"/>
      <c r="B823" s="175"/>
      <c r="C823" s="215" t="s">
        <v>1869</v>
      </c>
      <c r="D823" s="215" t="s">
        <v>653</v>
      </c>
      <c r="E823" s="216" t="s">
        <v>1870</v>
      </c>
      <c r="F823" s="217" t="s">
        <v>1871</v>
      </c>
      <c r="G823" s="218" t="s">
        <v>136</v>
      </c>
      <c r="H823" s="219">
        <v>70.609999999999999</v>
      </c>
      <c r="I823" s="220"/>
      <c r="J823" s="221">
        <f>ROUND(I823*H823,2)</f>
        <v>0</v>
      </c>
      <c r="K823" s="217" t="s">
        <v>196</v>
      </c>
      <c r="L823" s="222"/>
      <c r="M823" s="223" t="s">
        <v>3</v>
      </c>
      <c r="N823" s="224" t="s">
        <v>43</v>
      </c>
      <c r="O823" s="73"/>
      <c r="P823" s="185">
        <f>O823*H823</f>
        <v>0</v>
      </c>
      <c r="Q823" s="185">
        <v>0.018409999999999999</v>
      </c>
      <c r="R823" s="185">
        <f>Q823*H823</f>
        <v>1.2999300999999999</v>
      </c>
      <c r="S823" s="185">
        <v>0</v>
      </c>
      <c r="T823" s="186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187" t="s">
        <v>396</v>
      </c>
      <c r="AT823" s="187" t="s">
        <v>653</v>
      </c>
      <c r="AU823" s="187" t="s">
        <v>81</v>
      </c>
      <c r="AY823" s="20" t="s">
        <v>191</v>
      </c>
      <c r="BE823" s="188">
        <f>IF(N823="základní",J823,0)</f>
        <v>0</v>
      </c>
      <c r="BF823" s="188">
        <f>IF(N823="snížená",J823,0)</f>
        <v>0</v>
      </c>
      <c r="BG823" s="188">
        <f>IF(N823="zákl. přenesená",J823,0)</f>
        <v>0</v>
      </c>
      <c r="BH823" s="188">
        <f>IF(N823="sníž. přenesená",J823,0)</f>
        <v>0</v>
      </c>
      <c r="BI823" s="188">
        <f>IF(N823="nulová",J823,0)</f>
        <v>0</v>
      </c>
      <c r="BJ823" s="20" t="s">
        <v>79</v>
      </c>
      <c r="BK823" s="188">
        <f>ROUND(I823*H823,2)</f>
        <v>0</v>
      </c>
      <c r="BL823" s="20" t="s">
        <v>293</v>
      </c>
      <c r="BM823" s="187" t="s">
        <v>1872</v>
      </c>
    </row>
    <row r="824" s="13" customFormat="1">
      <c r="A824" s="13"/>
      <c r="B824" s="194"/>
      <c r="C824" s="13"/>
      <c r="D824" s="195" t="s">
        <v>145</v>
      </c>
      <c r="E824" s="13"/>
      <c r="F824" s="197" t="s">
        <v>1873</v>
      </c>
      <c r="G824" s="13"/>
      <c r="H824" s="198">
        <v>70.609999999999999</v>
      </c>
      <c r="I824" s="199"/>
      <c r="J824" s="13"/>
      <c r="K824" s="13"/>
      <c r="L824" s="194"/>
      <c r="M824" s="200"/>
      <c r="N824" s="201"/>
      <c r="O824" s="201"/>
      <c r="P824" s="201"/>
      <c r="Q824" s="201"/>
      <c r="R824" s="201"/>
      <c r="S824" s="201"/>
      <c r="T824" s="20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6" t="s">
        <v>145</v>
      </c>
      <c r="AU824" s="196" t="s">
        <v>81</v>
      </c>
      <c r="AV824" s="13" t="s">
        <v>81</v>
      </c>
      <c r="AW824" s="13" t="s">
        <v>4</v>
      </c>
      <c r="AX824" s="13" t="s">
        <v>79</v>
      </c>
      <c r="AY824" s="196" t="s">
        <v>191</v>
      </c>
    </row>
    <row r="825" s="2" customFormat="1" ht="16.5" customHeight="1">
      <c r="A825" s="39"/>
      <c r="B825" s="175"/>
      <c r="C825" s="176" t="s">
        <v>1874</v>
      </c>
      <c r="D825" s="176" t="s">
        <v>193</v>
      </c>
      <c r="E825" s="177" t="s">
        <v>1875</v>
      </c>
      <c r="F825" s="178" t="s">
        <v>1876</v>
      </c>
      <c r="G825" s="179" t="s">
        <v>136</v>
      </c>
      <c r="H825" s="180">
        <v>4.6200000000000001</v>
      </c>
      <c r="I825" s="181"/>
      <c r="J825" s="182">
        <f>ROUND(I825*H825,2)</f>
        <v>0</v>
      </c>
      <c r="K825" s="178" t="s">
        <v>196</v>
      </c>
      <c r="L825" s="40"/>
      <c r="M825" s="183" t="s">
        <v>3</v>
      </c>
      <c r="N825" s="184" t="s">
        <v>43</v>
      </c>
      <c r="O825" s="73"/>
      <c r="P825" s="185">
        <f>O825*H825</f>
        <v>0</v>
      </c>
      <c r="Q825" s="185">
        <v>0.00051999999999999995</v>
      </c>
      <c r="R825" s="185">
        <f>Q825*H825</f>
        <v>0.0024023999999999998</v>
      </c>
      <c r="S825" s="185">
        <v>0</v>
      </c>
      <c r="T825" s="186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187" t="s">
        <v>197</v>
      </c>
      <c r="AT825" s="187" t="s">
        <v>193</v>
      </c>
      <c r="AU825" s="187" t="s">
        <v>81</v>
      </c>
      <c r="AY825" s="20" t="s">
        <v>191</v>
      </c>
      <c r="BE825" s="188">
        <f>IF(N825="základní",J825,0)</f>
        <v>0</v>
      </c>
      <c r="BF825" s="188">
        <f>IF(N825="snížená",J825,0)</f>
        <v>0</v>
      </c>
      <c r="BG825" s="188">
        <f>IF(N825="zákl. přenesená",J825,0)</f>
        <v>0</v>
      </c>
      <c r="BH825" s="188">
        <f>IF(N825="sníž. přenesená",J825,0)</f>
        <v>0</v>
      </c>
      <c r="BI825" s="188">
        <f>IF(N825="nulová",J825,0)</f>
        <v>0</v>
      </c>
      <c r="BJ825" s="20" t="s">
        <v>79</v>
      </c>
      <c r="BK825" s="188">
        <f>ROUND(I825*H825,2)</f>
        <v>0</v>
      </c>
      <c r="BL825" s="20" t="s">
        <v>197</v>
      </c>
      <c r="BM825" s="187" t="s">
        <v>1877</v>
      </c>
    </row>
    <row r="826" s="2" customFormat="1">
      <c r="A826" s="39"/>
      <c r="B826" s="40"/>
      <c r="C826" s="39"/>
      <c r="D826" s="189" t="s">
        <v>199</v>
      </c>
      <c r="E826" s="39"/>
      <c r="F826" s="190" t="s">
        <v>1878</v>
      </c>
      <c r="G826" s="39"/>
      <c r="H826" s="39"/>
      <c r="I826" s="191"/>
      <c r="J826" s="39"/>
      <c r="K826" s="39"/>
      <c r="L826" s="40"/>
      <c r="M826" s="192"/>
      <c r="N826" s="193"/>
      <c r="O826" s="73"/>
      <c r="P826" s="73"/>
      <c r="Q826" s="73"/>
      <c r="R826" s="73"/>
      <c r="S826" s="73"/>
      <c r="T826" s="74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20" t="s">
        <v>199</v>
      </c>
      <c r="AU826" s="20" t="s">
        <v>81</v>
      </c>
    </row>
    <row r="827" s="13" customFormat="1">
      <c r="A827" s="13"/>
      <c r="B827" s="194"/>
      <c r="C827" s="13"/>
      <c r="D827" s="195" t="s">
        <v>145</v>
      </c>
      <c r="E827" s="196" t="s">
        <v>3</v>
      </c>
      <c r="F827" s="197" t="s">
        <v>1879</v>
      </c>
      <c r="G827" s="13"/>
      <c r="H827" s="198">
        <v>4.6200000000000001</v>
      </c>
      <c r="I827" s="199"/>
      <c r="J827" s="13"/>
      <c r="K827" s="13"/>
      <c r="L827" s="194"/>
      <c r="M827" s="200"/>
      <c r="N827" s="201"/>
      <c r="O827" s="201"/>
      <c r="P827" s="201"/>
      <c r="Q827" s="201"/>
      <c r="R827" s="201"/>
      <c r="S827" s="201"/>
      <c r="T827" s="20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6" t="s">
        <v>145</v>
      </c>
      <c r="AU827" s="196" t="s">
        <v>81</v>
      </c>
      <c r="AV827" s="13" t="s">
        <v>81</v>
      </c>
      <c r="AW827" s="13" t="s">
        <v>33</v>
      </c>
      <c r="AX827" s="13" t="s">
        <v>79</v>
      </c>
      <c r="AY827" s="196" t="s">
        <v>191</v>
      </c>
    </row>
    <row r="828" s="2" customFormat="1" ht="16.5" customHeight="1">
      <c r="A828" s="39"/>
      <c r="B828" s="175"/>
      <c r="C828" s="215" t="s">
        <v>1880</v>
      </c>
      <c r="D828" s="215" t="s">
        <v>653</v>
      </c>
      <c r="E828" s="216" t="s">
        <v>1881</v>
      </c>
      <c r="F828" s="217" t="s">
        <v>1882</v>
      </c>
      <c r="G828" s="218" t="s">
        <v>136</v>
      </c>
      <c r="H828" s="219">
        <v>5.0819999999999999</v>
      </c>
      <c r="I828" s="220"/>
      <c r="J828" s="221">
        <f>ROUND(I828*H828,2)</f>
        <v>0</v>
      </c>
      <c r="K828" s="217" t="s">
        <v>196</v>
      </c>
      <c r="L828" s="222"/>
      <c r="M828" s="223" t="s">
        <v>3</v>
      </c>
      <c r="N828" s="224" t="s">
        <v>43</v>
      </c>
      <c r="O828" s="73"/>
      <c r="P828" s="185">
        <f>O828*H828</f>
        <v>0</v>
      </c>
      <c r="Q828" s="185">
        <v>0.01</v>
      </c>
      <c r="R828" s="185">
        <f>Q828*H828</f>
        <v>0.050819999999999997</v>
      </c>
      <c r="S828" s="185">
        <v>0</v>
      </c>
      <c r="T828" s="186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187" t="s">
        <v>236</v>
      </c>
      <c r="AT828" s="187" t="s">
        <v>653</v>
      </c>
      <c r="AU828" s="187" t="s">
        <v>81</v>
      </c>
      <c r="AY828" s="20" t="s">
        <v>191</v>
      </c>
      <c r="BE828" s="188">
        <f>IF(N828="základní",J828,0)</f>
        <v>0</v>
      </c>
      <c r="BF828" s="188">
        <f>IF(N828="snížená",J828,0)</f>
        <v>0</v>
      </c>
      <c r="BG828" s="188">
        <f>IF(N828="zákl. přenesená",J828,0)</f>
        <v>0</v>
      </c>
      <c r="BH828" s="188">
        <f>IF(N828="sníž. přenesená",J828,0)</f>
        <v>0</v>
      </c>
      <c r="BI828" s="188">
        <f>IF(N828="nulová",J828,0)</f>
        <v>0</v>
      </c>
      <c r="BJ828" s="20" t="s">
        <v>79</v>
      </c>
      <c r="BK828" s="188">
        <f>ROUND(I828*H828,2)</f>
        <v>0</v>
      </c>
      <c r="BL828" s="20" t="s">
        <v>197</v>
      </c>
      <c r="BM828" s="187" t="s">
        <v>1883</v>
      </c>
    </row>
    <row r="829" s="13" customFormat="1">
      <c r="A829" s="13"/>
      <c r="B829" s="194"/>
      <c r="C829" s="13"/>
      <c r="D829" s="195" t="s">
        <v>145</v>
      </c>
      <c r="E829" s="13"/>
      <c r="F829" s="197" t="s">
        <v>1884</v>
      </c>
      <c r="G829" s="13"/>
      <c r="H829" s="198">
        <v>5.0819999999999999</v>
      </c>
      <c r="I829" s="199"/>
      <c r="J829" s="13"/>
      <c r="K829" s="13"/>
      <c r="L829" s="194"/>
      <c r="M829" s="200"/>
      <c r="N829" s="201"/>
      <c r="O829" s="201"/>
      <c r="P829" s="201"/>
      <c r="Q829" s="201"/>
      <c r="R829" s="201"/>
      <c r="S829" s="201"/>
      <c r="T829" s="20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6" t="s">
        <v>145</v>
      </c>
      <c r="AU829" s="196" t="s">
        <v>81</v>
      </c>
      <c r="AV829" s="13" t="s">
        <v>81</v>
      </c>
      <c r="AW829" s="13" t="s">
        <v>4</v>
      </c>
      <c r="AX829" s="13" t="s">
        <v>79</v>
      </c>
      <c r="AY829" s="196" t="s">
        <v>191</v>
      </c>
    </row>
    <row r="830" s="2" customFormat="1" ht="24.15" customHeight="1">
      <c r="A830" s="39"/>
      <c r="B830" s="175"/>
      <c r="C830" s="176" t="s">
        <v>1885</v>
      </c>
      <c r="D830" s="176" t="s">
        <v>193</v>
      </c>
      <c r="E830" s="177" t="s">
        <v>1886</v>
      </c>
      <c r="F830" s="178" t="s">
        <v>1887</v>
      </c>
      <c r="G830" s="179" t="s">
        <v>258</v>
      </c>
      <c r="H830" s="180">
        <v>1.8120000000000001</v>
      </c>
      <c r="I830" s="181"/>
      <c r="J830" s="182">
        <f>ROUND(I830*H830,2)</f>
        <v>0</v>
      </c>
      <c r="K830" s="178" t="s">
        <v>196</v>
      </c>
      <c r="L830" s="40"/>
      <c r="M830" s="183" t="s">
        <v>3</v>
      </c>
      <c r="N830" s="184" t="s">
        <v>43</v>
      </c>
      <c r="O830" s="73"/>
      <c r="P830" s="185">
        <f>O830*H830</f>
        <v>0</v>
      </c>
      <c r="Q830" s="185">
        <v>0</v>
      </c>
      <c r="R830" s="185">
        <f>Q830*H830</f>
        <v>0</v>
      </c>
      <c r="S830" s="185">
        <v>0</v>
      </c>
      <c r="T830" s="186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187" t="s">
        <v>293</v>
      </c>
      <c r="AT830" s="187" t="s">
        <v>193</v>
      </c>
      <c r="AU830" s="187" t="s">
        <v>81</v>
      </c>
      <c r="AY830" s="20" t="s">
        <v>191</v>
      </c>
      <c r="BE830" s="188">
        <f>IF(N830="základní",J830,0)</f>
        <v>0</v>
      </c>
      <c r="BF830" s="188">
        <f>IF(N830="snížená",J830,0)</f>
        <v>0</v>
      </c>
      <c r="BG830" s="188">
        <f>IF(N830="zákl. přenesená",J830,0)</f>
        <v>0</v>
      </c>
      <c r="BH830" s="188">
        <f>IF(N830="sníž. přenesená",J830,0)</f>
        <v>0</v>
      </c>
      <c r="BI830" s="188">
        <f>IF(N830="nulová",J830,0)</f>
        <v>0</v>
      </c>
      <c r="BJ830" s="20" t="s">
        <v>79</v>
      </c>
      <c r="BK830" s="188">
        <f>ROUND(I830*H830,2)</f>
        <v>0</v>
      </c>
      <c r="BL830" s="20" t="s">
        <v>293</v>
      </c>
      <c r="BM830" s="187" t="s">
        <v>1888</v>
      </c>
    </row>
    <row r="831" s="2" customFormat="1">
      <c r="A831" s="39"/>
      <c r="B831" s="40"/>
      <c r="C831" s="39"/>
      <c r="D831" s="189" t="s">
        <v>199</v>
      </c>
      <c r="E831" s="39"/>
      <c r="F831" s="190" t="s">
        <v>1889</v>
      </c>
      <c r="G831" s="39"/>
      <c r="H831" s="39"/>
      <c r="I831" s="191"/>
      <c r="J831" s="39"/>
      <c r="K831" s="39"/>
      <c r="L831" s="40"/>
      <c r="M831" s="192"/>
      <c r="N831" s="193"/>
      <c r="O831" s="73"/>
      <c r="P831" s="73"/>
      <c r="Q831" s="73"/>
      <c r="R831" s="73"/>
      <c r="S831" s="73"/>
      <c r="T831" s="74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20" t="s">
        <v>199</v>
      </c>
      <c r="AU831" s="20" t="s">
        <v>81</v>
      </c>
    </row>
    <row r="832" s="12" customFormat="1" ht="22.8" customHeight="1">
      <c r="A832" s="12"/>
      <c r="B832" s="162"/>
      <c r="C832" s="12"/>
      <c r="D832" s="163" t="s">
        <v>71</v>
      </c>
      <c r="E832" s="173" t="s">
        <v>1890</v>
      </c>
      <c r="F832" s="173" t="s">
        <v>1891</v>
      </c>
      <c r="G832" s="12"/>
      <c r="H832" s="12"/>
      <c r="I832" s="165"/>
      <c r="J832" s="174">
        <f>BK832</f>
        <v>0</v>
      </c>
      <c r="K832" s="12"/>
      <c r="L832" s="162"/>
      <c r="M832" s="167"/>
      <c r="N832" s="168"/>
      <c r="O832" s="168"/>
      <c r="P832" s="169">
        <f>SUM(P833:P845)</f>
        <v>0</v>
      </c>
      <c r="Q832" s="168"/>
      <c r="R832" s="169">
        <f>SUM(R833:R845)</f>
        <v>0.0075199999999999998</v>
      </c>
      <c r="S832" s="168"/>
      <c r="T832" s="170">
        <f>SUM(T833:T845)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163" t="s">
        <v>81</v>
      </c>
      <c r="AT832" s="171" t="s">
        <v>71</v>
      </c>
      <c r="AU832" s="171" t="s">
        <v>79</v>
      </c>
      <c r="AY832" s="163" t="s">
        <v>191</v>
      </c>
      <c r="BK832" s="172">
        <f>SUM(BK833:BK845)</f>
        <v>0</v>
      </c>
    </row>
    <row r="833" s="2" customFormat="1" ht="24.15" customHeight="1">
      <c r="A833" s="39"/>
      <c r="B833" s="175"/>
      <c r="C833" s="176" t="s">
        <v>1892</v>
      </c>
      <c r="D833" s="176" t="s">
        <v>193</v>
      </c>
      <c r="E833" s="177" t="s">
        <v>1893</v>
      </c>
      <c r="F833" s="178" t="s">
        <v>1894</v>
      </c>
      <c r="G833" s="179" t="s">
        <v>136</v>
      </c>
      <c r="H833" s="180">
        <v>16</v>
      </c>
      <c r="I833" s="181"/>
      <c r="J833" s="182">
        <f>ROUND(I833*H833,2)</f>
        <v>0</v>
      </c>
      <c r="K833" s="178" t="s">
        <v>196</v>
      </c>
      <c r="L833" s="40"/>
      <c r="M833" s="183" t="s">
        <v>3</v>
      </c>
      <c r="N833" s="184" t="s">
        <v>43</v>
      </c>
      <c r="O833" s="73"/>
      <c r="P833" s="185">
        <f>O833*H833</f>
        <v>0</v>
      </c>
      <c r="Q833" s="185">
        <v>8.0000000000000007E-05</v>
      </c>
      <c r="R833" s="185">
        <f>Q833*H833</f>
        <v>0.0012800000000000001</v>
      </c>
      <c r="S833" s="185">
        <v>0</v>
      </c>
      <c r="T833" s="18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187" t="s">
        <v>293</v>
      </c>
      <c r="AT833" s="187" t="s">
        <v>193</v>
      </c>
      <c r="AU833" s="187" t="s">
        <v>81</v>
      </c>
      <c r="AY833" s="20" t="s">
        <v>191</v>
      </c>
      <c r="BE833" s="188">
        <f>IF(N833="základní",J833,0)</f>
        <v>0</v>
      </c>
      <c r="BF833" s="188">
        <f>IF(N833="snížená",J833,0)</f>
        <v>0</v>
      </c>
      <c r="BG833" s="188">
        <f>IF(N833="zákl. přenesená",J833,0)</f>
        <v>0</v>
      </c>
      <c r="BH833" s="188">
        <f>IF(N833="sníž. přenesená",J833,0)</f>
        <v>0</v>
      </c>
      <c r="BI833" s="188">
        <f>IF(N833="nulová",J833,0)</f>
        <v>0</v>
      </c>
      <c r="BJ833" s="20" t="s">
        <v>79</v>
      </c>
      <c r="BK833" s="188">
        <f>ROUND(I833*H833,2)</f>
        <v>0</v>
      </c>
      <c r="BL833" s="20" t="s">
        <v>293</v>
      </c>
      <c r="BM833" s="187" t="s">
        <v>1895</v>
      </c>
    </row>
    <row r="834" s="2" customFormat="1">
      <c r="A834" s="39"/>
      <c r="B834" s="40"/>
      <c r="C834" s="39"/>
      <c r="D834" s="189" t="s">
        <v>199</v>
      </c>
      <c r="E834" s="39"/>
      <c r="F834" s="190" t="s">
        <v>1896</v>
      </c>
      <c r="G834" s="39"/>
      <c r="H834" s="39"/>
      <c r="I834" s="191"/>
      <c r="J834" s="39"/>
      <c r="K834" s="39"/>
      <c r="L834" s="40"/>
      <c r="M834" s="192"/>
      <c r="N834" s="193"/>
      <c r="O834" s="73"/>
      <c r="P834" s="73"/>
      <c r="Q834" s="73"/>
      <c r="R834" s="73"/>
      <c r="S834" s="73"/>
      <c r="T834" s="74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20" t="s">
        <v>199</v>
      </c>
      <c r="AU834" s="20" t="s">
        <v>81</v>
      </c>
    </row>
    <row r="835" s="2" customFormat="1" ht="16.5" customHeight="1">
      <c r="A835" s="39"/>
      <c r="B835" s="175"/>
      <c r="C835" s="176" t="s">
        <v>1897</v>
      </c>
      <c r="D835" s="176" t="s">
        <v>193</v>
      </c>
      <c r="E835" s="177" t="s">
        <v>1898</v>
      </c>
      <c r="F835" s="178" t="s">
        <v>1899</v>
      </c>
      <c r="G835" s="179" t="s">
        <v>136</v>
      </c>
      <c r="H835" s="180">
        <v>16</v>
      </c>
      <c r="I835" s="181"/>
      <c r="J835" s="182">
        <f>ROUND(I835*H835,2)</f>
        <v>0</v>
      </c>
      <c r="K835" s="178" t="s">
        <v>196</v>
      </c>
      <c r="L835" s="40"/>
      <c r="M835" s="183" t="s">
        <v>3</v>
      </c>
      <c r="N835" s="184" t="s">
        <v>43</v>
      </c>
      <c r="O835" s="73"/>
      <c r="P835" s="185">
        <f>O835*H835</f>
        <v>0</v>
      </c>
      <c r="Q835" s="185">
        <v>0.00011</v>
      </c>
      <c r="R835" s="185">
        <f>Q835*H835</f>
        <v>0.0017600000000000001</v>
      </c>
      <c r="S835" s="185">
        <v>0</v>
      </c>
      <c r="T835" s="186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187" t="s">
        <v>293</v>
      </c>
      <c r="AT835" s="187" t="s">
        <v>193</v>
      </c>
      <c r="AU835" s="187" t="s">
        <v>81</v>
      </c>
      <c r="AY835" s="20" t="s">
        <v>191</v>
      </c>
      <c r="BE835" s="188">
        <f>IF(N835="základní",J835,0)</f>
        <v>0</v>
      </c>
      <c r="BF835" s="188">
        <f>IF(N835="snížená",J835,0)</f>
        <v>0</v>
      </c>
      <c r="BG835" s="188">
        <f>IF(N835="zákl. přenesená",J835,0)</f>
        <v>0</v>
      </c>
      <c r="BH835" s="188">
        <f>IF(N835="sníž. přenesená",J835,0)</f>
        <v>0</v>
      </c>
      <c r="BI835" s="188">
        <f>IF(N835="nulová",J835,0)</f>
        <v>0</v>
      </c>
      <c r="BJ835" s="20" t="s">
        <v>79</v>
      </c>
      <c r="BK835" s="188">
        <f>ROUND(I835*H835,2)</f>
        <v>0</v>
      </c>
      <c r="BL835" s="20" t="s">
        <v>293</v>
      </c>
      <c r="BM835" s="187" t="s">
        <v>1900</v>
      </c>
    </row>
    <row r="836" s="2" customFormat="1">
      <c r="A836" s="39"/>
      <c r="B836" s="40"/>
      <c r="C836" s="39"/>
      <c r="D836" s="189" t="s">
        <v>199</v>
      </c>
      <c r="E836" s="39"/>
      <c r="F836" s="190" t="s">
        <v>1901</v>
      </c>
      <c r="G836" s="39"/>
      <c r="H836" s="39"/>
      <c r="I836" s="191"/>
      <c r="J836" s="39"/>
      <c r="K836" s="39"/>
      <c r="L836" s="40"/>
      <c r="M836" s="192"/>
      <c r="N836" s="193"/>
      <c r="O836" s="73"/>
      <c r="P836" s="73"/>
      <c r="Q836" s="73"/>
      <c r="R836" s="73"/>
      <c r="S836" s="73"/>
      <c r="T836" s="74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20" t="s">
        <v>199</v>
      </c>
      <c r="AU836" s="20" t="s">
        <v>81</v>
      </c>
    </row>
    <row r="837" s="2" customFormat="1" ht="16.5" customHeight="1">
      <c r="A837" s="39"/>
      <c r="B837" s="175"/>
      <c r="C837" s="176" t="s">
        <v>1902</v>
      </c>
      <c r="D837" s="176" t="s">
        <v>193</v>
      </c>
      <c r="E837" s="177" t="s">
        <v>1903</v>
      </c>
      <c r="F837" s="178" t="s">
        <v>1904</v>
      </c>
      <c r="G837" s="179" t="s">
        <v>136</v>
      </c>
      <c r="H837" s="180">
        <v>16</v>
      </c>
      <c r="I837" s="181"/>
      <c r="J837" s="182">
        <f>ROUND(I837*H837,2)</f>
        <v>0</v>
      </c>
      <c r="K837" s="178" t="s">
        <v>196</v>
      </c>
      <c r="L837" s="40"/>
      <c r="M837" s="183" t="s">
        <v>3</v>
      </c>
      <c r="N837" s="184" t="s">
        <v>43</v>
      </c>
      <c r="O837" s="73"/>
      <c r="P837" s="185">
        <f>O837*H837</f>
        <v>0</v>
      </c>
      <c r="Q837" s="185">
        <v>0</v>
      </c>
      <c r="R837" s="185">
        <f>Q837*H837</f>
        <v>0</v>
      </c>
      <c r="S837" s="185">
        <v>0</v>
      </c>
      <c r="T837" s="186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187" t="s">
        <v>293</v>
      </c>
      <c r="AT837" s="187" t="s">
        <v>193</v>
      </c>
      <c r="AU837" s="187" t="s">
        <v>81</v>
      </c>
      <c r="AY837" s="20" t="s">
        <v>191</v>
      </c>
      <c r="BE837" s="188">
        <f>IF(N837="základní",J837,0)</f>
        <v>0</v>
      </c>
      <c r="BF837" s="188">
        <f>IF(N837="snížená",J837,0)</f>
        <v>0</v>
      </c>
      <c r="BG837" s="188">
        <f>IF(N837="zákl. přenesená",J837,0)</f>
        <v>0</v>
      </c>
      <c r="BH837" s="188">
        <f>IF(N837="sníž. přenesená",J837,0)</f>
        <v>0</v>
      </c>
      <c r="BI837" s="188">
        <f>IF(N837="nulová",J837,0)</f>
        <v>0</v>
      </c>
      <c r="BJ837" s="20" t="s">
        <v>79</v>
      </c>
      <c r="BK837" s="188">
        <f>ROUND(I837*H837,2)</f>
        <v>0</v>
      </c>
      <c r="BL837" s="20" t="s">
        <v>293</v>
      </c>
      <c r="BM837" s="187" t="s">
        <v>1905</v>
      </c>
    </row>
    <row r="838" s="2" customFormat="1">
      <c r="A838" s="39"/>
      <c r="B838" s="40"/>
      <c r="C838" s="39"/>
      <c r="D838" s="189" t="s">
        <v>199</v>
      </c>
      <c r="E838" s="39"/>
      <c r="F838" s="190" t="s">
        <v>1906</v>
      </c>
      <c r="G838" s="39"/>
      <c r="H838" s="39"/>
      <c r="I838" s="191"/>
      <c r="J838" s="39"/>
      <c r="K838" s="39"/>
      <c r="L838" s="40"/>
      <c r="M838" s="192"/>
      <c r="N838" s="193"/>
      <c r="O838" s="73"/>
      <c r="P838" s="73"/>
      <c r="Q838" s="73"/>
      <c r="R838" s="73"/>
      <c r="S838" s="73"/>
      <c r="T838" s="74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20" t="s">
        <v>199</v>
      </c>
      <c r="AU838" s="20" t="s">
        <v>81</v>
      </c>
    </row>
    <row r="839" s="2" customFormat="1" ht="16.5" customHeight="1">
      <c r="A839" s="39"/>
      <c r="B839" s="175"/>
      <c r="C839" s="176" t="s">
        <v>1907</v>
      </c>
      <c r="D839" s="176" t="s">
        <v>193</v>
      </c>
      <c r="E839" s="177" t="s">
        <v>1908</v>
      </c>
      <c r="F839" s="178" t="s">
        <v>1909</v>
      </c>
      <c r="G839" s="179" t="s">
        <v>136</v>
      </c>
      <c r="H839" s="180">
        <v>16</v>
      </c>
      <c r="I839" s="181"/>
      <c r="J839" s="182">
        <f>ROUND(I839*H839,2)</f>
        <v>0</v>
      </c>
      <c r="K839" s="178" t="s">
        <v>196</v>
      </c>
      <c r="L839" s="40"/>
      <c r="M839" s="183" t="s">
        <v>3</v>
      </c>
      <c r="N839" s="184" t="s">
        <v>43</v>
      </c>
      <c r="O839" s="73"/>
      <c r="P839" s="185">
        <f>O839*H839</f>
        <v>0</v>
      </c>
      <c r="Q839" s="185">
        <v>0.00013999999999999999</v>
      </c>
      <c r="R839" s="185">
        <f>Q839*H839</f>
        <v>0.0022399999999999998</v>
      </c>
      <c r="S839" s="185">
        <v>0</v>
      </c>
      <c r="T839" s="186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187" t="s">
        <v>293</v>
      </c>
      <c r="AT839" s="187" t="s">
        <v>193</v>
      </c>
      <c r="AU839" s="187" t="s">
        <v>81</v>
      </c>
      <c r="AY839" s="20" t="s">
        <v>191</v>
      </c>
      <c r="BE839" s="188">
        <f>IF(N839="základní",J839,0)</f>
        <v>0</v>
      </c>
      <c r="BF839" s="188">
        <f>IF(N839="snížená",J839,0)</f>
        <v>0</v>
      </c>
      <c r="BG839" s="188">
        <f>IF(N839="zákl. přenesená",J839,0)</f>
        <v>0</v>
      </c>
      <c r="BH839" s="188">
        <f>IF(N839="sníž. přenesená",J839,0)</f>
        <v>0</v>
      </c>
      <c r="BI839" s="188">
        <f>IF(N839="nulová",J839,0)</f>
        <v>0</v>
      </c>
      <c r="BJ839" s="20" t="s">
        <v>79</v>
      </c>
      <c r="BK839" s="188">
        <f>ROUND(I839*H839,2)</f>
        <v>0</v>
      </c>
      <c r="BL839" s="20" t="s">
        <v>293</v>
      </c>
      <c r="BM839" s="187" t="s">
        <v>1910</v>
      </c>
    </row>
    <row r="840" s="2" customFormat="1">
      <c r="A840" s="39"/>
      <c r="B840" s="40"/>
      <c r="C840" s="39"/>
      <c r="D840" s="189" t="s">
        <v>199</v>
      </c>
      <c r="E840" s="39"/>
      <c r="F840" s="190" t="s">
        <v>1911</v>
      </c>
      <c r="G840" s="39"/>
      <c r="H840" s="39"/>
      <c r="I840" s="191"/>
      <c r="J840" s="39"/>
      <c r="K840" s="39"/>
      <c r="L840" s="40"/>
      <c r="M840" s="192"/>
      <c r="N840" s="193"/>
      <c r="O840" s="73"/>
      <c r="P840" s="73"/>
      <c r="Q840" s="73"/>
      <c r="R840" s="73"/>
      <c r="S840" s="73"/>
      <c r="T840" s="74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20" t="s">
        <v>199</v>
      </c>
      <c r="AU840" s="20" t="s">
        <v>81</v>
      </c>
    </row>
    <row r="841" s="13" customFormat="1">
      <c r="A841" s="13"/>
      <c r="B841" s="194"/>
      <c r="C841" s="13"/>
      <c r="D841" s="195" t="s">
        <v>145</v>
      </c>
      <c r="E841" s="196" t="s">
        <v>3</v>
      </c>
      <c r="F841" s="197" t="s">
        <v>1912</v>
      </c>
      <c r="G841" s="13"/>
      <c r="H841" s="198">
        <v>2</v>
      </c>
      <c r="I841" s="199"/>
      <c r="J841" s="13"/>
      <c r="K841" s="13"/>
      <c r="L841" s="194"/>
      <c r="M841" s="200"/>
      <c r="N841" s="201"/>
      <c r="O841" s="201"/>
      <c r="P841" s="201"/>
      <c r="Q841" s="201"/>
      <c r="R841" s="201"/>
      <c r="S841" s="201"/>
      <c r="T841" s="20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6" t="s">
        <v>145</v>
      </c>
      <c r="AU841" s="196" t="s">
        <v>81</v>
      </c>
      <c r="AV841" s="13" t="s">
        <v>81</v>
      </c>
      <c r="AW841" s="13" t="s">
        <v>33</v>
      </c>
      <c r="AX841" s="13" t="s">
        <v>72</v>
      </c>
      <c r="AY841" s="196" t="s">
        <v>191</v>
      </c>
    </row>
    <row r="842" s="13" customFormat="1">
      <c r="A842" s="13"/>
      <c r="B842" s="194"/>
      <c r="C842" s="13"/>
      <c r="D842" s="195" t="s">
        <v>145</v>
      </c>
      <c r="E842" s="196" t="s">
        <v>3</v>
      </c>
      <c r="F842" s="197" t="s">
        <v>1913</v>
      </c>
      <c r="G842" s="13"/>
      <c r="H842" s="198">
        <v>14</v>
      </c>
      <c r="I842" s="199"/>
      <c r="J842" s="13"/>
      <c r="K842" s="13"/>
      <c r="L842" s="194"/>
      <c r="M842" s="200"/>
      <c r="N842" s="201"/>
      <c r="O842" s="201"/>
      <c r="P842" s="201"/>
      <c r="Q842" s="201"/>
      <c r="R842" s="201"/>
      <c r="S842" s="201"/>
      <c r="T842" s="20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6" t="s">
        <v>145</v>
      </c>
      <c r="AU842" s="196" t="s">
        <v>81</v>
      </c>
      <c r="AV842" s="13" t="s">
        <v>81</v>
      </c>
      <c r="AW842" s="13" t="s">
        <v>33</v>
      </c>
      <c r="AX842" s="13" t="s">
        <v>72</v>
      </c>
      <c r="AY842" s="196" t="s">
        <v>191</v>
      </c>
    </row>
    <row r="843" s="14" customFormat="1">
      <c r="A843" s="14"/>
      <c r="B843" s="204"/>
      <c r="C843" s="14"/>
      <c r="D843" s="195" t="s">
        <v>145</v>
      </c>
      <c r="E843" s="205" t="s">
        <v>3</v>
      </c>
      <c r="F843" s="206" t="s">
        <v>270</v>
      </c>
      <c r="G843" s="14"/>
      <c r="H843" s="207">
        <v>16</v>
      </c>
      <c r="I843" s="208"/>
      <c r="J843" s="14"/>
      <c r="K843" s="14"/>
      <c r="L843" s="204"/>
      <c r="M843" s="209"/>
      <c r="N843" s="210"/>
      <c r="O843" s="210"/>
      <c r="P843" s="210"/>
      <c r="Q843" s="210"/>
      <c r="R843" s="210"/>
      <c r="S843" s="210"/>
      <c r="T843" s="2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05" t="s">
        <v>145</v>
      </c>
      <c r="AU843" s="205" t="s">
        <v>81</v>
      </c>
      <c r="AV843" s="14" t="s">
        <v>197</v>
      </c>
      <c r="AW843" s="14" t="s">
        <v>33</v>
      </c>
      <c r="AX843" s="14" t="s">
        <v>79</v>
      </c>
      <c r="AY843" s="205" t="s">
        <v>191</v>
      </c>
    </row>
    <row r="844" s="2" customFormat="1" ht="21.75" customHeight="1">
      <c r="A844" s="39"/>
      <c r="B844" s="175"/>
      <c r="C844" s="176" t="s">
        <v>1914</v>
      </c>
      <c r="D844" s="176" t="s">
        <v>193</v>
      </c>
      <c r="E844" s="177" t="s">
        <v>1915</v>
      </c>
      <c r="F844" s="178" t="s">
        <v>1916</v>
      </c>
      <c r="G844" s="179" t="s">
        <v>136</v>
      </c>
      <c r="H844" s="180">
        <v>16</v>
      </c>
      <c r="I844" s="181"/>
      <c r="J844" s="182">
        <f>ROUND(I844*H844,2)</f>
        <v>0</v>
      </c>
      <c r="K844" s="178" t="s">
        <v>196</v>
      </c>
      <c r="L844" s="40"/>
      <c r="M844" s="183" t="s">
        <v>3</v>
      </c>
      <c r="N844" s="184" t="s">
        <v>43</v>
      </c>
      <c r="O844" s="73"/>
      <c r="P844" s="185">
        <f>O844*H844</f>
        <v>0</v>
      </c>
      <c r="Q844" s="185">
        <v>0.00013999999999999999</v>
      </c>
      <c r="R844" s="185">
        <f>Q844*H844</f>
        <v>0.0022399999999999998</v>
      </c>
      <c r="S844" s="185">
        <v>0</v>
      </c>
      <c r="T844" s="186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187" t="s">
        <v>293</v>
      </c>
      <c r="AT844" s="187" t="s">
        <v>193</v>
      </c>
      <c r="AU844" s="187" t="s">
        <v>81</v>
      </c>
      <c r="AY844" s="20" t="s">
        <v>191</v>
      </c>
      <c r="BE844" s="188">
        <f>IF(N844="základní",J844,0)</f>
        <v>0</v>
      </c>
      <c r="BF844" s="188">
        <f>IF(N844="snížená",J844,0)</f>
        <v>0</v>
      </c>
      <c r="BG844" s="188">
        <f>IF(N844="zákl. přenesená",J844,0)</f>
        <v>0</v>
      </c>
      <c r="BH844" s="188">
        <f>IF(N844="sníž. přenesená",J844,0)</f>
        <v>0</v>
      </c>
      <c r="BI844" s="188">
        <f>IF(N844="nulová",J844,0)</f>
        <v>0</v>
      </c>
      <c r="BJ844" s="20" t="s">
        <v>79</v>
      </c>
      <c r="BK844" s="188">
        <f>ROUND(I844*H844,2)</f>
        <v>0</v>
      </c>
      <c r="BL844" s="20" t="s">
        <v>293</v>
      </c>
      <c r="BM844" s="187" t="s">
        <v>1917</v>
      </c>
    </row>
    <row r="845" s="2" customFormat="1">
      <c r="A845" s="39"/>
      <c r="B845" s="40"/>
      <c r="C845" s="39"/>
      <c r="D845" s="189" t="s">
        <v>199</v>
      </c>
      <c r="E845" s="39"/>
      <c r="F845" s="190" t="s">
        <v>1918</v>
      </c>
      <c r="G845" s="39"/>
      <c r="H845" s="39"/>
      <c r="I845" s="191"/>
      <c r="J845" s="39"/>
      <c r="K845" s="39"/>
      <c r="L845" s="40"/>
      <c r="M845" s="192"/>
      <c r="N845" s="193"/>
      <c r="O845" s="73"/>
      <c r="P845" s="73"/>
      <c r="Q845" s="73"/>
      <c r="R845" s="73"/>
      <c r="S845" s="73"/>
      <c r="T845" s="74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20" t="s">
        <v>199</v>
      </c>
      <c r="AU845" s="20" t="s">
        <v>81</v>
      </c>
    </row>
    <row r="846" s="12" customFormat="1" ht="22.8" customHeight="1">
      <c r="A846" s="12"/>
      <c r="B846" s="162"/>
      <c r="C846" s="12"/>
      <c r="D846" s="163" t="s">
        <v>71</v>
      </c>
      <c r="E846" s="173" t="s">
        <v>1919</v>
      </c>
      <c r="F846" s="173" t="s">
        <v>1920</v>
      </c>
      <c r="G846" s="12"/>
      <c r="H846" s="12"/>
      <c r="I846" s="165"/>
      <c r="J846" s="174">
        <f>BK846</f>
        <v>0</v>
      </c>
      <c r="K846" s="12"/>
      <c r="L846" s="162"/>
      <c r="M846" s="167"/>
      <c r="N846" s="168"/>
      <c r="O846" s="168"/>
      <c r="P846" s="169">
        <f>SUM(P847:P880)</f>
        <v>0</v>
      </c>
      <c r="Q846" s="168"/>
      <c r="R846" s="169">
        <f>SUM(R847:R880)</f>
        <v>0.30729380000000001</v>
      </c>
      <c r="S846" s="168"/>
      <c r="T846" s="170">
        <f>SUM(T847:T880)</f>
        <v>0.1044795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163" t="s">
        <v>81</v>
      </c>
      <c r="AT846" s="171" t="s">
        <v>71</v>
      </c>
      <c r="AU846" s="171" t="s">
        <v>79</v>
      </c>
      <c r="AY846" s="163" t="s">
        <v>191</v>
      </c>
      <c r="BK846" s="172">
        <f>SUM(BK847:BK880)</f>
        <v>0</v>
      </c>
    </row>
    <row r="847" s="2" customFormat="1" ht="16.5" customHeight="1">
      <c r="A847" s="39"/>
      <c r="B847" s="175"/>
      <c r="C847" s="176" t="s">
        <v>1921</v>
      </c>
      <c r="D847" s="176" t="s">
        <v>193</v>
      </c>
      <c r="E847" s="177" t="s">
        <v>1922</v>
      </c>
      <c r="F847" s="178" t="s">
        <v>1923</v>
      </c>
      <c r="G847" s="179" t="s">
        <v>136</v>
      </c>
      <c r="H847" s="180">
        <v>557.85000000000002</v>
      </c>
      <c r="I847" s="181"/>
      <c r="J847" s="182">
        <f>ROUND(I847*H847,2)</f>
        <v>0</v>
      </c>
      <c r="K847" s="178" t="s">
        <v>196</v>
      </c>
      <c r="L847" s="40"/>
      <c r="M847" s="183" t="s">
        <v>3</v>
      </c>
      <c r="N847" s="184" t="s">
        <v>43</v>
      </c>
      <c r="O847" s="73"/>
      <c r="P847" s="185">
        <f>O847*H847</f>
        <v>0</v>
      </c>
      <c r="Q847" s="185">
        <v>0</v>
      </c>
      <c r="R847" s="185">
        <f>Q847*H847</f>
        <v>0</v>
      </c>
      <c r="S847" s="185">
        <v>0.00014999999999999999</v>
      </c>
      <c r="T847" s="186">
        <f>S847*H847</f>
        <v>0.083677500000000002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187" t="s">
        <v>293</v>
      </c>
      <c r="AT847" s="187" t="s">
        <v>193</v>
      </c>
      <c r="AU847" s="187" t="s">
        <v>81</v>
      </c>
      <c r="AY847" s="20" t="s">
        <v>191</v>
      </c>
      <c r="BE847" s="188">
        <f>IF(N847="základní",J847,0)</f>
        <v>0</v>
      </c>
      <c r="BF847" s="188">
        <f>IF(N847="snížená",J847,0)</f>
        <v>0</v>
      </c>
      <c r="BG847" s="188">
        <f>IF(N847="zákl. přenesená",J847,0)</f>
        <v>0</v>
      </c>
      <c r="BH847" s="188">
        <f>IF(N847="sníž. přenesená",J847,0)</f>
        <v>0</v>
      </c>
      <c r="BI847" s="188">
        <f>IF(N847="nulová",J847,0)</f>
        <v>0</v>
      </c>
      <c r="BJ847" s="20" t="s">
        <v>79</v>
      </c>
      <c r="BK847" s="188">
        <f>ROUND(I847*H847,2)</f>
        <v>0</v>
      </c>
      <c r="BL847" s="20" t="s">
        <v>293</v>
      </c>
      <c r="BM847" s="187" t="s">
        <v>1924</v>
      </c>
    </row>
    <row r="848" s="2" customFormat="1">
      <c r="A848" s="39"/>
      <c r="B848" s="40"/>
      <c r="C848" s="39"/>
      <c r="D848" s="189" t="s">
        <v>199</v>
      </c>
      <c r="E848" s="39"/>
      <c r="F848" s="190" t="s">
        <v>1925</v>
      </c>
      <c r="G848" s="39"/>
      <c r="H848" s="39"/>
      <c r="I848" s="191"/>
      <c r="J848" s="39"/>
      <c r="K848" s="39"/>
      <c r="L848" s="40"/>
      <c r="M848" s="192"/>
      <c r="N848" s="193"/>
      <c r="O848" s="73"/>
      <c r="P848" s="73"/>
      <c r="Q848" s="73"/>
      <c r="R848" s="73"/>
      <c r="S848" s="73"/>
      <c r="T848" s="74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20" t="s">
        <v>199</v>
      </c>
      <c r="AU848" s="20" t="s">
        <v>81</v>
      </c>
    </row>
    <row r="849" s="13" customFormat="1">
      <c r="A849" s="13"/>
      <c r="B849" s="194"/>
      <c r="C849" s="13"/>
      <c r="D849" s="195" t="s">
        <v>145</v>
      </c>
      <c r="E849" s="13"/>
      <c r="F849" s="197" t="s">
        <v>1926</v>
      </c>
      <c r="G849" s="13"/>
      <c r="H849" s="198">
        <v>557.85000000000002</v>
      </c>
      <c r="I849" s="199"/>
      <c r="J849" s="13"/>
      <c r="K849" s="13"/>
      <c r="L849" s="194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6" t="s">
        <v>145</v>
      </c>
      <c r="AU849" s="196" t="s">
        <v>81</v>
      </c>
      <c r="AV849" s="13" t="s">
        <v>81</v>
      </c>
      <c r="AW849" s="13" t="s">
        <v>4</v>
      </c>
      <c r="AX849" s="13" t="s">
        <v>79</v>
      </c>
      <c r="AY849" s="196" t="s">
        <v>191</v>
      </c>
    </row>
    <row r="850" s="2" customFormat="1" ht="16.5" customHeight="1">
      <c r="A850" s="39"/>
      <c r="B850" s="175"/>
      <c r="C850" s="176" t="s">
        <v>1927</v>
      </c>
      <c r="D850" s="176" t="s">
        <v>193</v>
      </c>
      <c r="E850" s="177" t="s">
        <v>1928</v>
      </c>
      <c r="F850" s="178" t="s">
        <v>1929</v>
      </c>
      <c r="G850" s="179" t="s">
        <v>136</v>
      </c>
      <c r="H850" s="180">
        <v>62.68</v>
      </c>
      <c r="I850" s="181"/>
      <c r="J850" s="182">
        <f>ROUND(I850*H850,2)</f>
        <v>0</v>
      </c>
      <c r="K850" s="178" t="s">
        <v>196</v>
      </c>
      <c r="L850" s="40"/>
      <c r="M850" s="183" t="s">
        <v>3</v>
      </c>
      <c r="N850" s="184" t="s">
        <v>43</v>
      </c>
      <c r="O850" s="73"/>
      <c r="P850" s="185">
        <f>O850*H850</f>
        <v>0</v>
      </c>
      <c r="Q850" s="185">
        <v>0</v>
      </c>
      <c r="R850" s="185">
        <f>Q850*H850</f>
        <v>0</v>
      </c>
      <c r="S850" s="185">
        <v>0.00014999999999999999</v>
      </c>
      <c r="T850" s="186">
        <f>S850*H850</f>
        <v>0.0094019999999999989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187" t="s">
        <v>293</v>
      </c>
      <c r="AT850" s="187" t="s">
        <v>193</v>
      </c>
      <c r="AU850" s="187" t="s">
        <v>81</v>
      </c>
      <c r="AY850" s="20" t="s">
        <v>191</v>
      </c>
      <c r="BE850" s="188">
        <f>IF(N850="základní",J850,0)</f>
        <v>0</v>
      </c>
      <c r="BF850" s="188">
        <f>IF(N850="snížená",J850,0)</f>
        <v>0</v>
      </c>
      <c r="BG850" s="188">
        <f>IF(N850="zákl. přenesená",J850,0)</f>
        <v>0</v>
      </c>
      <c r="BH850" s="188">
        <f>IF(N850="sníž. přenesená",J850,0)</f>
        <v>0</v>
      </c>
      <c r="BI850" s="188">
        <f>IF(N850="nulová",J850,0)</f>
        <v>0</v>
      </c>
      <c r="BJ850" s="20" t="s">
        <v>79</v>
      </c>
      <c r="BK850" s="188">
        <f>ROUND(I850*H850,2)</f>
        <v>0</v>
      </c>
      <c r="BL850" s="20" t="s">
        <v>293</v>
      </c>
      <c r="BM850" s="187" t="s">
        <v>1930</v>
      </c>
    </row>
    <row r="851" s="2" customFormat="1">
      <c r="A851" s="39"/>
      <c r="B851" s="40"/>
      <c r="C851" s="39"/>
      <c r="D851" s="189" t="s">
        <v>199</v>
      </c>
      <c r="E851" s="39"/>
      <c r="F851" s="190" t="s">
        <v>1931</v>
      </c>
      <c r="G851" s="39"/>
      <c r="H851" s="39"/>
      <c r="I851" s="191"/>
      <c r="J851" s="39"/>
      <c r="K851" s="39"/>
      <c r="L851" s="40"/>
      <c r="M851" s="192"/>
      <c r="N851" s="193"/>
      <c r="O851" s="73"/>
      <c r="P851" s="73"/>
      <c r="Q851" s="73"/>
      <c r="R851" s="73"/>
      <c r="S851" s="73"/>
      <c r="T851" s="74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20" t="s">
        <v>199</v>
      </c>
      <c r="AU851" s="20" t="s">
        <v>81</v>
      </c>
    </row>
    <row r="852" s="13" customFormat="1">
      <c r="A852" s="13"/>
      <c r="B852" s="194"/>
      <c r="C852" s="13"/>
      <c r="D852" s="195" t="s">
        <v>145</v>
      </c>
      <c r="E852" s="13"/>
      <c r="F852" s="197" t="s">
        <v>1932</v>
      </c>
      <c r="G852" s="13"/>
      <c r="H852" s="198">
        <v>62.68</v>
      </c>
      <c r="I852" s="199"/>
      <c r="J852" s="13"/>
      <c r="K852" s="13"/>
      <c r="L852" s="194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6" t="s">
        <v>145</v>
      </c>
      <c r="AU852" s="196" t="s">
        <v>81</v>
      </c>
      <c r="AV852" s="13" t="s">
        <v>81</v>
      </c>
      <c r="AW852" s="13" t="s">
        <v>4</v>
      </c>
      <c r="AX852" s="13" t="s">
        <v>79</v>
      </c>
      <c r="AY852" s="196" t="s">
        <v>191</v>
      </c>
    </row>
    <row r="853" s="2" customFormat="1" ht="16.5" customHeight="1">
      <c r="A853" s="39"/>
      <c r="B853" s="175"/>
      <c r="C853" s="176" t="s">
        <v>1933</v>
      </c>
      <c r="D853" s="176" t="s">
        <v>193</v>
      </c>
      <c r="E853" s="177" t="s">
        <v>1934</v>
      </c>
      <c r="F853" s="178" t="s">
        <v>1935</v>
      </c>
      <c r="G853" s="179" t="s">
        <v>136</v>
      </c>
      <c r="H853" s="180">
        <v>380</v>
      </c>
      <c r="I853" s="181"/>
      <c r="J853" s="182">
        <f>ROUND(I853*H853,2)</f>
        <v>0</v>
      </c>
      <c r="K853" s="178" t="s">
        <v>196</v>
      </c>
      <c r="L853" s="40"/>
      <c r="M853" s="183" t="s">
        <v>3</v>
      </c>
      <c r="N853" s="184" t="s">
        <v>43</v>
      </c>
      <c r="O853" s="73"/>
      <c r="P853" s="185">
        <f>O853*H853</f>
        <v>0</v>
      </c>
      <c r="Q853" s="185">
        <v>0</v>
      </c>
      <c r="R853" s="185">
        <f>Q853*H853</f>
        <v>0</v>
      </c>
      <c r="S853" s="185">
        <v>3.0000000000000001E-05</v>
      </c>
      <c r="T853" s="186">
        <f>S853*H853</f>
        <v>0.0114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187" t="s">
        <v>293</v>
      </c>
      <c r="AT853" s="187" t="s">
        <v>193</v>
      </c>
      <c r="AU853" s="187" t="s">
        <v>81</v>
      </c>
      <c r="AY853" s="20" t="s">
        <v>191</v>
      </c>
      <c r="BE853" s="188">
        <f>IF(N853="základní",J853,0)</f>
        <v>0</v>
      </c>
      <c r="BF853" s="188">
        <f>IF(N853="snížená",J853,0)</f>
        <v>0</v>
      </c>
      <c r="BG853" s="188">
        <f>IF(N853="zákl. přenesená",J853,0)</f>
        <v>0</v>
      </c>
      <c r="BH853" s="188">
        <f>IF(N853="sníž. přenesená",J853,0)</f>
        <v>0</v>
      </c>
      <c r="BI853" s="188">
        <f>IF(N853="nulová",J853,0)</f>
        <v>0</v>
      </c>
      <c r="BJ853" s="20" t="s">
        <v>79</v>
      </c>
      <c r="BK853" s="188">
        <f>ROUND(I853*H853,2)</f>
        <v>0</v>
      </c>
      <c r="BL853" s="20" t="s">
        <v>293</v>
      </c>
      <c r="BM853" s="187" t="s">
        <v>1936</v>
      </c>
    </row>
    <row r="854" s="2" customFormat="1">
      <c r="A854" s="39"/>
      <c r="B854" s="40"/>
      <c r="C854" s="39"/>
      <c r="D854" s="189" t="s">
        <v>199</v>
      </c>
      <c r="E854" s="39"/>
      <c r="F854" s="190" t="s">
        <v>1937</v>
      </c>
      <c r="G854" s="39"/>
      <c r="H854" s="39"/>
      <c r="I854" s="191"/>
      <c r="J854" s="39"/>
      <c r="K854" s="39"/>
      <c r="L854" s="40"/>
      <c r="M854" s="192"/>
      <c r="N854" s="193"/>
      <c r="O854" s="73"/>
      <c r="P854" s="73"/>
      <c r="Q854" s="73"/>
      <c r="R854" s="73"/>
      <c r="S854" s="73"/>
      <c r="T854" s="74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20" t="s">
        <v>199</v>
      </c>
      <c r="AU854" s="20" t="s">
        <v>81</v>
      </c>
    </row>
    <row r="855" s="13" customFormat="1">
      <c r="A855" s="13"/>
      <c r="B855" s="194"/>
      <c r="C855" s="13"/>
      <c r="D855" s="195" t="s">
        <v>145</v>
      </c>
      <c r="E855" s="196" t="s">
        <v>3</v>
      </c>
      <c r="F855" s="197" t="s">
        <v>1938</v>
      </c>
      <c r="G855" s="13"/>
      <c r="H855" s="198">
        <v>380</v>
      </c>
      <c r="I855" s="199"/>
      <c r="J855" s="13"/>
      <c r="K855" s="13"/>
      <c r="L855" s="194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6" t="s">
        <v>145</v>
      </c>
      <c r="AU855" s="196" t="s">
        <v>81</v>
      </c>
      <c r="AV855" s="13" t="s">
        <v>81</v>
      </c>
      <c r="AW855" s="13" t="s">
        <v>33</v>
      </c>
      <c r="AX855" s="13" t="s">
        <v>79</v>
      </c>
      <c r="AY855" s="196" t="s">
        <v>191</v>
      </c>
    </row>
    <row r="856" s="2" customFormat="1" ht="16.5" customHeight="1">
      <c r="A856" s="39"/>
      <c r="B856" s="175"/>
      <c r="C856" s="215" t="s">
        <v>1939</v>
      </c>
      <c r="D856" s="215" t="s">
        <v>653</v>
      </c>
      <c r="E856" s="216" t="s">
        <v>1940</v>
      </c>
      <c r="F856" s="217" t="s">
        <v>1941</v>
      </c>
      <c r="G856" s="218" t="s">
        <v>136</v>
      </c>
      <c r="H856" s="219">
        <v>437</v>
      </c>
      <c r="I856" s="220"/>
      <c r="J856" s="221">
        <f>ROUND(I856*H856,2)</f>
        <v>0</v>
      </c>
      <c r="K856" s="217" t="s">
        <v>196</v>
      </c>
      <c r="L856" s="222"/>
      <c r="M856" s="223" t="s">
        <v>3</v>
      </c>
      <c r="N856" s="224" t="s">
        <v>43</v>
      </c>
      <c r="O856" s="73"/>
      <c r="P856" s="185">
        <f>O856*H856</f>
        <v>0</v>
      </c>
      <c r="Q856" s="185">
        <v>5.0000000000000002E-05</v>
      </c>
      <c r="R856" s="185">
        <f>Q856*H856</f>
        <v>0.021850000000000001</v>
      </c>
      <c r="S856" s="185">
        <v>0</v>
      </c>
      <c r="T856" s="18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187" t="s">
        <v>396</v>
      </c>
      <c r="AT856" s="187" t="s">
        <v>653</v>
      </c>
      <c r="AU856" s="187" t="s">
        <v>81</v>
      </c>
      <c r="AY856" s="20" t="s">
        <v>191</v>
      </c>
      <c r="BE856" s="188">
        <f>IF(N856="základní",J856,0)</f>
        <v>0</v>
      </c>
      <c r="BF856" s="188">
        <f>IF(N856="snížená",J856,0)</f>
        <v>0</v>
      </c>
      <c r="BG856" s="188">
        <f>IF(N856="zákl. přenesená",J856,0)</f>
        <v>0</v>
      </c>
      <c r="BH856" s="188">
        <f>IF(N856="sníž. přenesená",J856,0)</f>
        <v>0</v>
      </c>
      <c r="BI856" s="188">
        <f>IF(N856="nulová",J856,0)</f>
        <v>0</v>
      </c>
      <c r="BJ856" s="20" t="s">
        <v>79</v>
      </c>
      <c r="BK856" s="188">
        <f>ROUND(I856*H856,2)</f>
        <v>0</v>
      </c>
      <c r="BL856" s="20" t="s">
        <v>293</v>
      </c>
      <c r="BM856" s="187" t="s">
        <v>1942</v>
      </c>
    </row>
    <row r="857" s="13" customFormat="1">
      <c r="A857" s="13"/>
      <c r="B857" s="194"/>
      <c r="C857" s="13"/>
      <c r="D857" s="195" t="s">
        <v>145</v>
      </c>
      <c r="E857" s="13"/>
      <c r="F857" s="197" t="s">
        <v>1943</v>
      </c>
      <c r="G857" s="13"/>
      <c r="H857" s="198">
        <v>437</v>
      </c>
      <c r="I857" s="199"/>
      <c r="J857" s="13"/>
      <c r="K857" s="13"/>
      <c r="L857" s="194"/>
      <c r="M857" s="200"/>
      <c r="N857" s="201"/>
      <c r="O857" s="201"/>
      <c r="P857" s="201"/>
      <c r="Q857" s="201"/>
      <c r="R857" s="201"/>
      <c r="S857" s="201"/>
      <c r="T857" s="20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6" t="s">
        <v>145</v>
      </c>
      <c r="AU857" s="196" t="s">
        <v>81</v>
      </c>
      <c r="AV857" s="13" t="s">
        <v>81</v>
      </c>
      <c r="AW857" s="13" t="s">
        <v>4</v>
      </c>
      <c r="AX857" s="13" t="s">
        <v>79</v>
      </c>
      <c r="AY857" s="196" t="s">
        <v>191</v>
      </c>
    </row>
    <row r="858" s="2" customFormat="1" ht="16.5" customHeight="1">
      <c r="A858" s="39"/>
      <c r="B858" s="175"/>
      <c r="C858" s="176" t="s">
        <v>1944</v>
      </c>
      <c r="D858" s="176" t="s">
        <v>193</v>
      </c>
      <c r="E858" s="177" t="s">
        <v>1945</v>
      </c>
      <c r="F858" s="178" t="s">
        <v>1946</v>
      </c>
      <c r="G858" s="179" t="s">
        <v>136</v>
      </c>
      <c r="H858" s="180">
        <v>557.85000000000002</v>
      </c>
      <c r="I858" s="181"/>
      <c r="J858" s="182">
        <f>ROUND(I858*H858,2)</f>
        <v>0</v>
      </c>
      <c r="K858" s="178" t="s">
        <v>196</v>
      </c>
      <c r="L858" s="40"/>
      <c r="M858" s="183" t="s">
        <v>3</v>
      </c>
      <c r="N858" s="184" t="s">
        <v>43</v>
      </c>
      <c r="O858" s="73"/>
      <c r="P858" s="185">
        <f>O858*H858</f>
        <v>0</v>
      </c>
      <c r="Q858" s="185">
        <v>0.00020000000000000001</v>
      </c>
      <c r="R858" s="185">
        <f>Q858*H858</f>
        <v>0.11157000000000002</v>
      </c>
      <c r="S858" s="185">
        <v>0</v>
      </c>
      <c r="T858" s="186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187" t="s">
        <v>293</v>
      </c>
      <c r="AT858" s="187" t="s">
        <v>193</v>
      </c>
      <c r="AU858" s="187" t="s">
        <v>81</v>
      </c>
      <c r="AY858" s="20" t="s">
        <v>191</v>
      </c>
      <c r="BE858" s="188">
        <f>IF(N858="základní",J858,0)</f>
        <v>0</v>
      </c>
      <c r="BF858" s="188">
        <f>IF(N858="snížená",J858,0)</f>
        <v>0</v>
      </c>
      <c r="BG858" s="188">
        <f>IF(N858="zákl. přenesená",J858,0)</f>
        <v>0</v>
      </c>
      <c r="BH858" s="188">
        <f>IF(N858="sníž. přenesená",J858,0)</f>
        <v>0</v>
      </c>
      <c r="BI858" s="188">
        <f>IF(N858="nulová",J858,0)</f>
        <v>0</v>
      </c>
      <c r="BJ858" s="20" t="s">
        <v>79</v>
      </c>
      <c r="BK858" s="188">
        <f>ROUND(I858*H858,2)</f>
        <v>0</v>
      </c>
      <c r="BL858" s="20" t="s">
        <v>293</v>
      </c>
      <c r="BM858" s="187" t="s">
        <v>1947</v>
      </c>
    </row>
    <row r="859" s="2" customFormat="1">
      <c r="A859" s="39"/>
      <c r="B859" s="40"/>
      <c r="C859" s="39"/>
      <c r="D859" s="189" t="s">
        <v>199</v>
      </c>
      <c r="E859" s="39"/>
      <c r="F859" s="190" t="s">
        <v>1948</v>
      </c>
      <c r="G859" s="39"/>
      <c r="H859" s="39"/>
      <c r="I859" s="191"/>
      <c r="J859" s="39"/>
      <c r="K859" s="39"/>
      <c r="L859" s="40"/>
      <c r="M859" s="192"/>
      <c r="N859" s="193"/>
      <c r="O859" s="73"/>
      <c r="P859" s="73"/>
      <c r="Q859" s="73"/>
      <c r="R859" s="73"/>
      <c r="S859" s="73"/>
      <c r="T859" s="74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20" t="s">
        <v>199</v>
      </c>
      <c r="AU859" s="20" t="s">
        <v>81</v>
      </c>
    </row>
    <row r="860" s="13" customFormat="1">
      <c r="A860" s="13"/>
      <c r="B860" s="194"/>
      <c r="C860" s="13"/>
      <c r="D860" s="195" t="s">
        <v>145</v>
      </c>
      <c r="E860" s="13"/>
      <c r="F860" s="197" t="s">
        <v>1926</v>
      </c>
      <c r="G860" s="13"/>
      <c r="H860" s="198">
        <v>557.85000000000002</v>
      </c>
      <c r="I860" s="199"/>
      <c r="J860" s="13"/>
      <c r="K860" s="13"/>
      <c r="L860" s="194"/>
      <c r="M860" s="200"/>
      <c r="N860" s="201"/>
      <c r="O860" s="201"/>
      <c r="P860" s="201"/>
      <c r="Q860" s="201"/>
      <c r="R860" s="201"/>
      <c r="S860" s="201"/>
      <c r="T860" s="20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6" t="s">
        <v>145</v>
      </c>
      <c r="AU860" s="196" t="s">
        <v>81</v>
      </c>
      <c r="AV860" s="13" t="s">
        <v>81</v>
      </c>
      <c r="AW860" s="13" t="s">
        <v>4</v>
      </c>
      <c r="AX860" s="13" t="s">
        <v>79</v>
      </c>
      <c r="AY860" s="196" t="s">
        <v>191</v>
      </c>
    </row>
    <row r="861" s="2" customFormat="1" ht="24.15" customHeight="1">
      <c r="A861" s="39"/>
      <c r="B861" s="175"/>
      <c r="C861" s="176" t="s">
        <v>1949</v>
      </c>
      <c r="D861" s="176" t="s">
        <v>193</v>
      </c>
      <c r="E861" s="177" t="s">
        <v>1950</v>
      </c>
      <c r="F861" s="178" t="s">
        <v>1951</v>
      </c>
      <c r="G861" s="179" t="s">
        <v>136</v>
      </c>
      <c r="H861" s="180">
        <v>557.85000000000002</v>
      </c>
      <c r="I861" s="181"/>
      <c r="J861" s="182">
        <f>ROUND(I861*H861,2)</f>
        <v>0</v>
      </c>
      <c r="K861" s="178" t="s">
        <v>196</v>
      </c>
      <c r="L861" s="40"/>
      <c r="M861" s="183" t="s">
        <v>3</v>
      </c>
      <c r="N861" s="184" t="s">
        <v>43</v>
      </c>
      <c r="O861" s="73"/>
      <c r="P861" s="185">
        <f>O861*H861</f>
        <v>0</v>
      </c>
      <c r="Q861" s="185">
        <v>0.00025999999999999998</v>
      </c>
      <c r="R861" s="185">
        <f>Q861*H861</f>
        <v>0.145041</v>
      </c>
      <c r="S861" s="185">
        <v>0</v>
      </c>
      <c r="T861" s="186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187" t="s">
        <v>293</v>
      </c>
      <c r="AT861" s="187" t="s">
        <v>193</v>
      </c>
      <c r="AU861" s="187" t="s">
        <v>81</v>
      </c>
      <c r="AY861" s="20" t="s">
        <v>191</v>
      </c>
      <c r="BE861" s="188">
        <f>IF(N861="základní",J861,0)</f>
        <v>0</v>
      </c>
      <c r="BF861" s="188">
        <f>IF(N861="snížená",J861,0)</f>
        <v>0</v>
      </c>
      <c r="BG861" s="188">
        <f>IF(N861="zákl. přenesená",J861,0)</f>
        <v>0</v>
      </c>
      <c r="BH861" s="188">
        <f>IF(N861="sníž. přenesená",J861,0)</f>
        <v>0</v>
      </c>
      <c r="BI861" s="188">
        <f>IF(N861="nulová",J861,0)</f>
        <v>0</v>
      </c>
      <c r="BJ861" s="20" t="s">
        <v>79</v>
      </c>
      <c r="BK861" s="188">
        <f>ROUND(I861*H861,2)</f>
        <v>0</v>
      </c>
      <c r="BL861" s="20" t="s">
        <v>293</v>
      </c>
      <c r="BM861" s="187" t="s">
        <v>1952</v>
      </c>
    </row>
    <row r="862" s="2" customFormat="1">
      <c r="A862" s="39"/>
      <c r="B862" s="40"/>
      <c r="C862" s="39"/>
      <c r="D862" s="189" t="s">
        <v>199</v>
      </c>
      <c r="E862" s="39"/>
      <c r="F862" s="190" t="s">
        <v>1953</v>
      </c>
      <c r="G862" s="39"/>
      <c r="H862" s="39"/>
      <c r="I862" s="191"/>
      <c r="J862" s="39"/>
      <c r="K862" s="39"/>
      <c r="L862" s="40"/>
      <c r="M862" s="192"/>
      <c r="N862" s="193"/>
      <c r="O862" s="73"/>
      <c r="P862" s="73"/>
      <c r="Q862" s="73"/>
      <c r="R862" s="73"/>
      <c r="S862" s="73"/>
      <c r="T862" s="74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20" t="s">
        <v>199</v>
      </c>
      <c r="AU862" s="20" t="s">
        <v>81</v>
      </c>
    </row>
    <row r="863" s="13" customFormat="1">
      <c r="A863" s="13"/>
      <c r="B863" s="194"/>
      <c r="C863" s="13"/>
      <c r="D863" s="195" t="s">
        <v>145</v>
      </c>
      <c r="E863" s="196" t="s">
        <v>3</v>
      </c>
      <c r="F863" s="197" t="s">
        <v>1954</v>
      </c>
      <c r="G863" s="13"/>
      <c r="H863" s="198">
        <v>56.219999999999999</v>
      </c>
      <c r="I863" s="199"/>
      <c r="J863" s="13"/>
      <c r="K863" s="13"/>
      <c r="L863" s="194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6" t="s">
        <v>145</v>
      </c>
      <c r="AU863" s="196" t="s">
        <v>81</v>
      </c>
      <c r="AV863" s="13" t="s">
        <v>81</v>
      </c>
      <c r="AW863" s="13" t="s">
        <v>33</v>
      </c>
      <c r="AX863" s="13" t="s">
        <v>72</v>
      </c>
      <c r="AY863" s="196" t="s">
        <v>191</v>
      </c>
    </row>
    <row r="864" s="13" customFormat="1">
      <c r="A864" s="13"/>
      <c r="B864" s="194"/>
      <c r="C864" s="13"/>
      <c r="D864" s="195" t="s">
        <v>145</v>
      </c>
      <c r="E864" s="196" t="s">
        <v>3</v>
      </c>
      <c r="F864" s="197" t="s">
        <v>1955</v>
      </c>
      <c r="G864" s="13"/>
      <c r="H864" s="198">
        <v>78.510000000000005</v>
      </c>
      <c r="I864" s="199"/>
      <c r="J864" s="13"/>
      <c r="K864" s="13"/>
      <c r="L864" s="194"/>
      <c r="M864" s="200"/>
      <c r="N864" s="201"/>
      <c r="O864" s="201"/>
      <c r="P864" s="201"/>
      <c r="Q864" s="201"/>
      <c r="R864" s="201"/>
      <c r="S864" s="201"/>
      <c r="T864" s="20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6" t="s">
        <v>145</v>
      </c>
      <c r="AU864" s="196" t="s">
        <v>81</v>
      </c>
      <c r="AV864" s="13" t="s">
        <v>81</v>
      </c>
      <c r="AW864" s="13" t="s">
        <v>33</v>
      </c>
      <c r="AX864" s="13" t="s">
        <v>72</v>
      </c>
      <c r="AY864" s="196" t="s">
        <v>191</v>
      </c>
    </row>
    <row r="865" s="13" customFormat="1">
      <c r="A865" s="13"/>
      <c r="B865" s="194"/>
      <c r="C865" s="13"/>
      <c r="D865" s="195" t="s">
        <v>145</v>
      </c>
      <c r="E865" s="196" t="s">
        <v>3</v>
      </c>
      <c r="F865" s="197" t="s">
        <v>1956</v>
      </c>
      <c r="G865" s="13"/>
      <c r="H865" s="198">
        <v>116.88</v>
      </c>
      <c r="I865" s="199"/>
      <c r="J865" s="13"/>
      <c r="K865" s="13"/>
      <c r="L865" s="194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6" t="s">
        <v>145</v>
      </c>
      <c r="AU865" s="196" t="s">
        <v>81</v>
      </c>
      <c r="AV865" s="13" t="s">
        <v>81</v>
      </c>
      <c r="AW865" s="13" t="s">
        <v>33</v>
      </c>
      <c r="AX865" s="13" t="s">
        <v>72</v>
      </c>
      <c r="AY865" s="196" t="s">
        <v>191</v>
      </c>
    </row>
    <row r="866" s="13" customFormat="1">
      <c r="A866" s="13"/>
      <c r="B866" s="194"/>
      <c r="C866" s="13"/>
      <c r="D866" s="195" t="s">
        <v>145</v>
      </c>
      <c r="E866" s="196" t="s">
        <v>3</v>
      </c>
      <c r="F866" s="197" t="s">
        <v>1957</v>
      </c>
      <c r="G866" s="13"/>
      <c r="H866" s="198">
        <v>91.620000000000005</v>
      </c>
      <c r="I866" s="199"/>
      <c r="J866" s="13"/>
      <c r="K866" s="13"/>
      <c r="L866" s="194"/>
      <c r="M866" s="200"/>
      <c r="N866" s="201"/>
      <c r="O866" s="201"/>
      <c r="P866" s="201"/>
      <c r="Q866" s="201"/>
      <c r="R866" s="201"/>
      <c r="S866" s="201"/>
      <c r="T866" s="20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6" t="s">
        <v>145</v>
      </c>
      <c r="AU866" s="196" t="s">
        <v>81</v>
      </c>
      <c r="AV866" s="13" t="s">
        <v>81</v>
      </c>
      <c r="AW866" s="13" t="s">
        <v>33</v>
      </c>
      <c r="AX866" s="13" t="s">
        <v>72</v>
      </c>
      <c r="AY866" s="196" t="s">
        <v>191</v>
      </c>
    </row>
    <row r="867" s="13" customFormat="1">
      <c r="A867" s="13"/>
      <c r="B867" s="194"/>
      <c r="C867" s="13"/>
      <c r="D867" s="195" t="s">
        <v>145</v>
      </c>
      <c r="E867" s="196" t="s">
        <v>3</v>
      </c>
      <c r="F867" s="197" t="s">
        <v>1958</v>
      </c>
      <c r="G867" s="13"/>
      <c r="H867" s="198">
        <v>82.239999999999995</v>
      </c>
      <c r="I867" s="199"/>
      <c r="J867" s="13"/>
      <c r="K867" s="13"/>
      <c r="L867" s="194"/>
      <c r="M867" s="200"/>
      <c r="N867" s="201"/>
      <c r="O867" s="201"/>
      <c r="P867" s="201"/>
      <c r="Q867" s="201"/>
      <c r="R867" s="201"/>
      <c r="S867" s="201"/>
      <c r="T867" s="20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96" t="s">
        <v>145</v>
      </c>
      <c r="AU867" s="196" t="s">
        <v>81</v>
      </c>
      <c r="AV867" s="13" t="s">
        <v>81</v>
      </c>
      <c r="AW867" s="13" t="s">
        <v>33</v>
      </c>
      <c r="AX867" s="13" t="s">
        <v>72</v>
      </c>
      <c r="AY867" s="196" t="s">
        <v>191</v>
      </c>
    </row>
    <row r="868" s="13" customFormat="1">
      <c r="A868" s="13"/>
      <c r="B868" s="194"/>
      <c r="C868" s="13"/>
      <c r="D868" s="195" t="s">
        <v>145</v>
      </c>
      <c r="E868" s="196" t="s">
        <v>3</v>
      </c>
      <c r="F868" s="197" t="s">
        <v>1959</v>
      </c>
      <c r="G868" s="13"/>
      <c r="H868" s="198">
        <v>114.18000000000001</v>
      </c>
      <c r="I868" s="199"/>
      <c r="J868" s="13"/>
      <c r="K868" s="13"/>
      <c r="L868" s="194"/>
      <c r="M868" s="200"/>
      <c r="N868" s="201"/>
      <c r="O868" s="201"/>
      <c r="P868" s="201"/>
      <c r="Q868" s="201"/>
      <c r="R868" s="201"/>
      <c r="S868" s="201"/>
      <c r="T868" s="20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96" t="s">
        <v>145</v>
      </c>
      <c r="AU868" s="196" t="s">
        <v>81</v>
      </c>
      <c r="AV868" s="13" t="s">
        <v>81</v>
      </c>
      <c r="AW868" s="13" t="s">
        <v>33</v>
      </c>
      <c r="AX868" s="13" t="s">
        <v>72</v>
      </c>
      <c r="AY868" s="196" t="s">
        <v>191</v>
      </c>
    </row>
    <row r="869" s="13" customFormat="1">
      <c r="A869" s="13"/>
      <c r="B869" s="194"/>
      <c r="C869" s="13"/>
      <c r="D869" s="195" t="s">
        <v>145</v>
      </c>
      <c r="E869" s="196" t="s">
        <v>3</v>
      </c>
      <c r="F869" s="197" t="s">
        <v>1960</v>
      </c>
      <c r="G869" s="13"/>
      <c r="H869" s="198">
        <v>11.1</v>
      </c>
      <c r="I869" s="199"/>
      <c r="J869" s="13"/>
      <c r="K869" s="13"/>
      <c r="L869" s="194"/>
      <c r="M869" s="200"/>
      <c r="N869" s="201"/>
      <c r="O869" s="201"/>
      <c r="P869" s="201"/>
      <c r="Q869" s="201"/>
      <c r="R869" s="201"/>
      <c r="S869" s="201"/>
      <c r="T869" s="20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6" t="s">
        <v>145</v>
      </c>
      <c r="AU869" s="196" t="s">
        <v>81</v>
      </c>
      <c r="AV869" s="13" t="s">
        <v>81</v>
      </c>
      <c r="AW869" s="13" t="s">
        <v>33</v>
      </c>
      <c r="AX869" s="13" t="s">
        <v>72</v>
      </c>
      <c r="AY869" s="196" t="s">
        <v>191</v>
      </c>
    </row>
    <row r="870" s="13" customFormat="1">
      <c r="A870" s="13"/>
      <c r="B870" s="194"/>
      <c r="C870" s="13"/>
      <c r="D870" s="195" t="s">
        <v>145</v>
      </c>
      <c r="E870" s="196" t="s">
        <v>3</v>
      </c>
      <c r="F870" s="197" t="s">
        <v>1961</v>
      </c>
      <c r="G870" s="13"/>
      <c r="H870" s="198">
        <v>7.0999999999999996</v>
      </c>
      <c r="I870" s="199"/>
      <c r="J870" s="13"/>
      <c r="K870" s="13"/>
      <c r="L870" s="194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6" t="s">
        <v>145</v>
      </c>
      <c r="AU870" s="196" t="s">
        <v>81</v>
      </c>
      <c r="AV870" s="13" t="s">
        <v>81</v>
      </c>
      <c r="AW870" s="13" t="s">
        <v>33</v>
      </c>
      <c r="AX870" s="13" t="s">
        <v>72</v>
      </c>
      <c r="AY870" s="196" t="s">
        <v>191</v>
      </c>
    </row>
    <row r="871" s="14" customFormat="1">
      <c r="A871" s="14"/>
      <c r="B871" s="204"/>
      <c r="C871" s="14"/>
      <c r="D871" s="195" t="s">
        <v>145</v>
      </c>
      <c r="E871" s="205" t="s">
        <v>3</v>
      </c>
      <c r="F871" s="206" t="s">
        <v>270</v>
      </c>
      <c r="G871" s="14"/>
      <c r="H871" s="207">
        <v>557.85000000000002</v>
      </c>
      <c r="I871" s="208"/>
      <c r="J871" s="14"/>
      <c r="K871" s="14"/>
      <c r="L871" s="204"/>
      <c r="M871" s="209"/>
      <c r="N871" s="210"/>
      <c r="O871" s="210"/>
      <c r="P871" s="210"/>
      <c r="Q871" s="210"/>
      <c r="R871" s="210"/>
      <c r="S871" s="210"/>
      <c r="T871" s="2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5" t="s">
        <v>145</v>
      </c>
      <c r="AU871" s="205" t="s">
        <v>81</v>
      </c>
      <c r="AV871" s="14" t="s">
        <v>197</v>
      </c>
      <c r="AW871" s="14" t="s">
        <v>33</v>
      </c>
      <c r="AX871" s="14" t="s">
        <v>79</v>
      </c>
      <c r="AY871" s="205" t="s">
        <v>191</v>
      </c>
    </row>
    <row r="872" s="2" customFormat="1" ht="21.75" customHeight="1">
      <c r="A872" s="39"/>
      <c r="B872" s="175"/>
      <c r="C872" s="176" t="s">
        <v>1962</v>
      </c>
      <c r="D872" s="176" t="s">
        <v>193</v>
      </c>
      <c r="E872" s="177" t="s">
        <v>1963</v>
      </c>
      <c r="F872" s="178" t="s">
        <v>1964</v>
      </c>
      <c r="G872" s="179" t="s">
        <v>136</v>
      </c>
      <c r="H872" s="180">
        <v>62.68</v>
      </c>
      <c r="I872" s="181"/>
      <c r="J872" s="182">
        <f>ROUND(I872*H872,2)</f>
        <v>0</v>
      </c>
      <c r="K872" s="178" t="s">
        <v>196</v>
      </c>
      <c r="L872" s="40"/>
      <c r="M872" s="183" t="s">
        <v>3</v>
      </c>
      <c r="N872" s="184" t="s">
        <v>43</v>
      </c>
      <c r="O872" s="73"/>
      <c r="P872" s="185">
        <f>O872*H872</f>
        <v>0</v>
      </c>
      <c r="Q872" s="185">
        <v>0.00020000000000000001</v>
      </c>
      <c r="R872" s="185">
        <f>Q872*H872</f>
        <v>0.012536</v>
      </c>
      <c r="S872" s="185">
        <v>0</v>
      </c>
      <c r="T872" s="186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187" t="s">
        <v>293</v>
      </c>
      <c r="AT872" s="187" t="s">
        <v>193</v>
      </c>
      <c r="AU872" s="187" t="s">
        <v>81</v>
      </c>
      <c r="AY872" s="20" t="s">
        <v>191</v>
      </c>
      <c r="BE872" s="188">
        <f>IF(N872="základní",J872,0)</f>
        <v>0</v>
      </c>
      <c r="BF872" s="188">
        <f>IF(N872="snížená",J872,0)</f>
        <v>0</v>
      </c>
      <c r="BG872" s="188">
        <f>IF(N872="zákl. přenesená",J872,0)</f>
        <v>0</v>
      </c>
      <c r="BH872" s="188">
        <f>IF(N872="sníž. přenesená",J872,0)</f>
        <v>0</v>
      </c>
      <c r="BI872" s="188">
        <f>IF(N872="nulová",J872,0)</f>
        <v>0</v>
      </c>
      <c r="BJ872" s="20" t="s">
        <v>79</v>
      </c>
      <c r="BK872" s="188">
        <f>ROUND(I872*H872,2)</f>
        <v>0</v>
      </c>
      <c r="BL872" s="20" t="s">
        <v>293</v>
      </c>
      <c r="BM872" s="187" t="s">
        <v>1965</v>
      </c>
    </row>
    <row r="873" s="2" customFormat="1">
      <c r="A873" s="39"/>
      <c r="B873" s="40"/>
      <c r="C873" s="39"/>
      <c r="D873" s="189" t="s">
        <v>199</v>
      </c>
      <c r="E873" s="39"/>
      <c r="F873" s="190" t="s">
        <v>1966</v>
      </c>
      <c r="G873" s="39"/>
      <c r="H873" s="39"/>
      <c r="I873" s="191"/>
      <c r="J873" s="39"/>
      <c r="K873" s="39"/>
      <c r="L873" s="40"/>
      <c r="M873" s="192"/>
      <c r="N873" s="193"/>
      <c r="O873" s="73"/>
      <c r="P873" s="73"/>
      <c r="Q873" s="73"/>
      <c r="R873" s="73"/>
      <c r="S873" s="73"/>
      <c r="T873" s="74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20" t="s">
        <v>199</v>
      </c>
      <c r="AU873" s="20" t="s">
        <v>81</v>
      </c>
    </row>
    <row r="874" s="2" customFormat="1" ht="24.15" customHeight="1">
      <c r="A874" s="39"/>
      <c r="B874" s="175"/>
      <c r="C874" s="176" t="s">
        <v>1967</v>
      </c>
      <c r="D874" s="176" t="s">
        <v>193</v>
      </c>
      <c r="E874" s="177" t="s">
        <v>1968</v>
      </c>
      <c r="F874" s="178" t="s">
        <v>1969</v>
      </c>
      <c r="G874" s="179" t="s">
        <v>136</v>
      </c>
      <c r="H874" s="180">
        <v>62.68</v>
      </c>
      <c r="I874" s="181"/>
      <c r="J874" s="182">
        <f>ROUND(I874*H874,2)</f>
        <v>0</v>
      </c>
      <c r="K874" s="178" t="s">
        <v>196</v>
      </c>
      <c r="L874" s="40"/>
      <c r="M874" s="183" t="s">
        <v>3</v>
      </c>
      <c r="N874" s="184" t="s">
        <v>43</v>
      </c>
      <c r="O874" s="73"/>
      <c r="P874" s="185">
        <f>O874*H874</f>
        <v>0</v>
      </c>
      <c r="Q874" s="185">
        <v>0.00025999999999999998</v>
      </c>
      <c r="R874" s="185">
        <f>Q874*H874</f>
        <v>0.0162968</v>
      </c>
      <c r="S874" s="185">
        <v>0</v>
      </c>
      <c r="T874" s="186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187" t="s">
        <v>293</v>
      </c>
      <c r="AT874" s="187" t="s">
        <v>193</v>
      </c>
      <c r="AU874" s="187" t="s">
        <v>81</v>
      </c>
      <c r="AY874" s="20" t="s">
        <v>191</v>
      </c>
      <c r="BE874" s="188">
        <f>IF(N874="základní",J874,0)</f>
        <v>0</v>
      </c>
      <c r="BF874" s="188">
        <f>IF(N874="snížená",J874,0)</f>
        <v>0</v>
      </c>
      <c r="BG874" s="188">
        <f>IF(N874="zákl. přenesená",J874,0)</f>
        <v>0</v>
      </c>
      <c r="BH874" s="188">
        <f>IF(N874="sníž. přenesená",J874,0)</f>
        <v>0</v>
      </c>
      <c r="BI874" s="188">
        <f>IF(N874="nulová",J874,0)</f>
        <v>0</v>
      </c>
      <c r="BJ874" s="20" t="s">
        <v>79</v>
      </c>
      <c r="BK874" s="188">
        <f>ROUND(I874*H874,2)</f>
        <v>0</v>
      </c>
      <c r="BL874" s="20" t="s">
        <v>293</v>
      </c>
      <c r="BM874" s="187" t="s">
        <v>1970</v>
      </c>
    </row>
    <row r="875" s="2" customFormat="1">
      <c r="A875" s="39"/>
      <c r="B875" s="40"/>
      <c r="C875" s="39"/>
      <c r="D875" s="189" t="s">
        <v>199</v>
      </c>
      <c r="E875" s="39"/>
      <c r="F875" s="190" t="s">
        <v>1971</v>
      </c>
      <c r="G875" s="39"/>
      <c r="H875" s="39"/>
      <c r="I875" s="191"/>
      <c r="J875" s="39"/>
      <c r="K875" s="39"/>
      <c r="L875" s="40"/>
      <c r="M875" s="192"/>
      <c r="N875" s="193"/>
      <c r="O875" s="73"/>
      <c r="P875" s="73"/>
      <c r="Q875" s="73"/>
      <c r="R875" s="73"/>
      <c r="S875" s="73"/>
      <c r="T875" s="74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20" t="s">
        <v>199</v>
      </c>
      <c r="AU875" s="20" t="s">
        <v>81</v>
      </c>
    </row>
    <row r="876" s="13" customFormat="1">
      <c r="A876" s="13"/>
      <c r="B876" s="194"/>
      <c r="C876" s="13"/>
      <c r="D876" s="195" t="s">
        <v>145</v>
      </c>
      <c r="E876" s="196" t="s">
        <v>3</v>
      </c>
      <c r="F876" s="197" t="s">
        <v>1972</v>
      </c>
      <c r="G876" s="13"/>
      <c r="H876" s="198">
        <v>62.68</v>
      </c>
      <c r="I876" s="199"/>
      <c r="J876" s="13"/>
      <c r="K876" s="13"/>
      <c r="L876" s="194"/>
      <c r="M876" s="200"/>
      <c r="N876" s="201"/>
      <c r="O876" s="201"/>
      <c r="P876" s="201"/>
      <c r="Q876" s="201"/>
      <c r="R876" s="201"/>
      <c r="S876" s="201"/>
      <c r="T876" s="20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6" t="s">
        <v>145</v>
      </c>
      <c r="AU876" s="196" t="s">
        <v>81</v>
      </c>
      <c r="AV876" s="13" t="s">
        <v>81</v>
      </c>
      <c r="AW876" s="13" t="s">
        <v>33</v>
      </c>
      <c r="AX876" s="13" t="s">
        <v>79</v>
      </c>
      <c r="AY876" s="196" t="s">
        <v>191</v>
      </c>
    </row>
    <row r="877" s="2" customFormat="1" ht="24.15" customHeight="1">
      <c r="A877" s="39"/>
      <c r="B877" s="175"/>
      <c r="C877" s="176" t="s">
        <v>1973</v>
      </c>
      <c r="D877" s="176" t="s">
        <v>193</v>
      </c>
      <c r="E877" s="177" t="s">
        <v>1974</v>
      </c>
      <c r="F877" s="178" t="s">
        <v>1975</v>
      </c>
      <c r="G877" s="179" t="s">
        <v>136</v>
      </c>
      <c r="H877" s="180">
        <v>75.450000000000003</v>
      </c>
      <c r="I877" s="181"/>
      <c r="J877" s="182">
        <f>ROUND(I877*H877,2)</f>
        <v>0</v>
      </c>
      <c r="K877" s="178" t="s">
        <v>3</v>
      </c>
      <c r="L877" s="40"/>
      <c r="M877" s="183" t="s">
        <v>3</v>
      </c>
      <c r="N877" s="184" t="s">
        <v>43</v>
      </c>
      <c r="O877" s="73"/>
      <c r="P877" s="185">
        <f>O877*H877</f>
        <v>0</v>
      </c>
      <c r="Q877" s="185">
        <v>0</v>
      </c>
      <c r="R877" s="185">
        <f>Q877*H877</f>
        <v>0</v>
      </c>
      <c r="S877" s="185">
        <v>0</v>
      </c>
      <c r="T877" s="186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187" t="s">
        <v>293</v>
      </c>
      <c r="AT877" s="187" t="s">
        <v>193</v>
      </c>
      <c r="AU877" s="187" t="s">
        <v>81</v>
      </c>
      <c r="AY877" s="20" t="s">
        <v>191</v>
      </c>
      <c r="BE877" s="188">
        <f>IF(N877="základní",J877,0)</f>
        <v>0</v>
      </c>
      <c r="BF877" s="188">
        <f>IF(N877="snížená",J877,0)</f>
        <v>0</v>
      </c>
      <c r="BG877" s="188">
        <f>IF(N877="zákl. přenesená",J877,0)</f>
        <v>0</v>
      </c>
      <c r="BH877" s="188">
        <f>IF(N877="sníž. přenesená",J877,0)</f>
        <v>0</v>
      </c>
      <c r="BI877" s="188">
        <f>IF(N877="nulová",J877,0)</f>
        <v>0</v>
      </c>
      <c r="BJ877" s="20" t="s">
        <v>79</v>
      </c>
      <c r="BK877" s="188">
        <f>ROUND(I877*H877,2)</f>
        <v>0</v>
      </c>
      <c r="BL877" s="20" t="s">
        <v>293</v>
      </c>
      <c r="BM877" s="187" t="s">
        <v>1976</v>
      </c>
    </row>
    <row r="878" s="13" customFormat="1">
      <c r="A878" s="13"/>
      <c r="B878" s="194"/>
      <c r="C878" s="13"/>
      <c r="D878" s="195" t="s">
        <v>145</v>
      </c>
      <c r="E878" s="196" t="s">
        <v>3</v>
      </c>
      <c r="F878" s="197" t="s">
        <v>1977</v>
      </c>
      <c r="G878" s="13"/>
      <c r="H878" s="198">
        <v>91.950000000000003</v>
      </c>
      <c r="I878" s="199"/>
      <c r="J878" s="13"/>
      <c r="K878" s="13"/>
      <c r="L878" s="194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6" t="s">
        <v>145</v>
      </c>
      <c r="AU878" s="196" t="s">
        <v>81</v>
      </c>
      <c r="AV878" s="13" t="s">
        <v>81</v>
      </c>
      <c r="AW878" s="13" t="s">
        <v>33</v>
      </c>
      <c r="AX878" s="13" t="s">
        <v>72</v>
      </c>
      <c r="AY878" s="196" t="s">
        <v>191</v>
      </c>
    </row>
    <row r="879" s="13" customFormat="1">
      <c r="A879" s="13"/>
      <c r="B879" s="194"/>
      <c r="C879" s="13"/>
      <c r="D879" s="195" t="s">
        <v>145</v>
      </c>
      <c r="E879" s="196" t="s">
        <v>3</v>
      </c>
      <c r="F879" s="197" t="s">
        <v>1978</v>
      </c>
      <c r="G879" s="13"/>
      <c r="H879" s="198">
        <v>-16.5</v>
      </c>
      <c r="I879" s="199"/>
      <c r="J879" s="13"/>
      <c r="K879" s="13"/>
      <c r="L879" s="194"/>
      <c r="M879" s="200"/>
      <c r="N879" s="201"/>
      <c r="O879" s="201"/>
      <c r="P879" s="201"/>
      <c r="Q879" s="201"/>
      <c r="R879" s="201"/>
      <c r="S879" s="201"/>
      <c r="T879" s="20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6" t="s">
        <v>145</v>
      </c>
      <c r="AU879" s="196" t="s">
        <v>81</v>
      </c>
      <c r="AV879" s="13" t="s">
        <v>81</v>
      </c>
      <c r="AW879" s="13" t="s">
        <v>33</v>
      </c>
      <c r="AX879" s="13" t="s">
        <v>72</v>
      </c>
      <c r="AY879" s="196" t="s">
        <v>191</v>
      </c>
    </row>
    <row r="880" s="14" customFormat="1">
      <c r="A880" s="14"/>
      <c r="B880" s="204"/>
      <c r="C880" s="14"/>
      <c r="D880" s="195" t="s">
        <v>145</v>
      </c>
      <c r="E880" s="205" t="s">
        <v>3</v>
      </c>
      <c r="F880" s="206" t="s">
        <v>270</v>
      </c>
      <c r="G880" s="14"/>
      <c r="H880" s="207">
        <v>75.450000000000003</v>
      </c>
      <c r="I880" s="208"/>
      <c r="J880" s="14"/>
      <c r="K880" s="14"/>
      <c r="L880" s="204"/>
      <c r="M880" s="209"/>
      <c r="N880" s="210"/>
      <c r="O880" s="210"/>
      <c r="P880" s="210"/>
      <c r="Q880" s="210"/>
      <c r="R880" s="210"/>
      <c r="S880" s="210"/>
      <c r="T880" s="2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5" t="s">
        <v>145</v>
      </c>
      <c r="AU880" s="205" t="s">
        <v>81</v>
      </c>
      <c r="AV880" s="14" t="s">
        <v>197</v>
      </c>
      <c r="AW880" s="14" t="s">
        <v>33</v>
      </c>
      <c r="AX880" s="14" t="s">
        <v>79</v>
      </c>
      <c r="AY880" s="205" t="s">
        <v>191</v>
      </c>
    </row>
    <row r="881" s="12" customFormat="1" ht="22.8" customHeight="1">
      <c r="A881" s="12"/>
      <c r="B881" s="162"/>
      <c r="C881" s="12"/>
      <c r="D881" s="163" t="s">
        <v>71</v>
      </c>
      <c r="E881" s="173" t="s">
        <v>1979</v>
      </c>
      <c r="F881" s="173" t="s">
        <v>1980</v>
      </c>
      <c r="G881" s="12"/>
      <c r="H881" s="12"/>
      <c r="I881" s="165"/>
      <c r="J881" s="174">
        <f>BK881</f>
        <v>0</v>
      </c>
      <c r="K881" s="12"/>
      <c r="L881" s="162"/>
      <c r="M881" s="167"/>
      <c r="N881" s="168"/>
      <c r="O881" s="168"/>
      <c r="P881" s="169">
        <f>SUM(P882:P907)</f>
        <v>0</v>
      </c>
      <c r="Q881" s="168"/>
      <c r="R881" s="169">
        <f>SUM(R882:R907)</f>
        <v>0.079731999999999997</v>
      </c>
      <c r="S881" s="168"/>
      <c r="T881" s="170">
        <f>SUM(T882:T907)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163" t="s">
        <v>81</v>
      </c>
      <c r="AT881" s="171" t="s">
        <v>71</v>
      </c>
      <c r="AU881" s="171" t="s">
        <v>79</v>
      </c>
      <c r="AY881" s="163" t="s">
        <v>191</v>
      </c>
      <c r="BK881" s="172">
        <f>SUM(BK882:BK907)</f>
        <v>0</v>
      </c>
    </row>
    <row r="882" s="2" customFormat="1" ht="24.15" customHeight="1">
      <c r="A882" s="39"/>
      <c r="B882" s="175"/>
      <c r="C882" s="176" t="s">
        <v>1981</v>
      </c>
      <c r="D882" s="176" t="s">
        <v>193</v>
      </c>
      <c r="E882" s="177" t="s">
        <v>1982</v>
      </c>
      <c r="F882" s="178" t="s">
        <v>1983</v>
      </c>
      <c r="G882" s="179" t="s">
        <v>553</v>
      </c>
      <c r="H882" s="180">
        <v>6</v>
      </c>
      <c r="I882" s="181"/>
      <c r="J882" s="182">
        <f>ROUND(I882*H882,2)</f>
        <v>0</v>
      </c>
      <c r="K882" s="178" t="s">
        <v>196</v>
      </c>
      <c r="L882" s="40"/>
      <c r="M882" s="183" t="s">
        <v>3</v>
      </c>
      <c r="N882" s="184" t="s">
        <v>43</v>
      </c>
      <c r="O882" s="73"/>
      <c r="P882" s="185">
        <f>O882*H882</f>
        <v>0</v>
      </c>
      <c r="Q882" s="185">
        <v>0</v>
      </c>
      <c r="R882" s="185">
        <f>Q882*H882</f>
        <v>0</v>
      </c>
      <c r="S882" s="185">
        <v>0</v>
      </c>
      <c r="T882" s="18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187" t="s">
        <v>293</v>
      </c>
      <c r="AT882" s="187" t="s">
        <v>193</v>
      </c>
      <c r="AU882" s="187" t="s">
        <v>81</v>
      </c>
      <c r="AY882" s="20" t="s">
        <v>191</v>
      </c>
      <c r="BE882" s="188">
        <f>IF(N882="základní",J882,0)</f>
        <v>0</v>
      </c>
      <c r="BF882" s="188">
        <f>IF(N882="snížená",J882,0)</f>
        <v>0</v>
      </c>
      <c r="BG882" s="188">
        <f>IF(N882="zákl. přenesená",J882,0)</f>
        <v>0</v>
      </c>
      <c r="BH882" s="188">
        <f>IF(N882="sníž. přenesená",J882,0)</f>
        <v>0</v>
      </c>
      <c r="BI882" s="188">
        <f>IF(N882="nulová",J882,0)</f>
        <v>0</v>
      </c>
      <c r="BJ882" s="20" t="s">
        <v>79</v>
      </c>
      <c r="BK882" s="188">
        <f>ROUND(I882*H882,2)</f>
        <v>0</v>
      </c>
      <c r="BL882" s="20" t="s">
        <v>293</v>
      </c>
      <c r="BM882" s="187" t="s">
        <v>1984</v>
      </c>
    </row>
    <row r="883" s="2" customFormat="1">
      <c r="A883" s="39"/>
      <c r="B883" s="40"/>
      <c r="C883" s="39"/>
      <c r="D883" s="189" t="s">
        <v>199</v>
      </c>
      <c r="E883" s="39"/>
      <c r="F883" s="190" t="s">
        <v>1985</v>
      </c>
      <c r="G883" s="39"/>
      <c r="H883" s="39"/>
      <c r="I883" s="191"/>
      <c r="J883" s="39"/>
      <c r="K883" s="39"/>
      <c r="L883" s="40"/>
      <c r="M883" s="192"/>
      <c r="N883" s="193"/>
      <c r="O883" s="73"/>
      <c r="P883" s="73"/>
      <c r="Q883" s="73"/>
      <c r="R883" s="73"/>
      <c r="S883" s="73"/>
      <c r="T883" s="74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20" t="s">
        <v>199</v>
      </c>
      <c r="AU883" s="20" t="s">
        <v>81</v>
      </c>
    </row>
    <row r="884" s="2" customFormat="1">
      <c r="A884" s="39"/>
      <c r="B884" s="40"/>
      <c r="C884" s="39"/>
      <c r="D884" s="195" t="s">
        <v>134</v>
      </c>
      <c r="E884" s="39"/>
      <c r="F884" s="203" t="s">
        <v>1986</v>
      </c>
      <c r="G884" s="39"/>
      <c r="H884" s="39"/>
      <c r="I884" s="191"/>
      <c r="J884" s="39"/>
      <c r="K884" s="39"/>
      <c r="L884" s="40"/>
      <c r="M884" s="192"/>
      <c r="N884" s="193"/>
      <c r="O884" s="73"/>
      <c r="P884" s="73"/>
      <c r="Q884" s="73"/>
      <c r="R884" s="73"/>
      <c r="S884" s="73"/>
      <c r="T884" s="74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20" t="s">
        <v>134</v>
      </c>
      <c r="AU884" s="20" t="s">
        <v>81</v>
      </c>
    </row>
    <row r="885" s="2" customFormat="1" ht="16.5" customHeight="1">
      <c r="A885" s="39"/>
      <c r="B885" s="175"/>
      <c r="C885" s="215" t="s">
        <v>1987</v>
      </c>
      <c r="D885" s="215" t="s">
        <v>653</v>
      </c>
      <c r="E885" s="216" t="s">
        <v>1988</v>
      </c>
      <c r="F885" s="217" t="s">
        <v>1989</v>
      </c>
      <c r="G885" s="218" t="s">
        <v>136</v>
      </c>
      <c r="H885" s="219">
        <v>6.5860000000000003</v>
      </c>
      <c r="I885" s="220"/>
      <c r="J885" s="221">
        <f>ROUND(I885*H885,2)</f>
        <v>0</v>
      </c>
      <c r="K885" s="217" t="s">
        <v>196</v>
      </c>
      <c r="L885" s="222"/>
      <c r="M885" s="223" t="s">
        <v>3</v>
      </c>
      <c r="N885" s="224" t="s">
        <v>43</v>
      </c>
      <c r="O885" s="73"/>
      <c r="P885" s="185">
        <f>O885*H885</f>
        <v>0</v>
      </c>
      <c r="Q885" s="185">
        <v>0.001</v>
      </c>
      <c r="R885" s="185">
        <f>Q885*H885</f>
        <v>0.0065860000000000007</v>
      </c>
      <c r="S885" s="185">
        <v>0</v>
      </c>
      <c r="T885" s="186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187" t="s">
        <v>396</v>
      </c>
      <c r="AT885" s="187" t="s">
        <v>653</v>
      </c>
      <c r="AU885" s="187" t="s">
        <v>81</v>
      </c>
      <c r="AY885" s="20" t="s">
        <v>191</v>
      </c>
      <c r="BE885" s="188">
        <f>IF(N885="základní",J885,0)</f>
        <v>0</v>
      </c>
      <c r="BF885" s="188">
        <f>IF(N885="snížená",J885,0)</f>
        <v>0</v>
      </c>
      <c r="BG885" s="188">
        <f>IF(N885="zákl. přenesená",J885,0)</f>
        <v>0</v>
      </c>
      <c r="BH885" s="188">
        <f>IF(N885="sníž. přenesená",J885,0)</f>
        <v>0</v>
      </c>
      <c r="BI885" s="188">
        <f>IF(N885="nulová",J885,0)</f>
        <v>0</v>
      </c>
      <c r="BJ885" s="20" t="s">
        <v>79</v>
      </c>
      <c r="BK885" s="188">
        <f>ROUND(I885*H885,2)</f>
        <v>0</v>
      </c>
      <c r="BL885" s="20" t="s">
        <v>293</v>
      </c>
      <c r="BM885" s="187" t="s">
        <v>1990</v>
      </c>
    </row>
    <row r="886" s="13" customFormat="1">
      <c r="A886" s="13"/>
      <c r="B886" s="194"/>
      <c r="C886" s="13"/>
      <c r="D886" s="195" t="s">
        <v>145</v>
      </c>
      <c r="E886" s="196" t="s">
        <v>3</v>
      </c>
      <c r="F886" s="197" t="s">
        <v>1991</v>
      </c>
      <c r="G886" s="13"/>
      <c r="H886" s="198">
        <v>6.5860000000000003</v>
      </c>
      <c r="I886" s="199"/>
      <c r="J886" s="13"/>
      <c r="K886" s="13"/>
      <c r="L886" s="194"/>
      <c r="M886" s="200"/>
      <c r="N886" s="201"/>
      <c r="O886" s="201"/>
      <c r="P886" s="201"/>
      <c r="Q886" s="201"/>
      <c r="R886" s="201"/>
      <c r="S886" s="201"/>
      <c r="T886" s="20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6" t="s">
        <v>145</v>
      </c>
      <c r="AU886" s="196" t="s">
        <v>81</v>
      </c>
      <c r="AV886" s="13" t="s">
        <v>81</v>
      </c>
      <c r="AW886" s="13" t="s">
        <v>33</v>
      </c>
      <c r="AX886" s="13" t="s">
        <v>79</v>
      </c>
      <c r="AY886" s="196" t="s">
        <v>191</v>
      </c>
    </row>
    <row r="887" s="2" customFormat="1" ht="16.5" customHeight="1">
      <c r="A887" s="39"/>
      <c r="B887" s="175"/>
      <c r="C887" s="215" t="s">
        <v>1992</v>
      </c>
      <c r="D887" s="215" t="s">
        <v>653</v>
      </c>
      <c r="E887" s="216" t="s">
        <v>1993</v>
      </c>
      <c r="F887" s="217" t="s">
        <v>1994</v>
      </c>
      <c r="G887" s="218" t="s">
        <v>136</v>
      </c>
      <c r="H887" s="219">
        <v>2.109</v>
      </c>
      <c r="I887" s="220"/>
      <c r="J887" s="221">
        <f>ROUND(I887*H887,2)</f>
        <v>0</v>
      </c>
      <c r="K887" s="217" t="s">
        <v>196</v>
      </c>
      <c r="L887" s="222"/>
      <c r="M887" s="223" t="s">
        <v>3</v>
      </c>
      <c r="N887" s="224" t="s">
        <v>43</v>
      </c>
      <c r="O887" s="73"/>
      <c r="P887" s="185">
        <f>O887*H887</f>
        <v>0</v>
      </c>
      <c r="Q887" s="185">
        <v>0.001</v>
      </c>
      <c r="R887" s="185">
        <f>Q887*H887</f>
        <v>0.0021090000000000002</v>
      </c>
      <c r="S887" s="185">
        <v>0</v>
      </c>
      <c r="T887" s="186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187" t="s">
        <v>396</v>
      </c>
      <c r="AT887" s="187" t="s">
        <v>653</v>
      </c>
      <c r="AU887" s="187" t="s">
        <v>81</v>
      </c>
      <c r="AY887" s="20" t="s">
        <v>191</v>
      </c>
      <c r="BE887" s="188">
        <f>IF(N887="základní",J887,0)</f>
        <v>0</v>
      </c>
      <c r="BF887" s="188">
        <f>IF(N887="snížená",J887,0)</f>
        <v>0</v>
      </c>
      <c r="BG887" s="188">
        <f>IF(N887="zákl. přenesená",J887,0)</f>
        <v>0</v>
      </c>
      <c r="BH887" s="188">
        <f>IF(N887="sníž. přenesená",J887,0)</f>
        <v>0</v>
      </c>
      <c r="BI887" s="188">
        <f>IF(N887="nulová",J887,0)</f>
        <v>0</v>
      </c>
      <c r="BJ887" s="20" t="s">
        <v>79</v>
      </c>
      <c r="BK887" s="188">
        <f>ROUND(I887*H887,2)</f>
        <v>0</v>
      </c>
      <c r="BL887" s="20" t="s">
        <v>293</v>
      </c>
      <c r="BM887" s="187" t="s">
        <v>1995</v>
      </c>
    </row>
    <row r="888" s="13" customFormat="1">
      <c r="A888" s="13"/>
      <c r="B888" s="194"/>
      <c r="C888" s="13"/>
      <c r="D888" s="195" t="s">
        <v>145</v>
      </c>
      <c r="E888" s="196" t="s">
        <v>3</v>
      </c>
      <c r="F888" s="197" t="s">
        <v>1996</v>
      </c>
      <c r="G888" s="13"/>
      <c r="H888" s="198">
        <v>2.109</v>
      </c>
      <c r="I888" s="199"/>
      <c r="J888" s="13"/>
      <c r="K888" s="13"/>
      <c r="L888" s="194"/>
      <c r="M888" s="200"/>
      <c r="N888" s="201"/>
      <c r="O888" s="201"/>
      <c r="P888" s="201"/>
      <c r="Q888" s="201"/>
      <c r="R888" s="201"/>
      <c r="S888" s="201"/>
      <c r="T888" s="20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6" t="s">
        <v>145</v>
      </c>
      <c r="AU888" s="196" t="s">
        <v>81</v>
      </c>
      <c r="AV888" s="13" t="s">
        <v>81</v>
      </c>
      <c r="AW888" s="13" t="s">
        <v>33</v>
      </c>
      <c r="AX888" s="13" t="s">
        <v>79</v>
      </c>
      <c r="AY888" s="196" t="s">
        <v>191</v>
      </c>
    </row>
    <row r="889" s="2" customFormat="1" ht="16.5" customHeight="1">
      <c r="A889" s="39"/>
      <c r="B889" s="175"/>
      <c r="C889" s="215" t="s">
        <v>1997</v>
      </c>
      <c r="D889" s="215" t="s">
        <v>653</v>
      </c>
      <c r="E889" s="216" t="s">
        <v>1998</v>
      </c>
      <c r="F889" s="217" t="s">
        <v>1999</v>
      </c>
      <c r="G889" s="218" t="s">
        <v>136</v>
      </c>
      <c r="H889" s="219">
        <v>2.7240000000000002</v>
      </c>
      <c r="I889" s="220"/>
      <c r="J889" s="221">
        <f>ROUND(I889*H889,2)</f>
        <v>0</v>
      </c>
      <c r="K889" s="217" t="s">
        <v>196</v>
      </c>
      <c r="L889" s="222"/>
      <c r="M889" s="223" t="s">
        <v>3</v>
      </c>
      <c r="N889" s="224" t="s">
        <v>43</v>
      </c>
      <c r="O889" s="73"/>
      <c r="P889" s="185">
        <f>O889*H889</f>
        <v>0</v>
      </c>
      <c r="Q889" s="185">
        <v>0.001</v>
      </c>
      <c r="R889" s="185">
        <f>Q889*H889</f>
        <v>0.0027240000000000003</v>
      </c>
      <c r="S889" s="185">
        <v>0</v>
      </c>
      <c r="T889" s="186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187" t="s">
        <v>396</v>
      </c>
      <c r="AT889" s="187" t="s">
        <v>653</v>
      </c>
      <c r="AU889" s="187" t="s">
        <v>81</v>
      </c>
      <c r="AY889" s="20" t="s">
        <v>191</v>
      </c>
      <c r="BE889" s="188">
        <f>IF(N889="základní",J889,0)</f>
        <v>0</v>
      </c>
      <c r="BF889" s="188">
        <f>IF(N889="snížená",J889,0)</f>
        <v>0</v>
      </c>
      <c r="BG889" s="188">
        <f>IF(N889="zákl. přenesená",J889,0)</f>
        <v>0</v>
      </c>
      <c r="BH889" s="188">
        <f>IF(N889="sníž. přenesená",J889,0)</f>
        <v>0</v>
      </c>
      <c r="BI889" s="188">
        <f>IF(N889="nulová",J889,0)</f>
        <v>0</v>
      </c>
      <c r="BJ889" s="20" t="s">
        <v>79</v>
      </c>
      <c r="BK889" s="188">
        <f>ROUND(I889*H889,2)</f>
        <v>0</v>
      </c>
      <c r="BL889" s="20" t="s">
        <v>293</v>
      </c>
      <c r="BM889" s="187" t="s">
        <v>2000</v>
      </c>
    </row>
    <row r="890" s="13" customFormat="1">
      <c r="A890" s="13"/>
      <c r="B890" s="194"/>
      <c r="C890" s="13"/>
      <c r="D890" s="195" t="s">
        <v>145</v>
      </c>
      <c r="E890" s="196" t="s">
        <v>3</v>
      </c>
      <c r="F890" s="197" t="s">
        <v>2001</v>
      </c>
      <c r="G890" s="13"/>
      <c r="H890" s="198">
        <v>1.3720000000000001</v>
      </c>
      <c r="I890" s="199"/>
      <c r="J890" s="13"/>
      <c r="K890" s="13"/>
      <c r="L890" s="194"/>
      <c r="M890" s="200"/>
      <c r="N890" s="201"/>
      <c r="O890" s="201"/>
      <c r="P890" s="201"/>
      <c r="Q890" s="201"/>
      <c r="R890" s="201"/>
      <c r="S890" s="201"/>
      <c r="T890" s="20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6" t="s">
        <v>145</v>
      </c>
      <c r="AU890" s="196" t="s">
        <v>81</v>
      </c>
      <c r="AV890" s="13" t="s">
        <v>81</v>
      </c>
      <c r="AW890" s="13" t="s">
        <v>33</v>
      </c>
      <c r="AX890" s="13" t="s">
        <v>72</v>
      </c>
      <c r="AY890" s="196" t="s">
        <v>191</v>
      </c>
    </row>
    <row r="891" s="13" customFormat="1">
      <c r="A891" s="13"/>
      <c r="B891" s="194"/>
      <c r="C891" s="13"/>
      <c r="D891" s="195" t="s">
        <v>145</v>
      </c>
      <c r="E891" s="196" t="s">
        <v>3</v>
      </c>
      <c r="F891" s="197" t="s">
        <v>2002</v>
      </c>
      <c r="G891" s="13"/>
      <c r="H891" s="198">
        <v>1.3520000000000001</v>
      </c>
      <c r="I891" s="199"/>
      <c r="J891" s="13"/>
      <c r="K891" s="13"/>
      <c r="L891" s="194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6" t="s">
        <v>145</v>
      </c>
      <c r="AU891" s="196" t="s">
        <v>81</v>
      </c>
      <c r="AV891" s="13" t="s">
        <v>81</v>
      </c>
      <c r="AW891" s="13" t="s">
        <v>33</v>
      </c>
      <c r="AX891" s="13" t="s">
        <v>72</v>
      </c>
      <c r="AY891" s="196" t="s">
        <v>191</v>
      </c>
    </row>
    <row r="892" s="14" customFormat="1">
      <c r="A892" s="14"/>
      <c r="B892" s="204"/>
      <c r="C892" s="14"/>
      <c r="D892" s="195" t="s">
        <v>145</v>
      </c>
      <c r="E892" s="205" t="s">
        <v>3</v>
      </c>
      <c r="F892" s="206" t="s">
        <v>270</v>
      </c>
      <c r="G892" s="14"/>
      <c r="H892" s="207">
        <v>2.7240000000000002</v>
      </c>
      <c r="I892" s="208"/>
      <c r="J892" s="14"/>
      <c r="K892" s="14"/>
      <c r="L892" s="204"/>
      <c r="M892" s="209"/>
      <c r="N892" s="210"/>
      <c r="O892" s="210"/>
      <c r="P892" s="210"/>
      <c r="Q892" s="210"/>
      <c r="R892" s="210"/>
      <c r="S892" s="210"/>
      <c r="T892" s="21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5" t="s">
        <v>145</v>
      </c>
      <c r="AU892" s="205" t="s">
        <v>81</v>
      </c>
      <c r="AV892" s="14" t="s">
        <v>197</v>
      </c>
      <c r="AW892" s="14" t="s">
        <v>33</v>
      </c>
      <c r="AX892" s="14" t="s">
        <v>79</v>
      </c>
      <c r="AY892" s="205" t="s">
        <v>191</v>
      </c>
    </row>
    <row r="893" s="2" customFormat="1" ht="24.15" customHeight="1">
      <c r="A893" s="39"/>
      <c r="B893" s="175"/>
      <c r="C893" s="176" t="s">
        <v>2003</v>
      </c>
      <c r="D893" s="176" t="s">
        <v>193</v>
      </c>
      <c r="E893" s="177" t="s">
        <v>2004</v>
      </c>
      <c r="F893" s="178" t="s">
        <v>2005</v>
      </c>
      <c r="G893" s="179" t="s">
        <v>553</v>
      </c>
      <c r="H893" s="180">
        <v>14</v>
      </c>
      <c r="I893" s="181"/>
      <c r="J893" s="182">
        <f>ROUND(I893*H893,2)</f>
        <v>0</v>
      </c>
      <c r="K893" s="178" t="s">
        <v>196</v>
      </c>
      <c r="L893" s="40"/>
      <c r="M893" s="183" t="s">
        <v>3</v>
      </c>
      <c r="N893" s="184" t="s">
        <v>43</v>
      </c>
      <c r="O893" s="73"/>
      <c r="P893" s="185">
        <f>O893*H893</f>
        <v>0</v>
      </c>
      <c r="Q893" s="185">
        <v>0</v>
      </c>
      <c r="R893" s="185">
        <f>Q893*H893</f>
        <v>0</v>
      </c>
      <c r="S893" s="185">
        <v>0</v>
      </c>
      <c r="T893" s="186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187" t="s">
        <v>293</v>
      </c>
      <c r="AT893" s="187" t="s">
        <v>193</v>
      </c>
      <c r="AU893" s="187" t="s">
        <v>81</v>
      </c>
      <c r="AY893" s="20" t="s">
        <v>191</v>
      </c>
      <c r="BE893" s="188">
        <f>IF(N893="základní",J893,0)</f>
        <v>0</v>
      </c>
      <c r="BF893" s="188">
        <f>IF(N893="snížená",J893,0)</f>
        <v>0</v>
      </c>
      <c r="BG893" s="188">
        <f>IF(N893="zákl. přenesená",J893,0)</f>
        <v>0</v>
      </c>
      <c r="BH893" s="188">
        <f>IF(N893="sníž. přenesená",J893,0)</f>
        <v>0</v>
      </c>
      <c r="BI893" s="188">
        <f>IF(N893="nulová",J893,0)</f>
        <v>0</v>
      </c>
      <c r="BJ893" s="20" t="s">
        <v>79</v>
      </c>
      <c r="BK893" s="188">
        <f>ROUND(I893*H893,2)</f>
        <v>0</v>
      </c>
      <c r="BL893" s="20" t="s">
        <v>293</v>
      </c>
      <c r="BM893" s="187" t="s">
        <v>2006</v>
      </c>
    </row>
    <row r="894" s="2" customFormat="1">
      <c r="A894" s="39"/>
      <c r="B894" s="40"/>
      <c r="C894" s="39"/>
      <c r="D894" s="189" t="s">
        <v>199</v>
      </c>
      <c r="E894" s="39"/>
      <c r="F894" s="190" t="s">
        <v>2007</v>
      </c>
      <c r="G894" s="39"/>
      <c r="H894" s="39"/>
      <c r="I894" s="191"/>
      <c r="J894" s="39"/>
      <c r="K894" s="39"/>
      <c r="L894" s="40"/>
      <c r="M894" s="192"/>
      <c r="N894" s="193"/>
      <c r="O894" s="73"/>
      <c r="P894" s="73"/>
      <c r="Q894" s="73"/>
      <c r="R894" s="73"/>
      <c r="S894" s="73"/>
      <c r="T894" s="74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20" t="s">
        <v>199</v>
      </c>
      <c r="AU894" s="20" t="s">
        <v>81</v>
      </c>
    </row>
    <row r="895" s="2" customFormat="1">
      <c r="A895" s="39"/>
      <c r="B895" s="40"/>
      <c r="C895" s="39"/>
      <c r="D895" s="195" t="s">
        <v>134</v>
      </c>
      <c r="E895" s="39"/>
      <c r="F895" s="203" t="s">
        <v>1986</v>
      </c>
      <c r="G895" s="39"/>
      <c r="H895" s="39"/>
      <c r="I895" s="191"/>
      <c r="J895" s="39"/>
      <c r="K895" s="39"/>
      <c r="L895" s="40"/>
      <c r="M895" s="192"/>
      <c r="N895" s="193"/>
      <c r="O895" s="73"/>
      <c r="P895" s="73"/>
      <c r="Q895" s="73"/>
      <c r="R895" s="73"/>
      <c r="S895" s="73"/>
      <c r="T895" s="74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20" t="s">
        <v>134</v>
      </c>
      <c r="AU895" s="20" t="s">
        <v>81</v>
      </c>
    </row>
    <row r="896" s="2" customFormat="1" ht="16.5" customHeight="1">
      <c r="A896" s="39"/>
      <c r="B896" s="175"/>
      <c r="C896" s="215" t="s">
        <v>2008</v>
      </c>
      <c r="D896" s="215" t="s">
        <v>653</v>
      </c>
      <c r="E896" s="216" t="s">
        <v>2009</v>
      </c>
      <c r="F896" s="217" t="s">
        <v>2010</v>
      </c>
      <c r="G896" s="218" t="s">
        <v>136</v>
      </c>
      <c r="H896" s="219">
        <v>68.313000000000002</v>
      </c>
      <c r="I896" s="220"/>
      <c r="J896" s="221">
        <f>ROUND(I896*H896,2)</f>
        <v>0</v>
      </c>
      <c r="K896" s="217" t="s">
        <v>196</v>
      </c>
      <c r="L896" s="222"/>
      <c r="M896" s="223" t="s">
        <v>3</v>
      </c>
      <c r="N896" s="224" t="s">
        <v>43</v>
      </c>
      <c r="O896" s="73"/>
      <c r="P896" s="185">
        <f>O896*H896</f>
        <v>0</v>
      </c>
      <c r="Q896" s="185">
        <v>0.001</v>
      </c>
      <c r="R896" s="185">
        <f>Q896*H896</f>
        <v>0.068312999999999999</v>
      </c>
      <c r="S896" s="185">
        <v>0</v>
      </c>
      <c r="T896" s="186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187" t="s">
        <v>396</v>
      </c>
      <c r="AT896" s="187" t="s">
        <v>653</v>
      </c>
      <c r="AU896" s="187" t="s">
        <v>81</v>
      </c>
      <c r="AY896" s="20" t="s">
        <v>191</v>
      </c>
      <c r="BE896" s="188">
        <f>IF(N896="základní",J896,0)</f>
        <v>0</v>
      </c>
      <c r="BF896" s="188">
        <f>IF(N896="snížená",J896,0)</f>
        <v>0</v>
      </c>
      <c r="BG896" s="188">
        <f>IF(N896="zákl. přenesená",J896,0)</f>
        <v>0</v>
      </c>
      <c r="BH896" s="188">
        <f>IF(N896="sníž. přenesená",J896,0)</f>
        <v>0</v>
      </c>
      <c r="BI896" s="188">
        <f>IF(N896="nulová",J896,0)</f>
        <v>0</v>
      </c>
      <c r="BJ896" s="20" t="s">
        <v>79</v>
      </c>
      <c r="BK896" s="188">
        <f>ROUND(I896*H896,2)</f>
        <v>0</v>
      </c>
      <c r="BL896" s="20" t="s">
        <v>293</v>
      </c>
      <c r="BM896" s="187" t="s">
        <v>2011</v>
      </c>
    </row>
    <row r="897" s="13" customFormat="1">
      <c r="A897" s="13"/>
      <c r="B897" s="194"/>
      <c r="C897" s="13"/>
      <c r="D897" s="195" t="s">
        <v>145</v>
      </c>
      <c r="E897" s="196" t="s">
        <v>3</v>
      </c>
      <c r="F897" s="197" t="s">
        <v>2012</v>
      </c>
      <c r="G897" s="13"/>
      <c r="H897" s="198">
        <v>8.7360000000000007</v>
      </c>
      <c r="I897" s="199"/>
      <c r="J897" s="13"/>
      <c r="K897" s="13"/>
      <c r="L897" s="194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6" t="s">
        <v>145</v>
      </c>
      <c r="AU897" s="196" t="s">
        <v>81</v>
      </c>
      <c r="AV897" s="13" t="s">
        <v>81</v>
      </c>
      <c r="AW897" s="13" t="s">
        <v>33</v>
      </c>
      <c r="AX897" s="13" t="s">
        <v>72</v>
      </c>
      <c r="AY897" s="196" t="s">
        <v>191</v>
      </c>
    </row>
    <row r="898" s="13" customFormat="1">
      <c r="A898" s="13"/>
      <c r="B898" s="194"/>
      <c r="C898" s="13"/>
      <c r="D898" s="195" t="s">
        <v>145</v>
      </c>
      <c r="E898" s="196" t="s">
        <v>3</v>
      </c>
      <c r="F898" s="197" t="s">
        <v>2013</v>
      </c>
      <c r="G898" s="13"/>
      <c r="H898" s="198">
        <v>9.7859999999999996</v>
      </c>
      <c r="I898" s="199"/>
      <c r="J898" s="13"/>
      <c r="K898" s="13"/>
      <c r="L898" s="194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6" t="s">
        <v>145</v>
      </c>
      <c r="AU898" s="196" t="s">
        <v>81</v>
      </c>
      <c r="AV898" s="13" t="s">
        <v>81</v>
      </c>
      <c r="AW898" s="13" t="s">
        <v>33</v>
      </c>
      <c r="AX898" s="13" t="s">
        <v>72</v>
      </c>
      <c r="AY898" s="196" t="s">
        <v>191</v>
      </c>
    </row>
    <row r="899" s="13" customFormat="1">
      <c r="A899" s="13"/>
      <c r="B899" s="194"/>
      <c r="C899" s="13"/>
      <c r="D899" s="195" t="s">
        <v>145</v>
      </c>
      <c r="E899" s="196" t="s">
        <v>3</v>
      </c>
      <c r="F899" s="197" t="s">
        <v>2014</v>
      </c>
      <c r="G899" s="13"/>
      <c r="H899" s="198">
        <v>5.0819999999999999</v>
      </c>
      <c r="I899" s="199"/>
      <c r="J899" s="13"/>
      <c r="K899" s="13"/>
      <c r="L899" s="194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6" t="s">
        <v>145</v>
      </c>
      <c r="AU899" s="196" t="s">
        <v>81</v>
      </c>
      <c r="AV899" s="13" t="s">
        <v>81</v>
      </c>
      <c r="AW899" s="13" t="s">
        <v>33</v>
      </c>
      <c r="AX899" s="13" t="s">
        <v>72</v>
      </c>
      <c r="AY899" s="196" t="s">
        <v>191</v>
      </c>
    </row>
    <row r="900" s="13" customFormat="1">
      <c r="A900" s="13"/>
      <c r="B900" s="194"/>
      <c r="C900" s="13"/>
      <c r="D900" s="195" t="s">
        <v>145</v>
      </c>
      <c r="E900" s="196" t="s">
        <v>3</v>
      </c>
      <c r="F900" s="197" t="s">
        <v>2015</v>
      </c>
      <c r="G900" s="13"/>
      <c r="H900" s="198">
        <v>4.9980000000000002</v>
      </c>
      <c r="I900" s="199"/>
      <c r="J900" s="13"/>
      <c r="K900" s="13"/>
      <c r="L900" s="194"/>
      <c r="M900" s="200"/>
      <c r="N900" s="201"/>
      <c r="O900" s="201"/>
      <c r="P900" s="201"/>
      <c r="Q900" s="201"/>
      <c r="R900" s="201"/>
      <c r="S900" s="201"/>
      <c r="T900" s="20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6" t="s">
        <v>145</v>
      </c>
      <c r="AU900" s="196" t="s">
        <v>81</v>
      </c>
      <c r="AV900" s="13" t="s">
        <v>81</v>
      </c>
      <c r="AW900" s="13" t="s">
        <v>33</v>
      </c>
      <c r="AX900" s="13" t="s">
        <v>72</v>
      </c>
      <c r="AY900" s="196" t="s">
        <v>191</v>
      </c>
    </row>
    <row r="901" s="13" customFormat="1">
      <c r="A901" s="13"/>
      <c r="B901" s="194"/>
      <c r="C901" s="13"/>
      <c r="D901" s="195" t="s">
        <v>145</v>
      </c>
      <c r="E901" s="196" t="s">
        <v>3</v>
      </c>
      <c r="F901" s="197" t="s">
        <v>2016</v>
      </c>
      <c r="G901" s="13"/>
      <c r="H901" s="198">
        <v>4.9139999999999997</v>
      </c>
      <c r="I901" s="199"/>
      <c r="J901" s="13"/>
      <c r="K901" s="13"/>
      <c r="L901" s="194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6" t="s">
        <v>145</v>
      </c>
      <c r="AU901" s="196" t="s">
        <v>81</v>
      </c>
      <c r="AV901" s="13" t="s">
        <v>81</v>
      </c>
      <c r="AW901" s="13" t="s">
        <v>33</v>
      </c>
      <c r="AX901" s="13" t="s">
        <v>72</v>
      </c>
      <c r="AY901" s="196" t="s">
        <v>191</v>
      </c>
    </row>
    <row r="902" s="13" customFormat="1">
      <c r="A902" s="13"/>
      <c r="B902" s="194"/>
      <c r="C902" s="13"/>
      <c r="D902" s="195" t="s">
        <v>145</v>
      </c>
      <c r="E902" s="196" t="s">
        <v>3</v>
      </c>
      <c r="F902" s="197" t="s">
        <v>2017</v>
      </c>
      <c r="G902" s="13"/>
      <c r="H902" s="198">
        <v>5.0190000000000001</v>
      </c>
      <c r="I902" s="199"/>
      <c r="J902" s="13"/>
      <c r="K902" s="13"/>
      <c r="L902" s="194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6" t="s">
        <v>145</v>
      </c>
      <c r="AU902" s="196" t="s">
        <v>81</v>
      </c>
      <c r="AV902" s="13" t="s">
        <v>81</v>
      </c>
      <c r="AW902" s="13" t="s">
        <v>33</v>
      </c>
      <c r="AX902" s="13" t="s">
        <v>72</v>
      </c>
      <c r="AY902" s="196" t="s">
        <v>191</v>
      </c>
    </row>
    <row r="903" s="13" customFormat="1">
      <c r="A903" s="13"/>
      <c r="B903" s="194"/>
      <c r="C903" s="13"/>
      <c r="D903" s="195" t="s">
        <v>145</v>
      </c>
      <c r="E903" s="196" t="s">
        <v>3</v>
      </c>
      <c r="F903" s="197" t="s">
        <v>2018</v>
      </c>
      <c r="G903" s="13"/>
      <c r="H903" s="198">
        <v>9.9540000000000006</v>
      </c>
      <c r="I903" s="199"/>
      <c r="J903" s="13"/>
      <c r="K903" s="13"/>
      <c r="L903" s="194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6" t="s">
        <v>145</v>
      </c>
      <c r="AU903" s="196" t="s">
        <v>81</v>
      </c>
      <c r="AV903" s="13" t="s">
        <v>81</v>
      </c>
      <c r="AW903" s="13" t="s">
        <v>33</v>
      </c>
      <c r="AX903" s="13" t="s">
        <v>72</v>
      </c>
      <c r="AY903" s="196" t="s">
        <v>191</v>
      </c>
    </row>
    <row r="904" s="13" customFormat="1">
      <c r="A904" s="13"/>
      <c r="B904" s="194"/>
      <c r="C904" s="13"/>
      <c r="D904" s="195" t="s">
        <v>145</v>
      </c>
      <c r="E904" s="196" t="s">
        <v>3</v>
      </c>
      <c r="F904" s="197" t="s">
        <v>2019</v>
      </c>
      <c r="G904" s="13"/>
      <c r="H904" s="198">
        <v>19.824000000000002</v>
      </c>
      <c r="I904" s="199"/>
      <c r="J904" s="13"/>
      <c r="K904" s="13"/>
      <c r="L904" s="194"/>
      <c r="M904" s="200"/>
      <c r="N904" s="201"/>
      <c r="O904" s="201"/>
      <c r="P904" s="201"/>
      <c r="Q904" s="201"/>
      <c r="R904" s="201"/>
      <c r="S904" s="201"/>
      <c r="T904" s="20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6" t="s">
        <v>145</v>
      </c>
      <c r="AU904" s="196" t="s">
        <v>81</v>
      </c>
      <c r="AV904" s="13" t="s">
        <v>81</v>
      </c>
      <c r="AW904" s="13" t="s">
        <v>33</v>
      </c>
      <c r="AX904" s="13" t="s">
        <v>72</v>
      </c>
      <c r="AY904" s="196" t="s">
        <v>191</v>
      </c>
    </row>
    <row r="905" s="14" customFormat="1">
      <c r="A905" s="14"/>
      <c r="B905" s="204"/>
      <c r="C905" s="14"/>
      <c r="D905" s="195" t="s">
        <v>145</v>
      </c>
      <c r="E905" s="205" t="s">
        <v>3</v>
      </c>
      <c r="F905" s="206" t="s">
        <v>270</v>
      </c>
      <c r="G905" s="14"/>
      <c r="H905" s="207">
        <v>68.313000000000002</v>
      </c>
      <c r="I905" s="208"/>
      <c r="J905" s="14"/>
      <c r="K905" s="14"/>
      <c r="L905" s="204"/>
      <c r="M905" s="209"/>
      <c r="N905" s="210"/>
      <c r="O905" s="210"/>
      <c r="P905" s="210"/>
      <c r="Q905" s="210"/>
      <c r="R905" s="210"/>
      <c r="S905" s="210"/>
      <c r="T905" s="21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5" t="s">
        <v>145</v>
      </c>
      <c r="AU905" s="205" t="s">
        <v>81</v>
      </c>
      <c r="AV905" s="14" t="s">
        <v>197</v>
      </c>
      <c r="AW905" s="14" t="s">
        <v>33</v>
      </c>
      <c r="AX905" s="14" t="s">
        <v>79</v>
      </c>
      <c r="AY905" s="205" t="s">
        <v>191</v>
      </c>
    </row>
    <row r="906" s="2" customFormat="1" ht="24.15" customHeight="1">
      <c r="A906" s="39"/>
      <c r="B906" s="175"/>
      <c r="C906" s="176" t="s">
        <v>2020</v>
      </c>
      <c r="D906" s="176" t="s">
        <v>193</v>
      </c>
      <c r="E906" s="177" t="s">
        <v>2021</v>
      </c>
      <c r="F906" s="178" t="s">
        <v>2022</v>
      </c>
      <c r="G906" s="179" t="s">
        <v>258</v>
      </c>
      <c r="H906" s="180">
        <v>0.080000000000000002</v>
      </c>
      <c r="I906" s="181"/>
      <c r="J906" s="182">
        <f>ROUND(I906*H906,2)</f>
        <v>0</v>
      </c>
      <c r="K906" s="178" t="s">
        <v>196</v>
      </c>
      <c r="L906" s="40"/>
      <c r="M906" s="183" t="s">
        <v>3</v>
      </c>
      <c r="N906" s="184" t="s">
        <v>43</v>
      </c>
      <c r="O906" s="73"/>
      <c r="P906" s="185">
        <f>O906*H906</f>
        <v>0</v>
      </c>
      <c r="Q906" s="185">
        <v>0</v>
      </c>
      <c r="R906" s="185">
        <f>Q906*H906</f>
        <v>0</v>
      </c>
      <c r="S906" s="185">
        <v>0</v>
      </c>
      <c r="T906" s="18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187" t="s">
        <v>293</v>
      </c>
      <c r="AT906" s="187" t="s">
        <v>193</v>
      </c>
      <c r="AU906" s="187" t="s">
        <v>81</v>
      </c>
      <c r="AY906" s="20" t="s">
        <v>191</v>
      </c>
      <c r="BE906" s="188">
        <f>IF(N906="základní",J906,0)</f>
        <v>0</v>
      </c>
      <c r="BF906" s="188">
        <f>IF(N906="snížená",J906,0)</f>
        <v>0</v>
      </c>
      <c r="BG906" s="188">
        <f>IF(N906="zákl. přenesená",J906,0)</f>
        <v>0</v>
      </c>
      <c r="BH906" s="188">
        <f>IF(N906="sníž. přenesená",J906,0)</f>
        <v>0</v>
      </c>
      <c r="BI906" s="188">
        <f>IF(N906="nulová",J906,0)</f>
        <v>0</v>
      </c>
      <c r="BJ906" s="20" t="s">
        <v>79</v>
      </c>
      <c r="BK906" s="188">
        <f>ROUND(I906*H906,2)</f>
        <v>0</v>
      </c>
      <c r="BL906" s="20" t="s">
        <v>293</v>
      </c>
      <c r="BM906" s="187" t="s">
        <v>2023</v>
      </c>
    </row>
    <row r="907" s="2" customFormat="1">
      <c r="A907" s="39"/>
      <c r="B907" s="40"/>
      <c r="C907" s="39"/>
      <c r="D907" s="189" t="s">
        <v>199</v>
      </c>
      <c r="E907" s="39"/>
      <c r="F907" s="190" t="s">
        <v>2024</v>
      </c>
      <c r="G907" s="39"/>
      <c r="H907" s="39"/>
      <c r="I907" s="191"/>
      <c r="J907" s="39"/>
      <c r="K907" s="39"/>
      <c r="L907" s="40"/>
      <c r="M907" s="232"/>
      <c r="N907" s="233"/>
      <c r="O907" s="234"/>
      <c r="P907" s="234"/>
      <c r="Q907" s="234"/>
      <c r="R907" s="234"/>
      <c r="S907" s="234"/>
      <c r="T907" s="235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20" t="s">
        <v>199</v>
      </c>
      <c r="AU907" s="20" t="s">
        <v>81</v>
      </c>
    </row>
    <row r="908" s="2" customFormat="1" ht="6.96" customHeight="1">
      <c r="A908" s="39"/>
      <c r="B908" s="56"/>
      <c r="C908" s="57"/>
      <c r="D908" s="57"/>
      <c r="E908" s="57"/>
      <c r="F908" s="57"/>
      <c r="G908" s="57"/>
      <c r="H908" s="57"/>
      <c r="I908" s="57"/>
      <c r="J908" s="57"/>
      <c r="K908" s="57"/>
      <c r="L908" s="40"/>
      <c r="M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</sheetData>
  <autoFilter ref="C114:K9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1:H101"/>
    <mergeCell ref="E105:H105"/>
    <mergeCell ref="E103:H103"/>
    <mergeCell ref="E107:H107"/>
    <mergeCell ref="L2:V2"/>
  </mergeCells>
  <hyperlinks>
    <hyperlink ref="F119" r:id="rId1" display="https://podminky.urs.cz/item/CS_URS_2024_01/213141113"/>
    <hyperlink ref="F125" r:id="rId2" display="https://podminky.urs.cz/item/CS_URS_2024_01/213141131"/>
    <hyperlink ref="F133" r:id="rId3" display="https://podminky.urs.cz/item/CS_URS_2024_01/273313611"/>
    <hyperlink ref="F139" r:id="rId4" display="https://podminky.urs.cz/item/CS_URS_2024_01/273321511"/>
    <hyperlink ref="F145" r:id="rId5" display="https://podminky.urs.cz/item/CS_URS_2024_01/273351121"/>
    <hyperlink ref="F148" r:id="rId6" display="https://podminky.urs.cz/item/CS_URS_2024_01/273351122"/>
    <hyperlink ref="F150" r:id="rId7" display="https://podminky.urs.cz/item/CS_URS_2024_01/273362021"/>
    <hyperlink ref="F153" r:id="rId8" display="https://podminky.urs.cz/item/CS_URS_2024_01/275313711"/>
    <hyperlink ref="F156" r:id="rId9" display="https://podminky.urs.cz/item/CS_URS_2024_01/275351121"/>
    <hyperlink ref="F159" r:id="rId10" display="https://podminky.urs.cz/item/CS_URS_2024_01/275351122"/>
    <hyperlink ref="F161" r:id="rId11" display="https://podminky.urs.cz/item/CS_URS_2024_01/279321348"/>
    <hyperlink ref="F164" r:id="rId12" display="https://podminky.urs.cz/item/CS_URS_2024_01/279351121"/>
    <hyperlink ref="F167" r:id="rId13" display="https://podminky.urs.cz/item/CS_URS_2024_01/279351122"/>
    <hyperlink ref="F169" r:id="rId14" display="https://podminky.urs.cz/item/CS_URS_2024_01/279361821"/>
    <hyperlink ref="F173" r:id="rId15" display="https://podminky.urs.cz/item/CS_URS_2024_01/311272031"/>
    <hyperlink ref="F176" r:id="rId16" display="https://podminky.urs.cz/item/CS_URS_2024_01/311272241"/>
    <hyperlink ref="F179" r:id="rId17" display="https://podminky.urs.cz/item/CS_URS_2024_01/311321611"/>
    <hyperlink ref="F184" r:id="rId18" display="https://podminky.urs.cz/item/CS_URS_2024_01/311351121"/>
    <hyperlink ref="F189" r:id="rId19" display="https://podminky.urs.cz/item/CS_URS_2024_01/311351122"/>
    <hyperlink ref="F191" r:id="rId20" display="https://podminky.urs.cz/item/CS_URS_2024_01/311361821"/>
    <hyperlink ref="F194" r:id="rId21" display="https://podminky.urs.cz/item/CS_URS_2024_01/342272225"/>
    <hyperlink ref="F199" r:id="rId22" display="https://podminky.urs.cz/item/CS_URS_2024_01/342272245"/>
    <hyperlink ref="F204" r:id="rId23" display="https://podminky.urs.cz/item/CS_URS_2024_01/346272226"/>
    <hyperlink ref="F209" r:id="rId24" display="https://podminky.urs.cz/item/CS_URS_2024_01/346272236"/>
    <hyperlink ref="F212" r:id="rId25" display="https://podminky.urs.cz/item/CS_URS_2024_01/346272256"/>
    <hyperlink ref="F215" r:id="rId26" display="https://podminky.urs.cz/item/CS_URS_2024_01/346272266"/>
    <hyperlink ref="F219" r:id="rId27" display="https://podminky.urs.cz/item/CS_URS_2024_01/411321414"/>
    <hyperlink ref="F224" r:id="rId28" display="https://podminky.urs.cz/item/CS_URS_2024_01/411351011"/>
    <hyperlink ref="F227" r:id="rId29" display="https://podminky.urs.cz/item/CS_URS_2024_01/411351012"/>
    <hyperlink ref="F229" r:id="rId30" display="https://podminky.urs.cz/item/CS_URS_2024_01/411354249"/>
    <hyperlink ref="F232" r:id="rId31" display="https://podminky.urs.cz/item/CS_URS_2024_01/411354313"/>
    <hyperlink ref="F235" r:id="rId32" display="https://podminky.urs.cz/item/CS_URS_2024_01/411354314"/>
    <hyperlink ref="F237" r:id="rId33" display="https://podminky.urs.cz/item/CS_URS_2024_01/411361821"/>
    <hyperlink ref="F240" r:id="rId34" display="https://podminky.urs.cz/item/CS_URS_2024_01/411362021"/>
    <hyperlink ref="F244" r:id="rId35" display="https://podminky.urs.cz/item/CS_URS_2024_01/612142001"/>
    <hyperlink ref="F249" r:id="rId36" display="https://podminky.urs.cz/item/CS_URS_2024_01/612311131"/>
    <hyperlink ref="F255" r:id="rId37" display="https://podminky.urs.cz/item/CS_URS_2024_01/622131121"/>
    <hyperlink ref="F258" r:id="rId38" display="https://podminky.urs.cz/item/CS_URS_2024_01/622211021"/>
    <hyperlink ref="F266" r:id="rId39" display="https://podminky.urs.cz/item/CS_URS_2024_01/622211041"/>
    <hyperlink ref="F271" r:id="rId40" display="https://podminky.urs.cz/item/CS_URS_2024_01/622251101"/>
    <hyperlink ref="F273" r:id="rId41" display="https://podminky.urs.cz/item/CS_URS_2024_01/622252001"/>
    <hyperlink ref="F280" r:id="rId42" display="https://podminky.urs.cz/item/CS_URS_2024_01/622252002"/>
    <hyperlink ref="F294" r:id="rId43" display="https://podminky.urs.cz/item/CS_URS_2024_01/622381012"/>
    <hyperlink ref="F297" r:id="rId44" display="https://podminky.urs.cz/item/CS_URS_2024_01/622381022"/>
    <hyperlink ref="F300" r:id="rId45" display="https://podminky.urs.cz/item/CS_URS_2024_01/629991012"/>
    <hyperlink ref="F303" r:id="rId46" display="https://podminky.urs.cz/item/CS_URS_2024_01/632441219"/>
    <hyperlink ref="F310" r:id="rId47" display="https://podminky.urs.cz/item/CS_URS_2024_01/632441218"/>
    <hyperlink ref="F316" r:id="rId48" display="https://podminky.urs.cz/item/CS_URS_2024_01/632481213"/>
    <hyperlink ref="F319" r:id="rId49" display="https://podminky.urs.cz/item/CS_URS_2024_01/632481215"/>
    <hyperlink ref="F325" r:id="rId50" display="https://podminky.urs.cz/item/CS_URS_2024_01/632683112"/>
    <hyperlink ref="F328" r:id="rId51" display="https://podminky.urs.cz/item/CS_URS_2024_01/634112113"/>
    <hyperlink ref="F333" r:id="rId52" display="https://podminky.urs.cz/item/CS_URS_2024_01/634911113"/>
    <hyperlink ref="F336" r:id="rId53" display="https://podminky.urs.cz/item/CS_URS_2024_01/637121112"/>
    <hyperlink ref="F339" r:id="rId54" display="https://podminky.urs.cz/item/CS_URS_2024_01/637311122"/>
    <hyperlink ref="F342" r:id="rId55" display="https://podminky.urs.cz/item/CS_URS_2024_01/642942111"/>
    <hyperlink ref="F352" r:id="rId56" display="https://podminky.urs.cz/item/CS_URS_2024_01/941111122"/>
    <hyperlink ref="F355" r:id="rId57" display="https://podminky.urs.cz/item/CS_URS_2024_01/941111222"/>
    <hyperlink ref="F359" r:id="rId58" display="https://podminky.urs.cz/item/CS_URS_2024_01/941111822"/>
    <hyperlink ref="F361" r:id="rId59" display="https://podminky.urs.cz/item/CS_URS_2024_01/949111112"/>
    <hyperlink ref="F364" r:id="rId60" display="https://podminky.urs.cz/item/CS_URS_2024_01/949111212"/>
    <hyperlink ref="F367" r:id="rId61" display="https://podminky.urs.cz/item/CS_URS_2024_01/949111812"/>
    <hyperlink ref="F371" r:id="rId62" display="https://podminky.urs.cz/item/CS_URS_2024_01/952901114"/>
    <hyperlink ref="F375" r:id="rId63" display="https://podminky.urs.cz/item/CS_URS_2024_01/953942425"/>
    <hyperlink ref="F383" r:id="rId64" display="https://podminky.urs.cz/item/CS_URS_2024_01/985121122"/>
    <hyperlink ref="F386" r:id="rId65" display="https://podminky.urs.cz/item/CS_URS_2024_01/985311312"/>
    <hyperlink ref="F388" r:id="rId66" display="https://podminky.urs.cz/item/CS_URS_2024_01/985312133"/>
    <hyperlink ref="F391" r:id="rId67" display="https://podminky.urs.cz/item/CS_URS_2024_01/998011002"/>
    <hyperlink ref="F395" r:id="rId68" display="https://podminky.urs.cz/item/CS_URS_2024_01/711112001"/>
    <hyperlink ref="F402" r:id="rId69" display="https://podminky.urs.cz/item/CS_URS_2024_01/711142559"/>
    <hyperlink ref="F412" r:id="rId70" display="https://podminky.urs.cz/item/CS_URS_2024_01/711471051"/>
    <hyperlink ref="F417" r:id="rId71" display="https://podminky.urs.cz/item/CS_URS_2024_01/998711102"/>
    <hyperlink ref="F420" r:id="rId72" display="https://podminky.urs.cz/item/CS_URS_2024_01/712311111"/>
    <hyperlink ref="F425" r:id="rId73" display="https://podminky.urs.cz/item/CS_URS_2024_01/712341559"/>
    <hyperlink ref="F432" r:id="rId74" display="https://podminky.urs.cz/item/CS_URS_2024_01/712363001"/>
    <hyperlink ref="F439" r:id="rId75" display="https://podminky.urs.cz/item/CS_URS_2024_01/712363003"/>
    <hyperlink ref="F442" r:id="rId76" display="https://podminky.urs.cz/item/CS_URS_2024_01/712363352"/>
    <hyperlink ref="F445" r:id="rId77" display="https://podminky.urs.cz/item/CS_URS_2024_01/712363353"/>
    <hyperlink ref="F447" r:id="rId78" display="https://podminky.urs.cz/item/CS_URS_2024_01/712363355"/>
    <hyperlink ref="F453" r:id="rId79" display="https://podminky.urs.cz/item/CS_URS_2024_01/998712102"/>
    <hyperlink ref="F456" r:id="rId80" display="https://podminky.urs.cz/item/CS_URS_2024_01/713121111"/>
    <hyperlink ref="F465" r:id="rId81" display="https://podminky.urs.cz/item/CS_URS_2024_01/713141135"/>
    <hyperlink ref="F476" r:id="rId82" display="https://podminky.urs.cz/item/CS_URS_2024_01/713141331"/>
    <hyperlink ref="F481" r:id="rId83" display="https://podminky.urs.cz/item/CS_URS_2024_01/998713102"/>
    <hyperlink ref="F484" r:id="rId84" display="https://podminky.urs.cz/item/CS_URS_2024_01/714451001"/>
    <hyperlink ref="F491" r:id="rId85" display="https://podminky.urs.cz/item/CS_URS_2024_01/998714103"/>
    <hyperlink ref="F494" r:id="rId86" display="https://podminky.urs.cz/item/CS_URS_2024_01/721239114"/>
    <hyperlink ref="F513" r:id="rId87" display="https://podminky.urs.cz/item/CS_URS_2024_01/763131712"/>
    <hyperlink ref="F518" r:id="rId88" display="https://podminky.urs.cz/item/CS_URS_2024_01/763131721"/>
    <hyperlink ref="F523" r:id="rId89" display="https://podminky.urs.cz/item/CS_URS_2024_01/763411111"/>
    <hyperlink ref="F529" r:id="rId90" display="https://podminky.urs.cz/item/CS_URS_2024_01/763411211"/>
    <hyperlink ref="F533" r:id="rId91" display="https://podminky.urs.cz/item/CS_URS_2024_01/763431031"/>
    <hyperlink ref="F541" r:id="rId92" display="https://podminky.urs.cz/item/CS_URS_2024_01/998763302"/>
    <hyperlink ref="F544" r:id="rId93" display="https://podminky.urs.cz/item/CS_URS_2024_01/764206105"/>
    <hyperlink ref="F554" r:id="rId94" display="https://podminky.urs.cz/item/CS_URS_2024_01/764245508"/>
    <hyperlink ref="F557" r:id="rId95" display="https://podminky.urs.cz/item/CS_URS_2024_01/764245546"/>
    <hyperlink ref="F559" r:id="rId96" display="https://podminky.urs.cz/item/CS_URS_2024_01/764246542"/>
    <hyperlink ref="F562" r:id="rId97" display="https://podminky.urs.cz/item/CS_URS_2024_01/764541403"/>
    <hyperlink ref="F565" r:id="rId98" display="https://podminky.urs.cz/item/CS_URS_2024_01/764541443"/>
    <hyperlink ref="F567" r:id="rId99" display="https://podminky.urs.cz/item/CS_URS_2024_01/764548422"/>
    <hyperlink ref="F570" r:id="rId100" display="https://podminky.urs.cz/item/CS_URS_2024_01/998764102"/>
    <hyperlink ref="F573" r:id="rId101" display="https://podminky.urs.cz/item/CS_URS_2024_01/766231121"/>
    <hyperlink ref="F578" r:id="rId102" display="https://podminky.urs.cz/item/CS_URS_2024_01/766660001"/>
    <hyperlink ref="F591" r:id="rId103" display="https://podminky.urs.cz/item/CS_URS_2024_01/766694116"/>
    <hyperlink ref="F595" r:id="rId104" display="https://podminky.urs.cz/item/CS_URS_2024_01/766694126"/>
    <hyperlink ref="F599" r:id="rId105" display="https://podminky.urs.cz/item/CS_URS_2024_01/998766102"/>
    <hyperlink ref="F602" r:id="rId106" display="https://podminky.urs.cz/item/CS_URS_2024_01/767114131"/>
    <hyperlink ref="F605" r:id="rId107" display="https://podminky.urs.cz/item/CS_URS_2024_01/767114132"/>
    <hyperlink ref="F610" r:id="rId108" display="https://podminky.urs.cz/item/CS_URS_2024_01/767114133"/>
    <hyperlink ref="F638" r:id="rId109" display="https://podminky.urs.cz/item/CS_URS_2024_01/767154110"/>
    <hyperlink ref="F643" r:id="rId110" display="https://podminky.urs.cz/item/CS_URS_2024_01/767154210"/>
    <hyperlink ref="F648" r:id="rId111" display="https://podminky.urs.cz/item/CS_URS_2025_02/767163101"/>
    <hyperlink ref="F651" r:id="rId112" display="https://podminky.urs.cz/item/CS_URS_2025_02/767163122"/>
    <hyperlink ref="F656" r:id="rId113" display="https://podminky.urs.cz/item/CS_URS_2025_02/767223222"/>
    <hyperlink ref="F669" r:id="rId114" display="https://podminky.urs.cz/item/CS_URS_2025_02/767165111"/>
    <hyperlink ref="F676" r:id="rId115" display="https://podminky.urs.cz/item/CS_URS_2024_01/767531125"/>
    <hyperlink ref="F680" r:id="rId116" display="https://podminky.urs.cz/item/CS_URS_2024_01/767531215"/>
    <hyperlink ref="F686" r:id="rId117" display="https://podminky.urs.cz/item/CS_URS_2024_01/767881112"/>
    <hyperlink ref="F689" r:id="rId118" display="https://podminky.urs.cz/item/CS_URS_2024_01/767881161"/>
    <hyperlink ref="F702" r:id="rId119" display="https://podminky.urs.cz/item/CS_URS_2024_01/767620334"/>
    <hyperlink ref="F706" r:id="rId120" display="https://podminky.urs.cz/item/CS_URS_2024_01/767620362"/>
    <hyperlink ref="F709" r:id="rId121" display="https://podminky.urs.cz/item/CS_URS_2024_01/767620363"/>
    <hyperlink ref="F716" r:id="rId122" display="https://podminky.urs.cz/item/CS_URS_2024_01/767620364"/>
    <hyperlink ref="F720" r:id="rId123" display="https://podminky.urs.cz/item/CS_URS_2024_01/767627309"/>
    <hyperlink ref="F723" r:id="rId124" display="https://podminky.urs.cz/item/CS_URS_2024_01/767640221"/>
    <hyperlink ref="F729" r:id="rId125" display="https://podminky.urs.cz/item/CS_URS_2024_01/767640222"/>
    <hyperlink ref="F749" r:id="rId126" display="https://podminky.urs.cz/item/CS_URS_2024_01/767646412"/>
    <hyperlink ref="F754" r:id="rId127" display="https://podminky.urs.cz/item/CS_URS_2024_01/767832122"/>
    <hyperlink ref="F759" r:id="rId128" display="https://podminky.urs.cz/item/CS_URS_2024_01/998767102"/>
    <hyperlink ref="F762" r:id="rId129" display="https://podminky.urs.cz/item/CS_URS_2024_01/771474111"/>
    <hyperlink ref="F767" r:id="rId130" display="https://podminky.urs.cz/item/CS_URS_2024_01/771474131"/>
    <hyperlink ref="F771" r:id="rId131" display="https://podminky.urs.cz/item/CS_URS_2024_01/771591112"/>
    <hyperlink ref="F775" r:id="rId132" display="https://podminky.urs.cz/item/CS_URS_2024_01/771121011"/>
    <hyperlink ref="F779" r:id="rId133" display="https://podminky.urs.cz/item/CS_URS_2024_01/771574434"/>
    <hyperlink ref="F784" r:id="rId134" display="https://podminky.urs.cz/item/CS_URS_2024_01/998771102"/>
    <hyperlink ref="F787" r:id="rId135" display="https://podminky.urs.cz/item/CS_URS_2024_01/776121321"/>
    <hyperlink ref="F790" r:id="rId136" display="https://podminky.urs.cz/item/CS_URS_2024_01/776141121"/>
    <hyperlink ref="F792" r:id="rId137" display="https://podminky.urs.cz/item/CS_URS_2024_01/776221111"/>
    <hyperlink ref="F797" r:id="rId138" display="https://podminky.urs.cz/item/CS_URS_2024_01/776221121"/>
    <hyperlink ref="F802" r:id="rId139" display="https://podminky.urs.cz/item/CS_URS_2024_01/776421111"/>
    <hyperlink ref="F809" r:id="rId140" display="https://podminky.urs.cz/item/CS_URS_2024_01/998776102"/>
    <hyperlink ref="F812" r:id="rId141" display="https://podminky.urs.cz/item/CS_URS_2024_01/781121015"/>
    <hyperlink ref="F814" r:id="rId142" display="https://podminky.urs.cz/item/CS_URS_2024_01/781161021"/>
    <hyperlink ref="F819" r:id="rId143" display="https://podminky.urs.cz/item/CS_URS_2024_01/781472215"/>
    <hyperlink ref="F826" r:id="rId144" display="https://podminky.urs.cz/item/CS_URS_2024_01/781491012"/>
    <hyperlink ref="F831" r:id="rId145" display="https://podminky.urs.cz/item/CS_URS_2024_01/998781102"/>
    <hyperlink ref="F834" r:id="rId146" display="https://podminky.urs.cz/item/CS_URS_2024_01/783301311"/>
    <hyperlink ref="F836" r:id="rId147" display="https://podminky.urs.cz/item/CS_URS_2024_01/783306807"/>
    <hyperlink ref="F838" r:id="rId148" display="https://podminky.urs.cz/item/CS_URS_2024_01/783306809"/>
    <hyperlink ref="F840" r:id="rId149" display="https://podminky.urs.cz/item/CS_URS_2024_01/783344201"/>
    <hyperlink ref="F845" r:id="rId150" display="https://podminky.urs.cz/item/CS_URS_2024_01/783347103"/>
    <hyperlink ref="F848" r:id="rId151" display="https://podminky.urs.cz/item/CS_URS_2024_01/784111011"/>
    <hyperlink ref="F851" r:id="rId152" display="https://podminky.urs.cz/item/CS_URS_2024_01/784111017"/>
    <hyperlink ref="F854" r:id="rId153" display="https://podminky.urs.cz/item/CS_URS_2024_01/784171101"/>
    <hyperlink ref="F859" r:id="rId154" display="https://podminky.urs.cz/item/CS_URS_2024_01/784181121"/>
    <hyperlink ref="F862" r:id="rId155" display="https://podminky.urs.cz/item/CS_URS_2024_01/784211101"/>
    <hyperlink ref="F873" r:id="rId156" display="https://podminky.urs.cz/item/CS_URS_2024_01/784181127"/>
    <hyperlink ref="F875" r:id="rId157" display="https://podminky.urs.cz/item/CS_URS_2024_01/784211107"/>
    <hyperlink ref="F883" r:id="rId158" display="https://podminky.urs.cz/item/CS_URS_2024_01/786623021"/>
    <hyperlink ref="F894" r:id="rId159" display="https://podminky.urs.cz/item/CS_URS_2024_01/786623023"/>
    <hyperlink ref="F907" r:id="rId160" display="https://podminky.urs.cz/item/CS_URS_2024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  <c r="AZ2" s="124" t="s">
        <v>2025</v>
      </c>
      <c r="BA2" s="124" t="s">
        <v>2026</v>
      </c>
      <c r="BB2" s="124" t="s">
        <v>132</v>
      </c>
      <c r="BC2" s="124" t="s">
        <v>2027</v>
      </c>
      <c r="BD2" s="124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24" t="s">
        <v>142</v>
      </c>
      <c r="BA3" s="124" t="s">
        <v>2028</v>
      </c>
      <c r="BB3" s="124" t="s">
        <v>132</v>
      </c>
      <c r="BC3" s="124" t="s">
        <v>2029</v>
      </c>
      <c r="BD3" s="124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  <c r="AZ4" s="124" t="s">
        <v>49</v>
      </c>
      <c r="BA4" s="124" t="s">
        <v>2030</v>
      </c>
      <c r="BB4" s="124" t="s">
        <v>132</v>
      </c>
      <c r="BC4" s="124" t="s">
        <v>2031</v>
      </c>
      <c r="BD4" s="124" t="s">
        <v>81</v>
      </c>
    </row>
    <row r="5" s="1" customFormat="1" ht="6.96" customHeight="1">
      <c r="B5" s="23"/>
      <c r="L5" s="23"/>
      <c r="AZ5" s="124" t="s">
        <v>148</v>
      </c>
      <c r="BA5" s="124" t="s">
        <v>2032</v>
      </c>
      <c r="BB5" s="124" t="s">
        <v>132</v>
      </c>
      <c r="BC5" s="124" t="s">
        <v>300</v>
      </c>
      <c r="BD5" s="124" t="s">
        <v>81</v>
      </c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632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2033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">
        <v>3</v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33" t="s">
        <v>28</v>
      </c>
      <c r="J19" s="28" t="s">
        <v>3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">
        <v>3</v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33" t="s">
        <v>28</v>
      </c>
      <c r="J25" s="28" t="s">
        <v>3</v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">
        <v>3</v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156</v>
      </c>
      <c r="F28" s="39"/>
      <c r="G28" s="39"/>
      <c r="H28" s="39"/>
      <c r="I28" s="33" t="s">
        <v>28</v>
      </c>
      <c r="J28" s="28" t="s">
        <v>3</v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ROUND(J93,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ROUND((SUM(BE93:BE203)),  2)</f>
        <v>0</v>
      </c>
      <c r="G37" s="39"/>
      <c r="H37" s="39"/>
      <c r="I37" s="134">
        <v>0.20999999999999999</v>
      </c>
      <c r="J37" s="133">
        <f>ROUND(((SUM(BE93:BE203))*I37),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ROUND((SUM(BF93:BF203)),  2)</f>
        <v>0</v>
      </c>
      <c r="G38" s="39"/>
      <c r="H38" s="39"/>
      <c r="I38" s="134">
        <v>0.12</v>
      </c>
      <c r="J38" s="133">
        <f>ROUND(((SUM(BF93:BF203))*I38),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ROUND((SUM(BG93:BG203)),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ROUND((SUM(BH93:BH203)),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ROUND((SUM(BI93:BI203)),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632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02 - SO 01.1.2 - Kabelovod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Praha - Suchdol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 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J93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2034</v>
      </c>
      <c r="E68" s="146"/>
      <c r="F68" s="146"/>
      <c r="G68" s="146"/>
      <c r="H68" s="146"/>
      <c r="I68" s="146"/>
      <c r="J68" s="147">
        <f>J94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2035</v>
      </c>
      <c r="E69" s="150"/>
      <c r="F69" s="150"/>
      <c r="G69" s="150"/>
      <c r="H69" s="150"/>
      <c r="I69" s="150"/>
      <c r="J69" s="151">
        <f>J95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176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6" t="str">
        <f>E7</f>
        <v>Rekonstrukce pavilonu údržby - A, úprava 27.7.2025</v>
      </c>
      <c r="F79" s="33"/>
      <c r="G79" s="33"/>
      <c r="H79" s="33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151</v>
      </c>
      <c r="L80" s="23"/>
    </row>
    <row r="81" s="1" customFormat="1" ht="16.5" customHeight="1">
      <c r="B81" s="23"/>
      <c r="E81" s="126" t="s">
        <v>152</v>
      </c>
      <c r="F81" s="1"/>
      <c r="G81" s="1"/>
      <c r="H81" s="1"/>
      <c r="L81" s="23"/>
    </row>
    <row r="82" s="1" customFormat="1" ht="12" customHeight="1">
      <c r="B82" s="23"/>
      <c r="C82" s="33" t="s">
        <v>153</v>
      </c>
      <c r="L82" s="23"/>
    </row>
    <row r="83" s="2" customFormat="1" ht="16.5" customHeight="1">
      <c r="A83" s="39"/>
      <c r="B83" s="40"/>
      <c r="C83" s="39"/>
      <c r="D83" s="39"/>
      <c r="E83" s="132" t="s">
        <v>632</v>
      </c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633</v>
      </c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E13</f>
        <v>02 - SO 01.1.2 - Kabelovod</v>
      </c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Praha - Suchdol</v>
      </c>
      <c r="G87" s="39"/>
      <c r="H87" s="39"/>
      <c r="I87" s="33" t="s">
        <v>23</v>
      </c>
      <c r="J87" s="65" t="str">
        <f>IF(J16="","",J16)</f>
        <v>27. 7. 2025</v>
      </c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39"/>
      <c r="E89" s="39"/>
      <c r="F89" s="28" t="str">
        <f>E19</f>
        <v>Česká zemědělská univerzita</v>
      </c>
      <c r="G89" s="39"/>
      <c r="H89" s="39"/>
      <c r="I89" s="33" t="s">
        <v>31</v>
      </c>
      <c r="J89" s="37" t="str">
        <f>E25</f>
        <v xml:space="preserve">GREBNER,  spol. s r.o.</v>
      </c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33" t="s">
        <v>34</v>
      </c>
      <c r="J90" s="37" t="str">
        <f>E28</f>
        <v>Ing. Josef Němeček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52"/>
      <c r="B92" s="153"/>
      <c r="C92" s="154" t="s">
        <v>177</v>
      </c>
      <c r="D92" s="155" t="s">
        <v>57</v>
      </c>
      <c r="E92" s="155" t="s">
        <v>53</v>
      </c>
      <c r="F92" s="155" t="s">
        <v>54</v>
      </c>
      <c r="G92" s="155" t="s">
        <v>178</v>
      </c>
      <c r="H92" s="155" t="s">
        <v>179</v>
      </c>
      <c r="I92" s="155" t="s">
        <v>180</v>
      </c>
      <c r="J92" s="155" t="s">
        <v>159</v>
      </c>
      <c r="K92" s="156" t="s">
        <v>181</v>
      </c>
      <c r="L92" s="157"/>
      <c r="M92" s="81" t="s">
        <v>3</v>
      </c>
      <c r="N92" s="82" t="s">
        <v>42</v>
      </c>
      <c r="O92" s="82" t="s">
        <v>182</v>
      </c>
      <c r="P92" s="82" t="s">
        <v>183</v>
      </c>
      <c r="Q92" s="82" t="s">
        <v>184</v>
      </c>
      <c r="R92" s="82" t="s">
        <v>185</v>
      </c>
      <c r="S92" s="82" t="s">
        <v>186</v>
      </c>
      <c r="T92" s="83" t="s">
        <v>187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="2" customFormat="1" ht="22.8" customHeight="1">
      <c r="A93" s="39"/>
      <c r="B93" s="40"/>
      <c r="C93" s="88" t="s">
        <v>188</v>
      </c>
      <c r="D93" s="39"/>
      <c r="E93" s="39"/>
      <c r="F93" s="39"/>
      <c r="G93" s="39"/>
      <c r="H93" s="39"/>
      <c r="I93" s="39"/>
      <c r="J93" s="158">
        <f>BK93</f>
        <v>0</v>
      </c>
      <c r="K93" s="39"/>
      <c r="L93" s="40"/>
      <c r="M93" s="84"/>
      <c r="N93" s="69"/>
      <c r="O93" s="85"/>
      <c r="P93" s="159">
        <f>P94</f>
        <v>0</v>
      </c>
      <c r="Q93" s="85"/>
      <c r="R93" s="159">
        <f>R94</f>
        <v>11.820529200000001</v>
      </c>
      <c r="S93" s="85"/>
      <c r="T93" s="160">
        <f>T94</f>
        <v>6.2904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71</v>
      </c>
      <c r="AU93" s="20" t="s">
        <v>160</v>
      </c>
      <c r="BK93" s="161">
        <f>BK94</f>
        <v>0</v>
      </c>
    </row>
    <row r="94" s="12" customFormat="1" ht="25.92" customHeight="1">
      <c r="A94" s="12"/>
      <c r="B94" s="162"/>
      <c r="C94" s="12"/>
      <c r="D94" s="163" t="s">
        <v>71</v>
      </c>
      <c r="E94" s="164" t="s">
        <v>653</v>
      </c>
      <c r="F94" s="164" t="s">
        <v>2036</v>
      </c>
      <c r="G94" s="12"/>
      <c r="H94" s="12"/>
      <c r="I94" s="165"/>
      <c r="J94" s="166">
        <f>BK94</f>
        <v>0</v>
      </c>
      <c r="K94" s="12"/>
      <c r="L94" s="162"/>
      <c r="M94" s="167"/>
      <c r="N94" s="168"/>
      <c r="O94" s="168"/>
      <c r="P94" s="169">
        <f>P95</f>
        <v>0</v>
      </c>
      <c r="Q94" s="168"/>
      <c r="R94" s="169">
        <f>R95</f>
        <v>11.820529200000001</v>
      </c>
      <c r="S94" s="168"/>
      <c r="T94" s="170">
        <f>T95</f>
        <v>6.2904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3" t="s">
        <v>90</v>
      </c>
      <c r="AT94" s="171" t="s">
        <v>71</v>
      </c>
      <c r="AU94" s="171" t="s">
        <v>72</v>
      </c>
      <c r="AY94" s="163" t="s">
        <v>191</v>
      </c>
      <c r="BK94" s="172">
        <f>BK95</f>
        <v>0</v>
      </c>
    </row>
    <row r="95" s="12" customFormat="1" ht="22.8" customHeight="1">
      <c r="A95" s="12"/>
      <c r="B95" s="162"/>
      <c r="C95" s="12"/>
      <c r="D95" s="163" t="s">
        <v>71</v>
      </c>
      <c r="E95" s="173" t="s">
        <v>2037</v>
      </c>
      <c r="F95" s="173" t="s">
        <v>2038</v>
      </c>
      <c r="G95" s="12"/>
      <c r="H95" s="12"/>
      <c r="I95" s="165"/>
      <c r="J95" s="174">
        <f>BK95</f>
        <v>0</v>
      </c>
      <c r="K95" s="12"/>
      <c r="L95" s="162"/>
      <c r="M95" s="167"/>
      <c r="N95" s="168"/>
      <c r="O95" s="168"/>
      <c r="P95" s="169">
        <f>SUM(P96:P203)</f>
        <v>0</v>
      </c>
      <c r="Q95" s="168"/>
      <c r="R95" s="169">
        <f>SUM(R96:R203)</f>
        <v>11.820529200000001</v>
      </c>
      <c r="S95" s="168"/>
      <c r="T95" s="170">
        <f>SUM(T96:T203)</f>
        <v>6.2904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3" t="s">
        <v>90</v>
      </c>
      <c r="AT95" s="171" t="s">
        <v>71</v>
      </c>
      <c r="AU95" s="171" t="s">
        <v>79</v>
      </c>
      <c r="AY95" s="163" t="s">
        <v>191</v>
      </c>
      <c r="BK95" s="172">
        <f>SUM(BK96:BK203)</f>
        <v>0</v>
      </c>
    </row>
    <row r="96" s="2" customFormat="1" ht="16.5" customHeight="1">
      <c r="A96" s="39"/>
      <c r="B96" s="175"/>
      <c r="C96" s="176" t="s">
        <v>79</v>
      </c>
      <c r="D96" s="176" t="s">
        <v>193</v>
      </c>
      <c r="E96" s="177" t="s">
        <v>2039</v>
      </c>
      <c r="F96" s="178" t="s">
        <v>2040</v>
      </c>
      <c r="G96" s="179" t="s">
        <v>2041</v>
      </c>
      <c r="H96" s="180">
        <v>0.0089999999999999993</v>
      </c>
      <c r="I96" s="181"/>
      <c r="J96" s="182">
        <f>ROUND(I96*H96,2)</f>
        <v>0</v>
      </c>
      <c r="K96" s="178" t="s">
        <v>196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0.0088000000000000005</v>
      </c>
      <c r="R96" s="185">
        <f>Q96*H96</f>
        <v>7.9200000000000001E-05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604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604</v>
      </c>
      <c r="BM96" s="187" t="s">
        <v>2042</v>
      </c>
    </row>
    <row r="97" s="2" customFormat="1">
      <c r="A97" s="39"/>
      <c r="B97" s="40"/>
      <c r="C97" s="39"/>
      <c r="D97" s="189" t="s">
        <v>199</v>
      </c>
      <c r="E97" s="39"/>
      <c r="F97" s="190" t="s">
        <v>2043</v>
      </c>
      <c r="G97" s="39"/>
      <c r="H97" s="39"/>
      <c r="I97" s="191"/>
      <c r="J97" s="39"/>
      <c r="K97" s="39"/>
      <c r="L97" s="40"/>
      <c r="M97" s="192"/>
      <c r="N97" s="193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199</v>
      </c>
      <c r="AU97" s="20" t="s">
        <v>81</v>
      </c>
    </row>
    <row r="98" s="13" customFormat="1">
      <c r="A98" s="13"/>
      <c r="B98" s="194"/>
      <c r="C98" s="13"/>
      <c r="D98" s="195" t="s">
        <v>145</v>
      </c>
      <c r="E98" s="196" t="s">
        <v>3</v>
      </c>
      <c r="F98" s="197" t="s">
        <v>2044</v>
      </c>
      <c r="G98" s="13"/>
      <c r="H98" s="198">
        <v>0.0089999999999999993</v>
      </c>
      <c r="I98" s="199"/>
      <c r="J98" s="13"/>
      <c r="K98" s="13"/>
      <c r="L98" s="194"/>
      <c r="M98" s="200"/>
      <c r="N98" s="201"/>
      <c r="O98" s="201"/>
      <c r="P98" s="201"/>
      <c r="Q98" s="201"/>
      <c r="R98" s="201"/>
      <c r="S98" s="201"/>
      <c r="T98" s="20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96" t="s">
        <v>145</v>
      </c>
      <c r="AU98" s="196" t="s">
        <v>81</v>
      </c>
      <c r="AV98" s="13" t="s">
        <v>81</v>
      </c>
      <c r="AW98" s="13" t="s">
        <v>33</v>
      </c>
      <c r="AX98" s="13" t="s">
        <v>79</v>
      </c>
      <c r="AY98" s="196" t="s">
        <v>191</v>
      </c>
    </row>
    <row r="99" s="2" customFormat="1" ht="24.15" customHeight="1">
      <c r="A99" s="39"/>
      <c r="B99" s="175"/>
      <c r="C99" s="176" t="s">
        <v>81</v>
      </c>
      <c r="D99" s="176" t="s">
        <v>193</v>
      </c>
      <c r="E99" s="177" t="s">
        <v>2045</v>
      </c>
      <c r="F99" s="178" t="s">
        <v>2046</v>
      </c>
      <c r="G99" s="179" t="s">
        <v>136</v>
      </c>
      <c r="H99" s="180">
        <v>3.6000000000000001</v>
      </c>
      <c r="I99" s="181"/>
      <c r="J99" s="182">
        <f>ROUND(I99*H99,2)</f>
        <v>0</v>
      </c>
      <c r="K99" s="178" t="s">
        <v>196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604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604</v>
      </c>
      <c r="BM99" s="187" t="s">
        <v>2047</v>
      </c>
    </row>
    <row r="100" s="2" customFormat="1">
      <c r="A100" s="39"/>
      <c r="B100" s="40"/>
      <c r="C100" s="39"/>
      <c r="D100" s="189" t="s">
        <v>199</v>
      </c>
      <c r="E100" s="39"/>
      <c r="F100" s="190" t="s">
        <v>2048</v>
      </c>
      <c r="G100" s="39"/>
      <c r="H100" s="39"/>
      <c r="I100" s="191"/>
      <c r="J100" s="39"/>
      <c r="K100" s="39"/>
      <c r="L100" s="40"/>
      <c r="M100" s="192"/>
      <c r="N100" s="19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199</v>
      </c>
      <c r="AU100" s="20" t="s">
        <v>81</v>
      </c>
    </row>
    <row r="101" s="13" customFormat="1">
      <c r="A101" s="13"/>
      <c r="B101" s="194"/>
      <c r="C101" s="13"/>
      <c r="D101" s="195" t="s">
        <v>145</v>
      </c>
      <c r="E101" s="196" t="s">
        <v>3</v>
      </c>
      <c r="F101" s="197" t="s">
        <v>2049</v>
      </c>
      <c r="G101" s="13"/>
      <c r="H101" s="198">
        <v>3.6000000000000001</v>
      </c>
      <c r="I101" s="199"/>
      <c r="J101" s="13"/>
      <c r="K101" s="13"/>
      <c r="L101" s="194"/>
      <c r="M101" s="200"/>
      <c r="N101" s="201"/>
      <c r="O101" s="201"/>
      <c r="P101" s="201"/>
      <c r="Q101" s="201"/>
      <c r="R101" s="201"/>
      <c r="S101" s="201"/>
      <c r="T101" s="20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6" t="s">
        <v>145</v>
      </c>
      <c r="AU101" s="196" t="s">
        <v>81</v>
      </c>
      <c r="AV101" s="13" t="s">
        <v>81</v>
      </c>
      <c r="AW101" s="13" t="s">
        <v>33</v>
      </c>
      <c r="AX101" s="13" t="s">
        <v>79</v>
      </c>
      <c r="AY101" s="196" t="s">
        <v>191</v>
      </c>
    </row>
    <row r="102" s="2" customFormat="1" ht="16.5" customHeight="1">
      <c r="A102" s="39"/>
      <c r="B102" s="175"/>
      <c r="C102" s="176" t="s">
        <v>90</v>
      </c>
      <c r="D102" s="176" t="s">
        <v>193</v>
      </c>
      <c r="E102" s="177" t="s">
        <v>2050</v>
      </c>
      <c r="F102" s="178" t="s">
        <v>2051</v>
      </c>
      <c r="G102" s="179" t="s">
        <v>2052</v>
      </c>
      <c r="H102" s="180">
        <v>10</v>
      </c>
      <c r="I102" s="181"/>
      <c r="J102" s="182">
        <f>ROUND(I102*H102,2)</f>
        <v>0</v>
      </c>
      <c r="K102" s="178" t="s">
        <v>196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604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604</v>
      </c>
      <c r="BM102" s="187" t="s">
        <v>2053</v>
      </c>
    </row>
    <row r="103" s="2" customFormat="1">
      <c r="A103" s="39"/>
      <c r="B103" s="40"/>
      <c r="C103" s="39"/>
      <c r="D103" s="189" t="s">
        <v>199</v>
      </c>
      <c r="E103" s="39"/>
      <c r="F103" s="190" t="s">
        <v>2054</v>
      </c>
      <c r="G103" s="39"/>
      <c r="H103" s="39"/>
      <c r="I103" s="191"/>
      <c r="J103" s="39"/>
      <c r="K103" s="39"/>
      <c r="L103" s="40"/>
      <c r="M103" s="192"/>
      <c r="N103" s="193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199</v>
      </c>
      <c r="AU103" s="20" t="s">
        <v>81</v>
      </c>
    </row>
    <row r="104" s="13" customFormat="1">
      <c r="A104" s="13"/>
      <c r="B104" s="194"/>
      <c r="C104" s="13"/>
      <c r="D104" s="195" t="s">
        <v>145</v>
      </c>
      <c r="E104" s="196" t="s">
        <v>3</v>
      </c>
      <c r="F104" s="197" t="s">
        <v>2055</v>
      </c>
      <c r="G104" s="13"/>
      <c r="H104" s="198">
        <v>10</v>
      </c>
      <c r="I104" s="199"/>
      <c r="J104" s="13"/>
      <c r="K104" s="13"/>
      <c r="L104" s="194"/>
      <c r="M104" s="200"/>
      <c r="N104" s="201"/>
      <c r="O104" s="201"/>
      <c r="P104" s="201"/>
      <c r="Q104" s="201"/>
      <c r="R104" s="201"/>
      <c r="S104" s="201"/>
      <c r="T104" s="20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6" t="s">
        <v>145</v>
      </c>
      <c r="AU104" s="196" t="s">
        <v>81</v>
      </c>
      <c r="AV104" s="13" t="s">
        <v>81</v>
      </c>
      <c r="AW104" s="13" t="s">
        <v>33</v>
      </c>
      <c r="AX104" s="13" t="s">
        <v>79</v>
      </c>
      <c r="AY104" s="196" t="s">
        <v>191</v>
      </c>
    </row>
    <row r="105" s="2" customFormat="1" ht="16.5" customHeight="1">
      <c r="A105" s="39"/>
      <c r="B105" s="175"/>
      <c r="C105" s="176" t="s">
        <v>197</v>
      </c>
      <c r="D105" s="176" t="s">
        <v>193</v>
      </c>
      <c r="E105" s="177" t="s">
        <v>2056</v>
      </c>
      <c r="F105" s="178" t="s">
        <v>2057</v>
      </c>
      <c r="G105" s="179" t="s">
        <v>136</v>
      </c>
      <c r="H105" s="180">
        <v>6</v>
      </c>
      <c r="I105" s="181"/>
      <c r="J105" s="182">
        <f>ROUND(I105*H105,2)</f>
        <v>0</v>
      </c>
      <c r="K105" s="178" t="s">
        <v>196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0.017129999999999999</v>
      </c>
      <c r="R105" s="185">
        <f>Q105*H105</f>
        <v>0.10278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604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604</v>
      </c>
      <c r="BM105" s="187" t="s">
        <v>2058</v>
      </c>
    </row>
    <row r="106" s="2" customFormat="1">
      <c r="A106" s="39"/>
      <c r="B106" s="40"/>
      <c r="C106" s="39"/>
      <c r="D106" s="189" t="s">
        <v>199</v>
      </c>
      <c r="E106" s="39"/>
      <c r="F106" s="190" t="s">
        <v>2059</v>
      </c>
      <c r="G106" s="39"/>
      <c r="H106" s="39"/>
      <c r="I106" s="191"/>
      <c r="J106" s="39"/>
      <c r="K106" s="39"/>
      <c r="L106" s="40"/>
      <c r="M106" s="192"/>
      <c r="N106" s="193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199</v>
      </c>
      <c r="AU106" s="20" t="s">
        <v>81</v>
      </c>
    </row>
    <row r="107" s="2" customFormat="1" ht="16.5" customHeight="1">
      <c r="A107" s="39"/>
      <c r="B107" s="175"/>
      <c r="C107" s="176" t="s">
        <v>219</v>
      </c>
      <c r="D107" s="176" t="s">
        <v>193</v>
      </c>
      <c r="E107" s="177" t="s">
        <v>2060</v>
      </c>
      <c r="F107" s="178" t="s">
        <v>2061</v>
      </c>
      <c r="G107" s="179" t="s">
        <v>136</v>
      </c>
      <c r="H107" s="180">
        <v>6</v>
      </c>
      <c r="I107" s="181"/>
      <c r="J107" s="182">
        <f>ROUND(I107*H107,2)</f>
        <v>0</v>
      </c>
      <c r="K107" s="178" t="s">
        <v>196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604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604</v>
      </c>
      <c r="BM107" s="187" t="s">
        <v>2062</v>
      </c>
    </row>
    <row r="108" s="2" customFormat="1">
      <c r="A108" s="39"/>
      <c r="B108" s="40"/>
      <c r="C108" s="39"/>
      <c r="D108" s="189" t="s">
        <v>199</v>
      </c>
      <c r="E108" s="39"/>
      <c r="F108" s="190" t="s">
        <v>2063</v>
      </c>
      <c r="G108" s="39"/>
      <c r="H108" s="39"/>
      <c r="I108" s="191"/>
      <c r="J108" s="39"/>
      <c r="K108" s="39"/>
      <c r="L108" s="40"/>
      <c r="M108" s="192"/>
      <c r="N108" s="193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199</v>
      </c>
      <c r="AU108" s="20" t="s">
        <v>81</v>
      </c>
    </row>
    <row r="109" s="2" customFormat="1" ht="16.5" customHeight="1">
      <c r="A109" s="39"/>
      <c r="B109" s="175"/>
      <c r="C109" s="176" t="s">
        <v>225</v>
      </c>
      <c r="D109" s="176" t="s">
        <v>193</v>
      </c>
      <c r="E109" s="177" t="s">
        <v>2064</v>
      </c>
      <c r="F109" s="178" t="s">
        <v>2065</v>
      </c>
      <c r="G109" s="179" t="s">
        <v>288</v>
      </c>
      <c r="H109" s="180">
        <v>25</v>
      </c>
      <c r="I109" s="181"/>
      <c r="J109" s="182">
        <f>ROUND(I109*H109,2)</f>
        <v>0</v>
      </c>
      <c r="K109" s="178" t="s">
        <v>196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0.00014999999999999999</v>
      </c>
      <c r="R109" s="185">
        <f>Q109*H109</f>
        <v>0.0037499999999999999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604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604</v>
      </c>
      <c r="BM109" s="187" t="s">
        <v>2066</v>
      </c>
    </row>
    <row r="110" s="2" customFormat="1">
      <c r="A110" s="39"/>
      <c r="B110" s="40"/>
      <c r="C110" s="39"/>
      <c r="D110" s="189" t="s">
        <v>199</v>
      </c>
      <c r="E110" s="39"/>
      <c r="F110" s="190" t="s">
        <v>2067</v>
      </c>
      <c r="G110" s="39"/>
      <c r="H110" s="39"/>
      <c r="I110" s="191"/>
      <c r="J110" s="39"/>
      <c r="K110" s="39"/>
      <c r="L110" s="40"/>
      <c r="M110" s="192"/>
      <c r="N110" s="193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199</v>
      </c>
      <c r="AU110" s="20" t="s">
        <v>81</v>
      </c>
    </row>
    <row r="111" s="2" customFormat="1" ht="16.5" customHeight="1">
      <c r="A111" s="39"/>
      <c r="B111" s="175"/>
      <c r="C111" s="176" t="s">
        <v>231</v>
      </c>
      <c r="D111" s="176" t="s">
        <v>193</v>
      </c>
      <c r="E111" s="177" t="s">
        <v>2068</v>
      </c>
      <c r="F111" s="178" t="s">
        <v>2069</v>
      </c>
      <c r="G111" s="179" t="s">
        <v>288</v>
      </c>
      <c r="H111" s="180">
        <v>25</v>
      </c>
      <c r="I111" s="181"/>
      <c r="J111" s="182">
        <f>ROUND(I111*H111,2)</f>
        <v>0</v>
      </c>
      <c r="K111" s="178" t="s">
        <v>196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604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604</v>
      </c>
      <c r="BM111" s="187" t="s">
        <v>2070</v>
      </c>
    </row>
    <row r="112" s="2" customFormat="1">
      <c r="A112" s="39"/>
      <c r="B112" s="40"/>
      <c r="C112" s="39"/>
      <c r="D112" s="189" t="s">
        <v>199</v>
      </c>
      <c r="E112" s="39"/>
      <c r="F112" s="190" t="s">
        <v>2071</v>
      </c>
      <c r="G112" s="39"/>
      <c r="H112" s="39"/>
      <c r="I112" s="191"/>
      <c r="J112" s="39"/>
      <c r="K112" s="39"/>
      <c r="L112" s="40"/>
      <c r="M112" s="192"/>
      <c r="N112" s="193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199</v>
      </c>
      <c r="AU112" s="20" t="s">
        <v>81</v>
      </c>
    </row>
    <row r="113" s="2" customFormat="1" ht="16.5" customHeight="1">
      <c r="A113" s="39"/>
      <c r="B113" s="175"/>
      <c r="C113" s="176" t="s">
        <v>236</v>
      </c>
      <c r="D113" s="176" t="s">
        <v>193</v>
      </c>
      <c r="E113" s="177" t="s">
        <v>2072</v>
      </c>
      <c r="F113" s="178" t="s">
        <v>2073</v>
      </c>
      <c r="G113" s="179" t="s">
        <v>288</v>
      </c>
      <c r="H113" s="180">
        <v>3</v>
      </c>
      <c r="I113" s="181"/>
      <c r="J113" s="182">
        <f>ROUND(I113*H113,2)</f>
        <v>0</v>
      </c>
      <c r="K113" s="178" t="s">
        <v>196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0.00046999999999999999</v>
      </c>
      <c r="R113" s="185">
        <f>Q113*H113</f>
        <v>0.00141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604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604</v>
      </c>
      <c r="BM113" s="187" t="s">
        <v>2074</v>
      </c>
    </row>
    <row r="114" s="2" customFormat="1">
      <c r="A114" s="39"/>
      <c r="B114" s="40"/>
      <c r="C114" s="39"/>
      <c r="D114" s="189" t="s">
        <v>199</v>
      </c>
      <c r="E114" s="39"/>
      <c r="F114" s="190" t="s">
        <v>2075</v>
      </c>
      <c r="G114" s="39"/>
      <c r="H114" s="39"/>
      <c r="I114" s="191"/>
      <c r="J114" s="39"/>
      <c r="K114" s="39"/>
      <c r="L114" s="40"/>
      <c r="M114" s="192"/>
      <c r="N114" s="193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199</v>
      </c>
      <c r="AU114" s="20" t="s">
        <v>81</v>
      </c>
    </row>
    <row r="115" s="2" customFormat="1" ht="16.5" customHeight="1">
      <c r="A115" s="39"/>
      <c r="B115" s="175"/>
      <c r="C115" s="176" t="s">
        <v>243</v>
      </c>
      <c r="D115" s="176" t="s">
        <v>193</v>
      </c>
      <c r="E115" s="177" t="s">
        <v>2076</v>
      </c>
      <c r="F115" s="178" t="s">
        <v>2077</v>
      </c>
      <c r="G115" s="179" t="s">
        <v>288</v>
      </c>
      <c r="H115" s="180">
        <v>3</v>
      </c>
      <c r="I115" s="181"/>
      <c r="J115" s="182">
        <f>ROUND(I115*H115,2)</f>
        <v>0</v>
      </c>
      <c r="K115" s="178" t="s">
        <v>196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604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604</v>
      </c>
      <c r="BM115" s="187" t="s">
        <v>2078</v>
      </c>
    </row>
    <row r="116" s="2" customFormat="1">
      <c r="A116" s="39"/>
      <c r="B116" s="40"/>
      <c r="C116" s="39"/>
      <c r="D116" s="189" t="s">
        <v>199</v>
      </c>
      <c r="E116" s="39"/>
      <c r="F116" s="190" t="s">
        <v>2079</v>
      </c>
      <c r="G116" s="39"/>
      <c r="H116" s="39"/>
      <c r="I116" s="191"/>
      <c r="J116" s="39"/>
      <c r="K116" s="39"/>
      <c r="L116" s="40"/>
      <c r="M116" s="192"/>
      <c r="N116" s="193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199</v>
      </c>
      <c r="AU116" s="20" t="s">
        <v>81</v>
      </c>
    </row>
    <row r="117" s="2" customFormat="1" ht="16.5" customHeight="1">
      <c r="A117" s="39"/>
      <c r="B117" s="175"/>
      <c r="C117" s="176" t="s">
        <v>249</v>
      </c>
      <c r="D117" s="176" t="s">
        <v>193</v>
      </c>
      <c r="E117" s="177" t="s">
        <v>2080</v>
      </c>
      <c r="F117" s="178" t="s">
        <v>2081</v>
      </c>
      <c r="G117" s="179" t="s">
        <v>288</v>
      </c>
      <c r="H117" s="180">
        <v>25</v>
      </c>
      <c r="I117" s="181"/>
      <c r="J117" s="182">
        <f>ROUND(I117*H117,2)</f>
        <v>0</v>
      </c>
      <c r="K117" s="178" t="s">
        <v>196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0.00055999999999999995</v>
      </c>
      <c r="R117" s="185">
        <f>Q117*H117</f>
        <v>0.013999999999999999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604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604</v>
      </c>
      <c r="BM117" s="187" t="s">
        <v>2082</v>
      </c>
    </row>
    <row r="118" s="2" customFormat="1">
      <c r="A118" s="39"/>
      <c r="B118" s="40"/>
      <c r="C118" s="39"/>
      <c r="D118" s="189" t="s">
        <v>199</v>
      </c>
      <c r="E118" s="39"/>
      <c r="F118" s="190" t="s">
        <v>2083</v>
      </c>
      <c r="G118" s="39"/>
      <c r="H118" s="39"/>
      <c r="I118" s="191"/>
      <c r="J118" s="39"/>
      <c r="K118" s="39"/>
      <c r="L118" s="40"/>
      <c r="M118" s="192"/>
      <c r="N118" s="193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199</v>
      </c>
      <c r="AU118" s="20" t="s">
        <v>81</v>
      </c>
    </row>
    <row r="119" s="2" customFormat="1" ht="24.15" customHeight="1">
      <c r="A119" s="39"/>
      <c r="B119" s="175"/>
      <c r="C119" s="176" t="s">
        <v>255</v>
      </c>
      <c r="D119" s="176" t="s">
        <v>193</v>
      </c>
      <c r="E119" s="177" t="s">
        <v>2084</v>
      </c>
      <c r="F119" s="178" t="s">
        <v>2085</v>
      </c>
      <c r="G119" s="179" t="s">
        <v>132</v>
      </c>
      <c r="H119" s="180">
        <v>13.44</v>
      </c>
      <c r="I119" s="181"/>
      <c r="J119" s="182">
        <f>ROUND(I119*H119,2)</f>
        <v>0</v>
      </c>
      <c r="K119" s="178" t="s">
        <v>196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2086</v>
      </c>
    </row>
    <row r="120" s="2" customFormat="1">
      <c r="A120" s="39"/>
      <c r="B120" s="40"/>
      <c r="C120" s="39"/>
      <c r="D120" s="189" t="s">
        <v>199</v>
      </c>
      <c r="E120" s="39"/>
      <c r="F120" s="190" t="s">
        <v>2087</v>
      </c>
      <c r="G120" s="39"/>
      <c r="H120" s="39"/>
      <c r="I120" s="191"/>
      <c r="J120" s="39"/>
      <c r="K120" s="39"/>
      <c r="L120" s="40"/>
      <c r="M120" s="192"/>
      <c r="N120" s="19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199</v>
      </c>
      <c r="AU120" s="20" t="s">
        <v>81</v>
      </c>
    </row>
    <row r="121" s="13" customFormat="1">
      <c r="A121" s="13"/>
      <c r="B121" s="194"/>
      <c r="C121" s="13"/>
      <c r="D121" s="195" t="s">
        <v>145</v>
      </c>
      <c r="E121" s="196" t="s">
        <v>3</v>
      </c>
      <c r="F121" s="197" t="s">
        <v>2088</v>
      </c>
      <c r="G121" s="13"/>
      <c r="H121" s="198">
        <v>22.399999999999999</v>
      </c>
      <c r="I121" s="199"/>
      <c r="J121" s="13"/>
      <c r="K121" s="13"/>
      <c r="L121" s="194"/>
      <c r="M121" s="200"/>
      <c r="N121" s="201"/>
      <c r="O121" s="201"/>
      <c r="P121" s="201"/>
      <c r="Q121" s="201"/>
      <c r="R121" s="201"/>
      <c r="S121" s="201"/>
      <c r="T121" s="20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6" t="s">
        <v>145</v>
      </c>
      <c r="AU121" s="196" t="s">
        <v>81</v>
      </c>
      <c r="AV121" s="13" t="s">
        <v>81</v>
      </c>
      <c r="AW121" s="13" t="s">
        <v>33</v>
      </c>
      <c r="AX121" s="13" t="s">
        <v>72</v>
      </c>
      <c r="AY121" s="196" t="s">
        <v>191</v>
      </c>
    </row>
    <row r="122" s="14" customFormat="1">
      <c r="A122" s="14"/>
      <c r="B122" s="204"/>
      <c r="C122" s="14"/>
      <c r="D122" s="195" t="s">
        <v>145</v>
      </c>
      <c r="E122" s="205" t="s">
        <v>49</v>
      </c>
      <c r="F122" s="206" t="s">
        <v>270</v>
      </c>
      <c r="G122" s="14"/>
      <c r="H122" s="207">
        <v>22.399999999999999</v>
      </c>
      <c r="I122" s="208"/>
      <c r="J122" s="14"/>
      <c r="K122" s="14"/>
      <c r="L122" s="204"/>
      <c r="M122" s="209"/>
      <c r="N122" s="210"/>
      <c r="O122" s="210"/>
      <c r="P122" s="210"/>
      <c r="Q122" s="210"/>
      <c r="R122" s="210"/>
      <c r="S122" s="210"/>
      <c r="T122" s="21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5" t="s">
        <v>145</v>
      </c>
      <c r="AU122" s="205" t="s">
        <v>81</v>
      </c>
      <c r="AV122" s="14" t="s">
        <v>197</v>
      </c>
      <c r="AW122" s="14" t="s">
        <v>33</v>
      </c>
      <c r="AX122" s="14" t="s">
        <v>72</v>
      </c>
      <c r="AY122" s="205" t="s">
        <v>191</v>
      </c>
    </row>
    <row r="123" s="13" customFormat="1">
      <c r="A123" s="13"/>
      <c r="B123" s="194"/>
      <c r="C123" s="13"/>
      <c r="D123" s="195" t="s">
        <v>145</v>
      </c>
      <c r="E123" s="196" t="s">
        <v>3</v>
      </c>
      <c r="F123" s="197" t="s">
        <v>2089</v>
      </c>
      <c r="G123" s="13"/>
      <c r="H123" s="198">
        <v>13.44</v>
      </c>
      <c r="I123" s="199"/>
      <c r="J123" s="13"/>
      <c r="K123" s="13"/>
      <c r="L123" s="194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145</v>
      </c>
      <c r="AU123" s="196" t="s">
        <v>81</v>
      </c>
      <c r="AV123" s="13" t="s">
        <v>81</v>
      </c>
      <c r="AW123" s="13" t="s">
        <v>33</v>
      </c>
      <c r="AX123" s="13" t="s">
        <v>79</v>
      </c>
      <c r="AY123" s="196" t="s">
        <v>191</v>
      </c>
    </row>
    <row r="124" s="2" customFormat="1" ht="24.15" customHeight="1">
      <c r="A124" s="39"/>
      <c r="B124" s="175"/>
      <c r="C124" s="176" t="s">
        <v>9</v>
      </c>
      <c r="D124" s="176" t="s">
        <v>193</v>
      </c>
      <c r="E124" s="177" t="s">
        <v>2090</v>
      </c>
      <c r="F124" s="178" t="s">
        <v>2091</v>
      </c>
      <c r="G124" s="179" t="s">
        <v>132</v>
      </c>
      <c r="H124" s="180">
        <v>8.9600000000000009</v>
      </c>
      <c r="I124" s="181"/>
      <c r="J124" s="182">
        <f>ROUND(I124*H124,2)</f>
        <v>0</v>
      </c>
      <c r="K124" s="178" t="s">
        <v>196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2092</v>
      </c>
    </row>
    <row r="125" s="2" customFormat="1">
      <c r="A125" s="39"/>
      <c r="B125" s="40"/>
      <c r="C125" s="39"/>
      <c r="D125" s="189" t="s">
        <v>199</v>
      </c>
      <c r="E125" s="39"/>
      <c r="F125" s="190" t="s">
        <v>2093</v>
      </c>
      <c r="G125" s="39"/>
      <c r="H125" s="39"/>
      <c r="I125" s="191"/>
      <c r="J125" s="39"/>
      <c r="K125" s="39"/>
      <c r="L125" s="40"/>
      <c r="M125" s="192"/>
      <c r="N125" s="19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199</v>
      </c>
      <c r="AU125" s="20" t="s">
        <v>81</v>
      </c>
    </row>
    <row r="126" s="13" customFormat="1">
      <c r="A126" s="13"/>
      <c r="B126" s="194"/>
      <c r="C126" s="13"/>
      <c r="D126" s="195" t="s">
        <v>145</v>
      </c>
      <c r="E126" s="196" t="s">
        <v>3</v>
      </c>
      <c r="F126" s="197" t="s">
        <v>2094</v>
      </c>
      <c r="G126" s="13"/>
      <c r="H126" s="198">
        <v>8.9600000000000009</v>
      </c>
      <c r="I126" s="199"/>
      <c r="J126" s="13"/>
      <c r="K126" s="13"/>
      <c r="L126" s="194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145</v>
      </c>
      <c r="AU126" s="196" t="s">
        <v>81</v>
      </c>
      <c r="AV126" s="13" t="s">
        <v>81</v>
      </c>
      <c r="AW126" s="13" t="s">
        <v>33</v>
      </c>
      <c r="AX126" s="13" t="s">
        <v>79</v>
      </c>
      <c r="AY126" s="196" t="s">
        <v>191</v>
      </c>
    </row>
    <row r="127" s="2" customFormat="1" ht="16.5" customHeight="1">
      <c r="A127" s="39"/>
      <c r="B127" s="175"/>
      <c r="C127" s="176" t="s">
        <v>272</v>
      </c>
      <c r="D127" s="176" t="s">
        <v>193</v>
      </c>
      <c r="E127" s="177" t="s">
        <v>2095</v>
      </c>
      <c r="F127" s="178" t="s">
        <v>2096</v>
      </c>
      <c r="G127" s="179" t="s">
        <v>136</v>
      </c>
      <c r="H127" s="180">
        <v>48</v>
      </c>
      <c r="I127" s="181"/>
      <c r="J127" s="182">
        <f>ROUND(I127*H127,2)</f>
        <v>0</v>
      </c>
      <c r="K127" s="178" t="s">
        <v>196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0.00084999999999999995</v>
      </c>
      <c r="R127" s="185">
        <f>Q127*H127</f>
        <v>0.040799999999999996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604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604</v>
      </c>
      <c r="BM127" s="187" t="s">
        <v>2097</v>
      </c>
    </row>
    <row r="128" s="2" customFormat="1">
      <c r="A128" s="39"/>
      <c r="B128" s="40"/>
      <c r="C128" s="39"/>
      <c r="D128" s="189" t="s">
        <v>199</v>
      </c>
      <c r="E128" s="39"/>
      <c r="F128" s="190" t="s">
        <v>2098</v>
      </c>
      <c r="G128" s="39"/>
      <c r="H128" s="39"/>
      <c r="I128" s="191"/>
      <c r="J128" s="39"/>
      <c r="K128" s="39"/>
      <c r="L128" s="40"/>
      <c r="M128" s="192"/>
      <c r="N128" s="19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199</v>
      </c>
      <c r="AU128" s="20" t="s">
        <v>81</v>
      </c>
    </row>
    <row r="129" s="13" customFormat="1">
      <c r="A129" s="13"/>
      <c r="B129" s="194"/>
      <c r="C129" s="13"/>
      <c r="D129" s="195" t="s">
        <v>145</v>
      </c>
      <c r="E129" s="196" t="s">
        <v>3</v>
      </c>
      <c r="F129" s="197" t="s">
        <v>2099</v>
      </c>
      <c r="G129" s="13"/>
      <c r="H129" s="198">
        <v>48</v>
      </c>
      <c r="I129" s="199"/>
      <c r="J129" s="13"/>
      <c r="K129" s="13"/>
      <c r="L129" s="194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145</v>
      </c>
      <c r="AU129" s="196" t="s">
        <v>81</v>
      </c>
      <c r="AV129" s="13" t="s">
        <v>81</v>
      </c>
      <c r="AW129" s="13" t="s">
        <v>33</v>
      </c>
      <c r="AX129" s="13" t="s">
        <v>79</v>
      </c>
      <c r="AY129" s="196" t="s">
        <v>191</v>
      </c>
    </row>
    <row r="130" s="2" customFormat="1" ht="16.5" customHeight="1">
      <c r="A130" s="39"/>
      <c r="B130" s="175"/>
      <c r="C130" s="176" t="s">
        <v>279</v>
      </c>
      <c r="D130" s="176" t="s">
        <v>193</v>
      </c>
      <c r="E130" s="177" t="s">
        <v>2100</v>
      </c>
      <c r="F130" s="178" t="s">
        <v>2101</v>
      </c>
      <c r="G130" s="179" t="s">
        <v>136</v>
      </c>
      <c r="H130" s="180">
        <v>48</v>
      </c>
      <c r="I130" s="181"/>
      <c r="J130" s="182">
        <f>ROUND(I130*H130,2)</f>
        <v>0</v>
      </c>
      <c r="K130" s="178" t="s">
        <v>196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604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604</v>
      </c>
      <c r="BM130" s="187" t="s">
        <v>2102</v>
      </c>
    </row>
    <row r="131" s="2" customFormat="1">
      <c r="A131" s="39"/>
      <c r="B131" s="40"/>
      <c r="C131" s="39"/>
      <c r="D131" s="189" t="s">
        <v>199</v>
      </c>
      <c r="E131" s="39"/>
      <c r="F131" s="190" t="s">
        <v>2103</v>
      </c>
      <c r="G131" s="39"/>
      <c r="H131" s="39"/>
      <c r="I131" s="191"/>
      <c r="J131" s="39"/>
      <c r="K131" s="39"/>
      <c r="L131" s="40"/>
      <c r="M131" s="192"/>
      <c r="N131" s="19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199</v>
      </c>
      <c r="AU131" s="20" t="s">
        <v>81</v>
      </c>
    </row>
    <row r="132" s="2" customFormat="1" ht="24.15" customHeight="1">
      <c r="A132" s="39"/>
      <c r="B132" s="175"/>
      <c r="C132" s="176" t="s">
        <v>285</v>
      </c>
      <c r="D132" s="176" t="s">
        <v>193</v>
      </c>
      <c r="E132" s="177" t="s">
        <v>2104</v>
      </c>
      <c r="F132" s="178" t="s">
        <v>2105</v>
      </c>
      <c r="G132" s="179" t="s">
        <v>132</v>
      </c>
      <c r="H132" s="180">
        <v>5.4000000000000004</v>
      </c>
      <c r="I132" s="181"/>
      <c r="J132" s="182">
        <f>ROUND(I132*H132,2)</f>
        <v>0</v>
      </c>
      <c r="K132" s="178" t="s">
        <v>196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604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604</v>
      </c>
      <c r="BM132" s="187" t="s">
        <v>2106</v>
      </c>
    </row>
    <row r="133" s="2" customFormat="1">
      <c r="A133" s="39"/>
      <c r="B133" s="40"/>
      <c r="C133" s="39"/>
      <c r="D133" s="189" t="s">
        <v>199</v>
      </c>
      <c r="E133" s="39"/>
      <c r="F133" s="190" t="s">
        <v>2107</v>
      </c>
      <c r="G133" s="39"/>
      <c r="H133" s="39"/>
      <c r="I133" s="191"/>
      <c r="J133" s="39"/>
      <c r="K133" s="39"/>
      <c r="L133" s="40"/>
      <c r="M133" s="192"/>
      <c r="N133" s="19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199</v>
      </c>
      <c r="AU133" s="20" t="s">
        <v>81</v>
      </c>
    </row>
    <row r="134" s="13" customFormat="1">
      <c r="A134" s="13"/>
      <c r="B134" s="194"/>
      <c r="C134" s="13"/>
      <c r="D134" s="195" t="s">
        <v>145</v>
      </c>
      <c r="E134" s="196" t="s">
        <v>3</v>
      </c>
      <c r="F134" s="197" t="s">
        <v>2108</v>
      </c>
      <c r="G134" s="13"/>
      <c r="H134" s="198">
        <v>5.4000000000000004</v>
      </c>
      <c r="I134" s="199"/>
      <c r="J134" s="13"/>
      <c r="K134" s="13"/>
      <c r="L134" s="194"/>
      <c r="M134" s="200"/>
      <c r="N134" s="201"/>
      <c r="O134" s="201"/>
      <c r="P134" s="201"/>
      <c r="Q134" s="201"/>
      <c r="R134" s="201"/>
      <c r="S134" s="201"/>
      <c r="T134" s="20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145</v>
      </c>
      <c r="AU134" s="196" t="s">
        <v>81</v>
      </c>
      <c r="AV134" s="13" t="s">
        <v>81</v>
      </c>
      <c r="AW134" s="13" t="s">
        <v>33</v>
      </c>
      <c r="AX134" s="13" t="s">
        <v>79</v>
      </c>
      <c r="AY134" s="196" t="s">
        <v>191</v>
      </c>
    </row>
    <row r="135" s="2" customFormat="1" ht="33" customHeight="1">
      <c r="A135" s="39"/>
      <c r="B135" s="175"/>
      <c r="C135" s="176" t="s">
        <v>293</v>
      </c>
      <c r="D135" s="176" t="s">
        <v>193</v>
      </c>
      <c r="E135" s="177" t="s">
        <v>2109</v>
      </c>
      <c r="F135" s="178" t="s">
        <v>2110</v>
      </c>
      <c r="G135" s="179" t="s">
        <v>132</v>
      </c>
      <c r="H135" s="180">
        <v>48.600000000000001</v>
      </c>
      <c r="I135" s="181"/>
      <c r="J135" s="182">
        <f>ROUND(I135*H135,2)</f>
        <v>0</v>
      </c>
      <c r="K135" s="178" t="s">
        <v>196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604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604</v>
      </c>
      <c r="BM135" s="187" t="s">
        <v>2111</v>
      </c>
    </row>
    <row r="136" s="2" customFormat="1">
      <c r="A136" s="39"/>
      <c r="B136" s="40"/>
      <c r="C136" s="39"/>
      <c r="D136" s="189" t="s">
        <v>199</v>
      </c>
      <c r="E136" s="39"/>
      <c r="F136" s="190" t="s">
        <v>2112</v>
      </c>
      <c r="G136" s="39"/>
      <c r="H136" s="39"/>
      <c r="I136" s="191"/>
      <c r="J136" s="39"/>
      <c r="K136" s="39"/>
      <c r="L136" s="40"/>
      <c r="M136" s="192"/>
      <c r="N136" s="193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199</v>
      </c>
      <c r="AU136" s="20" t="s">
        <v>81</v>
      </c>
    </row>
    <row r="137" s="2" customFormat="1">
      <c r="A137" s="39"/>
      <c r="B137" s="40"/>
      <c r="C137" s="39"/>
      <c r="D137" s="195" t="s">
        <v>134</v>
      </c>
      <c r="E137" s="39"/>
      <c r="F137" s="203" t="s">
        <v>2113</v>
      </c>
      <c r="G137" s="39"/>
      <c r="H137" s="39"/>
      <c r="I137" s="191"/>
      <c r="J137" s="39"/>
      <c r="K137" s="39"/>
      <c r="L137" s="40"/>
      <c r="M137" s="192"/>
      <c r="N137" s="19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134</v>
      </c>
      <c r="AU137" s="20" t="s">
        <v>81</v>
      </c>
    </row>
    <row r="138" s="13" customFormat="1">
      <c r="A138" s="13"/>
      <c r="B138" s="194"/>
      <c r="C138" s="13"/>
      <c r="D138" s="195" t="s">
        <v>145</v>
      </c>
      <c r="E138" s="13"/>
      <c r="F138" s="197" t="s">
        <v>2114</v>
      </c>
      <c r="G138" s="13"/>
      <c r="H138" s="198">
        <v>48.600000000000001</v>
      </c>
      <c r="I138" s="199"/>
      <c r="J138" s="13"/>
      <c r="K138" s="13"/>
      <c r="L138" s="194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145</v>
      </c>
      <c r="AU138" s="196" t="s">
        <v>81</v>
      </c>
      <c r="AV138" s="13" t="s">
        <v>81</v>
      </c>
      <c r="AW138" s="13" t="s">
        <v>4</v>
      </c>
      <c r="AX138" s="13" t="s">
        <v>79</v>
      </c>
      <c r="AY138" s="196" t="s">
        <v>191</v>
      </c>
    </row>
    <row r="139" s="2" customFormat="1" ht="24.15" customHeight="1">
      <c r="A139" s="39"/>
      <c r="B139" s="175"/>
      <c r="C139" s="176" t="s">
        <v>300</v>
      </c>
      <c r="D139" s="176" t="s">
        <v>193</v>
      </c>
      <c r="E139" s="177" t="s">
        <v>2115</v>
      </c>
      <c r="F139" s="178" t="s">
        <v>2116</v>
      </c>
      <c r="G139" s="179" t="s">
        <v>258</v>
      </c>
      <c r="H139" s="180">
        <v>5.4000000000000004</v>
      </c>
      <c r="I139" s="181"/>
      <c r="J139" s="182">
        <f>ROUND(I139*H139,2)</f>
        <v>0</v>
      </c>
      <c r="K139" s="178" t="s">
        <v>196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604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604</v>
      </c>
      <c r="BM139" s="187" t="s">
        <v>2117</v>
      </c>
    </row>
    <row r="140" s="2" customFormat="1">
      <c r="A140" s="39"/>
      <c r="B140" s="40"/>
      <c r="C140" s="39"/>
      <c r="D140" s="189" t="s">
        <v>199</v>
      </c>
      <c r="E140" s="39"/>
      <c r="F140" s="190" t="s">
        <v>2118</v>
      </c>
      <c r="G140" s="39"/>
      <c r="H140" s="39"/>
      <c r="I140" s="191"/>
      <c r="J140" s="39"/>
      <c r="K140" s="39"/>
      <c r="L140" s="40"/>
      <c r="M140" s="192"/>
      <c r="N140" s="193"/>
      <c r="O140" s="73"/>
      <c r="P140" s="73"/>
      <c r="Q140" s="73"/>
      <c r="R140" s="73"/>
      <c r="S140" s="73"/>
      <c r="T140" s="74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20" t="s">
        <v>199</v>
      </c>
      <c r="AU140" s="20" t="s">
        <v>81</v>
      </c>
    </row>
    <row r="141" s="13" customFormat="1">
      <c r="A141" s="13"/>
      <c r="B141" s="194"/>
      <c r="C141" s="13"/>
      <c r="D141" s="195" t="s">
        <v>145</v>
      </c>
      <c r="E141" s="196" t="s">
        <v>142</v>
      </c>
      <c r="F141" s="197" t="s">
        <v>2119</v>
      </c>
      <c r="G141" s="13"/>
      <c r="H141" s="198">
        <v>5.4000000000000004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145</v>
      </c>
      <c r="AU141" s="196" t="s">
        <v>81</v>
      </c>
      <c r="AV141" s="13" t="s">
        <v>81</v>
      </c>
      <c r="AW141" s="13" t="s">
        <v>33</v>
      </c>
      <c r="AX141" s="13" t="s">
        <v>79</v>
      </c>
      <c r="AY141" s="196" t="s">
        <v>191</v>
      </c>
    </row>
    <row r="142" s="2" customFormat="1" ht="16.5" customHeight="1">
      <c r="A142" s="39"/>
      <c r="B142" s="175"/>
      <c r="C142" s="176" t="s">
        <v>309</v>
      </c>
      <c r="D142" s="176" t="s">
        <v>193</v>
      </c>
      <c r="E142" s="177" t="s">
        <v>2120</v>
      </c>
      <c r="F142" s="178" t="s">
        <v>2121</v>
      </c>
      <c r="G142" s="179" t="s">
        <v>132</v>
      </c>
      <c r="H142" s="180">
        <v>5.4000000000000004</v>
      </c>
      <c r="I142" s="181"/>
      <c r="J142" s="182">
        <f>ROUND(I142*H142,2)</f>
        <v>0</v>
      </c>
      <c r="K142" s="178" t="s">
        <v>196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604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604</v>
      </c>
      <c r="BM142" s="187" t="s">
        <v>2122</v>
      </c>
    </row>
    <row r="143" s="2" customFormat="1">
      <c r="A143" s="39"/>
      <c r="B143" s="40"/>
      <c r="C143" s="39"/>
      <c r="D143" s="189" t="s">
        <v>199</v>
      </c>
      <c r="E143" s="39"/>
      <c r="F143" s="190" t="s">
        <v>2123</v>
      </c>
      <c r="G143" s="39"/>
      <c r="H143" s="39"/>
      <c r="I143" s="191"/>
      <c r="J143" s="39"/>
      <c r="K143" s="39"/>
      <c r="L143" s="40"/>
      <c r="M143" s="192"/>
      <c r="N143" s="19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199</v>
      </c>
      <c r="AU143" s="20" t="s">
        <v>81</v>
      </c>
    </row>
    <row r="144" s="13" customFormat="1">
      <c r="A144" s="13"/>
      <c r="B144" s="194"/>
      <c r="C144" s="13"/>
      <c r="D144" s="195" t="s">
        <v>145</v>
      </c>
      <c r="E144" s="196" t="s">
        <v>3</v>
      </c>
      <c r="F144" s="197" t="s">
        <v>142</v>
      </c>
      <c r="G144" s="13"/>
      <c r="H144" s="198">
        <v>5.4000000000000004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145</v>
      </c>
      <c r="AU144" s="196" t="s">
        <v>81</v>
      </c>
      <c r="AV144" s="13" t="s">
        <v>81</v>
      </c>
      <c r="AW144" s="13" t="s">
        <v>33</v>
      </c>
      <c r="AX144" s="13" t="s">
        <v>79</v>
      </c>
      <c r="AY144" s="196" t="s">
        <v>191</v>
      </c>
    </row>
    <row r="145" s="2" customFormat="1" ht="24.15" customHeight="1">
      <c r="A145" s="39"/>
      <c r="B145" s="175"/>
      <c r="C145" s="176" t="s">
        <v>318</v>
      </c>
      <c r="D145" s="176" t="s">
        <v>193</v>
      </c>
      <c r="E145" s="177" t="s">
        <v>273</v>
      </c>
      <c r="F145" s="178" t="s">
        <v>274</v>
      </c>
      <c r="G145" s="179" t="s">
        <v>132</v>
      </c>
      <c r="H145" s="180">
        <v>17</v>
      </c>
      <c r="I145" s="181"/>
      <c r="J145" s="182">
        <f>ROUND(I145*H145,2)</f>
        <v>0</v>
      </c>
      <c r="K145" s="178" t="s">
        <v>196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2124</v>
      </c>
    </row>
    <row r="146" s="2" customFormat="1">
      <c r="A146" s="39"/>
      <c r="B146" s="40"/>
      <c r="C146" s="39"/>
      <c r="D146" s="189" t="s">
        <v>199</v>
      </c>
      <c r="E146" s="39"/>
      <c r="F146" s="190" t="s">
        <v>276</v>
      </c>
      <c r="G146" s="39"/>
      <c r="H146" s="39"/>
      <c r="I146" s="191"/>
      <c r="J146" s="39"/>
      <c r="K146" s="39"/>
      <c r="L146" s="40"/>
      <c r="M146" s="192"/>
      <c r="N146" s="19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199</v>
      </c>
      <c r="AU146" s="20" t="s">
        <v>81</v>
      </c>
    </row>
    <row r="147" s="13" customFormat="1">
      <c r="A147" s="13"/>
      <c r="B147" s="194"/>
      <c r="C147" s="13"/>
      <c r="D147" s="195" t="s">
        <v>145</v>
      </c>
      <c r="E147" s="196" t="s">
        <v>3</v>
      </c>
      <c r="F147" s="197" t="s">
        <v>2125</v>
      </c>
      <c r="G147" s="13"/>
      <c r="H147" s="198">
        <v>22.399999999999999</v>
      </c>
      <c r="I147" s="199"/>
      <c r="J147" s="13"/>
      <c r="K147" s="13"/>
      <c r="L147" s="194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145</v>
      </c>
      <c r="AU147" s="196" t="s">
        <v>81</v>
      </c>
      <c r="AV147" s="13" t="s">
        <v>81</v>
      </c>
      <c r="AW147" s="13" t="s">
        <v>33</v>
      </c>
      <c r="AX147" s="13" t="s">
        <v>72</v>
      </c>
      <c r="AY147" s="196" t="s">
        <v>191</v>
      </c>
    </row>
    <row r="148" s="13" customFormat="1">
      <c r="A148" s="13"/>
      <c r="B148" s="194"/>
      <c r="C148" s="13"/>
      <c r="D148" s="195" t="s">
        <v>145</v>
      </c>
      <c r="E148" s="196" t="s">
        <v>3</v>
      </c>
      <c r="F148" s="197" t="s">
        <v>2126</v>
      </c>
      <c r="G148" s="13"/>
      <c r="H148" s="198">
        <v>-4.5</v>
      </c>
      <c r="I148" s="199"/>
      <c r="J148" s="13"/>
      <c r="K148" s="13"/>
      <c r="L148" s="194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145</v>
      </c>
      <c r="AU148" s="196" t="s">
        <v>81</v>
      </c>
      <c r="AV148" s="13" t="s">
        <v>81</v>
      </c>
      <c r="AW148" s="13" t="s">
        <v>33</v>
      </c>
      <c r="AX148" s="13" t="s">
        <v>72</v>
      </c>
      <c r="AY148" s="196" t="s">
        <v>191</v>
      </c>
    </row>
    <row r="149" s="13" customFormat="1">
      <c r="A149" s="13"/>
      <c r="B149" s="194"/>
      <c r="C149" s="13"/>
      <c r="D149" s="195" t="s">
        <v>145</v>
      </c>
      <c r="E149" s="196" t="s">
        <v>3</v>
      </c>
      <c r="F149" s="197" t="s">
        <v>2127</v>
      </c>
      <c r="G149" s="13"/>
      <c r="H149" s="198">
        <v>-0.90000000000000002</v>
      </c>
      <c r="I149" s="199"/>
      <c r="J149" s="13"/>
      <c r="K149" s="13"/>
      <c r="L149" s="194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145</v>
      </c>
      <c r="AU149" s="196" t="s">
        <v>81</v>
      </c>
      <c r="AV149" s="13" t="s">
        <v>81</v>
      </c>
      <c r="AW149" s="13" t="s">
        <v>33</v>
      </c>
      <c r="AX149" s="13" t="s">
        <v>72</v>
      </c>
      <c r="AY149" s="196" t="s">
        <v>191</v>
      </c>
    </row>
    <row r="150" s="14" customFormat="1">
      <c r="A150" s="14"/>
      <c r="B150" s="204"/>
      <c r="C150" s="14"/>
      <c r="D150" s="195" t="s">
        <v>145</v>
      </c>
      <c r="E150" s="205" t="s">
        <v>148</v>
      </c>
      <c r="F150" s="206" t="s">
        <v>270</v>
      </c>
      <c r="G150" s="14"/>
      <c r="H150" s="207">
        <v>17</v>
      </c>
      <c r="I150" s="208"/>
      <c r="J150" s="14"/>
      <c r="K150" s="14"/>
      <c r="L150" s="204"/>
      <c r="M150" s="209"/>
      <c r="N150" s="210"/>
      <c r="O150" s="210"/>
      <c r="P150" s="210"/>
      <c r="Q150" s="210"/>
      <c r="R150" s="210"/>
      <c r="S150" s="210"/>
      <c r="T150" s="21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5" t="s">
        <v>145</v>
      </c>
      <c r="AU150" s="205" t="s">
        <v>81</v>
      </c>
      <c r="AV150" s="14" t="s">
        <v>197</v>
      </c>
      <c r="AW150" s="14" t="s">
        <v>33</v>
      </c>
      <c r="AX150" s="14" t="s">
        <v>79</v>
      </c>
      <c r="AY150" s="205" t="s">
        <v>191</v>
      </c>
    </row>
    <row r="151" s="2" customFormat="1" ht="16.5" customHeight="1">
      <c r="A151" s="39"/>
      <c r="B151" s="175"/>
      <c r="C151" s="176" t="s">
        <v>323</v>
      </c>
      <c r="D151" s="176" t="s">
        <v>193</v>
      </c>
      <c r="E151" s="177" t="s">
        <v>2128</v>
      </c>
      <c r="F151" s="178" t="s">
        <v>2129</v>
      </c>
      <c r="G151" s="179" t="s">
        <v>132</v>
      </c>
      <c r="H151" s="180">
        <v>3.1659999999999999</v>
      </c>
      <c r="I151" s="181"/>
      <c r="J151" s="182">
        <f>ROUND(I151*H151,2)</f>
        <v>0</v>
      </c>
      <c r="K151" s="178" t="s">
        <v>196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2130</v>
      </c>
    </row>
    <row r="152" s="2" customFormat="1">
      <c r="A152" s="39"/>
      <c r="B152" s="40"/>
      <c r="C152" s="39"/>
      <c r="D152" s="189" t="s">
        <v>199</v>
      </c>
      <c r="E152" s="39"/>
      <c r="F152" s="190" t="s">
        <v>2131</v>
      </c>
      <c r="G152" s="39"/>
      <c r="H152" s="39"/>
      <c r="I152" s="191"/>
      <c r="J152" s="39"/>
      <c r="K152" s="39"/>
      <c r="L152" s="40"/>
      <c r="M152" s="192"/>
      <c r="N152" s="19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199</v>
      </c>
      <c r="AU152" s="20" t="s">
        <v>81</v>
      </c>
    </row>
    <row r="153" s="13" customFormat="1">
      <c r="A153" s="13"/>
      <c r="B153" s="194"/>
      <c r="C153" s="13"/>
      <c r="D153" s="195" t="s">
        <v>145</v>
      </c>
      <c r="E153" s="196" t="s">
        <v>3</v>
      </c>
      <c r="F153" s="197" t="s">
        <v>2132</v>
      </c>
      <c r="G153" s="13"/>
      <c r="H153" s="198">
        <v>4.5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81</v>
      </c>
      <c r="AV153" s="13" t="s">
        <v>81</v>
      </c>
      <c r="AW153" s="13" t="s">
        <v>33</v>
      </c>
      <c r="AX153" s="13" t="s">
        <v>72</v>
      </c>
      <c r="AY153" s="196" t="s">
        <v>191</v>
      </c>
    </row>
    <row r="154" s="13" customFormat="1">
      <c r="A154" s="13"/>
      <c r="B154" s="194"/>
      <c r="C154" s="13"/>
      <c r="D154" s="195" t="s">
        <v>145</v>
      </c>
      <c r="E154" s="196" t="s">
        <v>3</v>
      </c>
      <c r="F154" s="197" t="s">
        <v>2133</v>
      </c>
      <c r="G154" s="13"/>
      <c r="H154" s="198">
        <v>-1.3340000000000001</v>
      </c>
      <c r="I154" s="199"/>
      <c r="J154" s="13"/>
      <c r="K154" s="13"/>
      <c r="L154" s="194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145</v>
      </c>
      <c r="AU154" s="196" t="s">
        <v>81</v>
      </c>
      <c r="AV154" s="13" t="s">
        <v>81</v>
      </c>
      <c r="AW154" s="13" t="s">
        <v>33</v>
      </c>
      <c r="AX154" s="13" t="s">
        <v>72</v>
      </c>
      <c r="AY154" s="196" t="s">
        <v>191</v>
      </c>
    </row>
    <row r="155" s="14" customFormat="1">
      <c r="A155" s="14"/>
      <c r="B155" s="204"/>
      <c r="C155" s="14"/>
      <c r="D155" s="195" t="s">
        <v>145</v>
      </c>
      <c r="E155" s="205" t="s">
        <v>2025</v>
      </c>
      <c r="F155" s="206" t="s">
        <v>270</v>
      </c>
      <c r="G155" s="14"/>
      <c r="H155" s="207">
        <v>3.1659999999999999</v>
      </c>
      <c r="I155" s="208"/>
      <c r="J155" s="14"/>
      <c r="K155" s="14"/>
      <c r="L155" s="204"/>
      <c r="M155" s="209"/>
      <c r="N155" s="210"/>
      <c r="O155" s="210"/>
      <c r="P155" s="210"/>
      <c r="Q155" s="210"/>
      <c r="R155" s="210"/>
      <c r="S155" s="210"/>
      <c r="T155" s="2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5" t="s">
        <v>145</v>
      </c>
      <c r="AU155" s="205" t="s">
        <v>81</v>
      </c>
      <c r="AV155" s="14" t="s">
        <v>197</v>
      </c>
      <c r="AW155" s="14" t="s">
        <v>33</v>
      </c>
      <c r="AX155" s="14" t="s">
        <v>79</v>
      </c>
      <c r="AY155" s="205" t="s">
        <v>191</v>
      </c>
    </row>
    <row r="156" s="2" customFormat="1" ht="16.5" customHeight="1">
      <c r="A156" s="39"/>
      <c r="B156" s="175"/>
      <c r="C156" s="215" t="s">
        <v>8</v>
      </c>
      <c r="D156" s="215" t="s">
        <v>653</v>
      </c>
      <c r="E156" s="216" t="s">
        <v>2134</v>
      </c>
      <c r="F156" s="217" t="s">
        <v>2135</v>
      </c>
      <c r="G156" s="218" t="s">
        <v>258</v>
      </c>
      <c r="H156" s="219">
        <v>6.3319999999999999</v>
      </c>
      <c r="I156" s="220"/>
      <c r="J156" s="221">
        <f>ROUND(I156*H156,2)</f>
        <v>0</v>
      </c>
      <c r="K156" s="217" t="s">
        <v>196</v>
      </c>
      <c r="L156" s="222"/>
      <c r="M156" s="223" t="s">
        <v>3</v>
      </c>
      <c r="N156" s="224" t="s">
        <v>43</v>
      </c>
      <c r="O156" s="73"/>
      <c r="P156" s="185">
        <f>O156*H156</f>
        <v>0</v>
      </c>
      <c r="Q156" s="185">
        <v>1</v>
      </c>
      <c r="R156" s="185">
        <f>Q156*H156</f>
        <v>6.3319999999999999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236</v>
      </c>
      <c r="AT156" s="187" t="s">
        <v>653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2136</v>
      </c>
    </row>
    <row r="157" s="13" customFormat="1">
      <c r="A157" s="13"/>
      <c r="B157" s="194"/>
      <c r="C157" s="13"/>
      <c r="D157" s="195" t="s">
        <v>145</v>
      </c>
      <c r="E157" s="13"/>
      <c r="F157" s="197" t="s">
        <v>2137</v>
      </c>
      <c r="G157" s="13"/>
      <c r="H157" s="198">
        <v>6.3319999999999999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145</v>
      </c>
      <c r="AU157" s="196" t="s">
        <v>81</v>
      </c>
      <c r="AV157" s="13" t="s">
        <v>81</v>
      </c>
      <c r="AW157" s="13" t="s">
        <v>4</v>
      </c>
      <c r="AX157" s="13" t="s">
        <v>79</v>
      </c>
      <c r="AY157" s="196" t="s">
        <v>191</v>
      </c>
    </row>
    <row r="158" s="2" customFormat="1" ht="24.15" customHeight="1">
      <c r="A158" s="39"/>
      <c r="B158" s="175"/>
      <c r="C158" s="176" t="s">
        <v>334</v>
      </c>
      <c r="D158" s="176" t="s">
        <v>193</v>
      </c>
      <c r="E158" s="177" t="s">
        <v>2138</v>
      </c>
      <c r="F158" s="178" t="s">
        <v>2139</v>
      </c>
      <c r="G158" s="179" t="s">
        <v>136</v>
      </c>
      <c r="H158" s="180">
        <v>3.6000000000000001</v>
      </c>
      <c r="I158" s="181"/>
      <c r="J158" s="182">
        <f>ROUND(I158*H158,2)</f>
        <v>0</v>
      </c>
      <c r="K158" s="178" t="s">
        <v>196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604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604</v>
      </c>
      <c r="BM158" s="187" t="s">
        <v>2140</v>
      </c>
    </row>
    <row r="159" s="2" customFormat="1">
      <c r="A159" s="39"/>
      <c r="B159" s="40"/>
      <c r="C159" s="39"/>
      <c r="D159" s="189" t="s">
        <v>199</v>
      </c>
      <c r="E159" s="39"/>
      <c r="F159" s="190" t="s">
        <v>2141</v>
      </c>
      <c r="G159" s="39"/>
      <c r="H159" s="39"/>
      <c r="I159" s="191"/>
      <c r="J159" s="39"/>
      <c r="K159" s="39"/>
      <c r="L159" s="40"/>
      <c r="M159" s="192"/>
      <c r="N159" s="19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199</v>
      </c>
      <c r="AU159" s="20" t="s">
        <v>81</v>
      </c>
    </row>
    <row r="160" s="13" customFormat="1">
      <c r="A160" s="13"/>
      <c r="B160" s="194"/>
      <c r="C160" s="13"/>
      <c r="D160" s="195" t="s">
        <v>145</v>
      </c>
      <c r="E160" s="196" t="s">
        <v>3</v>
      </c>
      <c r="F160" s="197" t="s">
        <v>2142</v>
      </c>
      <c r="G160" s="13"/>
      <c r="H160" s="198">
        <v>3.6000000000000001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145</v>
      </c>
      <c r="AU160" s="196" t="s">
        <v>81</v>
      </c>
      <c r="AV160" s="13" t="s">
        <v>81</v>
      </c>
      <c r="AW160" s="13" t="s">
        <v>33</v>
      </c>
      <c r="AX160" s="13" t="s">
        <v>79</v>
      </c>
      <c r="AY160" s="196" t="s">
        <v>191</v>
      </c>
    </row>
    <row r="161" s="2" customFormat="1" ht="16.5" customHeight="1">
      <c r="A161" s="39"/>
      <c r="B161" s="175"/>
      <c r="C161" s="176" t="s">
        <v>340</v>
      </c>
      <c r="D161" s="176" t="s">
        <v>193</v>
      </c>
      <c r="E161" s="177" t="s">
        <v>2143</v>
      </c>
      <c r="F161" s="178" t="s">
        <v>2144</v>
      </c>
      <c r="G161" s="179" t="s">
        <v>136</v>
      </c>
      <c r="H161" s="180">
        <v>3.6000000000000001</v>
      </c>
      <c r="I161" s="181"/>
      <c r="J161" s="182">
        <f>ROUND(I161*H161,2)</f>
        <v>0</v>
      </c>
      <c r="K161" s="178" t="s">
        <v>196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604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604</v>
      </c>
      <c r="BM161" s="187" t="s">
        <v>2145</v>
      </c>
    </row>
    <row r="162" s="2" customFormat="1">
      <c r="A162" s="39"/>
      <c r="B162" s="40"/>
      <c r="C162" s="39"/>
      <c r="D162" s="189" t="s">
        <v>199</v>
      </c>
      <c r="E162" s="39"/>
      <c r="F162" s="190" t="s">
        <v>2146</v>
      </c>
      <c r="G162" s="39"/>
      <c r="H162" s="39"/>
      <c r="I162" s="191"/>
      <c r="J162" s="39"/>
      <c r="K162" s="39"/>
      <c r="L162" s="40"/>
      <c r="M162" s="192"/>
      <c r="N162" s="19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199</v>
      </c>
      <c r="AU162" s="20" t="s">
        <v>81</v>
      </c>
    </row>
    <row r="163" s="2" customFormat="1" ht="16.5" customHeight="1">
      <c r="A163" s="39"/>
      <c r="B163" s="175"/>
      <c r="C163" s="176" t="s">
        <v>346</v>
      </c>
      <c r="D163" s="176" t="s">
        <v>193</v>
      </c>
      <c r="E163" s="177" t="s">
        <v>2147</v>
      </c>
      <c r="F163" s="178" t="s">
        <v>2148</v>
      </c>
      <c r="G163" s="179" t="s">
        <v>132</v>
      </c>
      <c r="H163" s="180">
        <v>0.90000000000000002</v>
      </c>
      <c r="I163" s="181"/>
      <c r="J163" s="182">
        <f>ROUND(I163*H163,2)</f>
        <v>0</v>
      </c>
      <c r="K163" s="178" t="s">
        <v>196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604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604</v>
      </c>
      <c r="BM163" s="187" t="s">
        <v>2149</v>
      </c>
    </row>
    <row r="164" s="2" customFormat="1">
      <c r="A164" s="39"/>
      <c r="B164" s="40"/>
      <c r="C164" s="39"/>
      <c r="D164" s="189" t="s">
        <v>199</v>
      </c>
      <c r="E164" s="39"/>
      <c r="F164" s="190" t="s">
        <v>2150</v>
      </c>
      <c r="G164" s="39"/>
      <c r="H164" s="39"/>
      <c r="I164" s="191"/>
      <c r="J164" s="39"/>
      <c r="K164" s="39"/>
      <c r="L164" s="40"/>
      <c r="M164" s="192"/>
      <c r="N164" s="19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199</v>
      </c>
      <c r="AU164" s="20" t="s">
        <v>81</v>
      </c>
    </row>
    <row r="165" s="13" customFormat="1">
      <c r="A165" s="13"/>
      <c r="B165" s="194"/>
      <c r="C165" s="13"/>
      <c r="D165" s="195" t="s">
        <v>145</v>
      </c>
      <c r="E165" s="196" t="s">
        <v>3</v>
      </c>
      <c r="F165" s="197" t="s">
        <v>2151</v>
      </c>
      <c r="G165" s="13"/>
      <c r="H165" s="198">
        <v>0.90000000000000002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145</v>
      </c>
      <c r="AU165" s="196" t="s">
        <v>81</v>
      </c>
      <c r="AV165" s="13" t="s">
        <v>81</v>
      </c>
      <c r="AW165" s="13" t="s">
        <v>33</v>
      </c>
      <c r="AX165" s="13" t="s">
        <v>79</v>
      </c>
      <c r="AY165" s="196" t="s">
        <v>191</v>
      </c>
    </row>
    <row r="166" s="2" customFormat="1" ht="21.75" customHeight="1">
      <c r="A166" s="39"/>
      <c r="B166" s="175"/>
      <c r="C166" s="176" t="s">
        <v>352</v>
      </c>
      <c r="D166" s="176" t="s">
        <v>193</v>
      </c>
      <c r="E166" s="177" t="s">
        <v>2152</v>
      </c>
      <c r="F166" s="178" t="s">
        <v>2153</v>
      </c>
      <c r="G166" s="179" t="s">
        <v>288</v>
      </c>
      <c r="H166" s="180">
        <v>9</v>
      </c>
      <c r="I166" s="181"/>
      <c r="J166" s="182">
        <f>ROUND(I166*H166,2)</f>
        <v>0</v>
      </c>
      <c r="K166" s="178" t="s">
        <v>196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6.9999999999999994E-05</v>
      </c>
      <c r="R166" s="185">
        <f>Q166*H166</f>
        <v>0.00062999999999999992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604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604</v>
      </c>
      <c r="BM166" s="187" t="s">
        <v>2154</v>
      </c>
    </row>
    <row r="167" s="2" customFormat="1">
      <c r="A167" s="39"/>
      <c r="B167" s="40"/>
      <c r="C167" s="39"/>
      <c r="D167" s="189" t="s">
        <v>199</v>
      </c>
      <c r="E167" s="39"/>
      <c r="F167" s="190" t="s">
        <v>2155</v>
      </c>
      <c r="G167" s="39"/>
      <c r="H167" s="39"/>
      <c r="I167" s="191"/>
      <c r="J167" s="39"/>
      <c r="K167" s="39"/>
      <c r="L167" s="40"/>
      <c r="M167" s="192"/>
      <c r="N167" s="19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199</v>
      </c>
      <c r="AU167" s="20" t="s">
        <v>81</v>
      </c>
    </row>
    <row r="168" s="13" customFormat="1">
      <c r="A168" s="13"/>
      <c r="B168" s="194"/>
      <c r="C168" s="13"/>
      <c r="D168" s="195" t="s">
        <v>145</v>
      </c>
      <c r="E168" s="196" t="s">
        <v>3</v>
      </c>
      <c r="F168" s="197" t="s">
        <v>2156</v>
      </c>
      <c r="G168" s="13"/>
      <c r="H168" s="198">
        <v>9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145</v>
      </c>
      <c r="AU168" s="196" t="s">
        <v>81</v>
      </c>
      <c r="AV168" s="13" t="s">
        <v>81</v>
      </c>
      <c r="AW168" s="13" t="s">
        <v>33</v>
      </c>
      <c r="AX168" s="13" t="s">
        <v>79</v>
      </c>
      <c r="AY168" s="196" t="s">
        <v>191</v>
      </c>
    </row>
    <row r="169" s="2" customFormat="1" ht="24.15" customHeight="1">
      <c r="A169" s="39"/>
      <c r="B169" s="175"/>
      <c r="C169" s="176" t="s">
        <v>358</v>
      </c>
      <c r="D169" s="176" t="s">
        <v>193</v>
      </c>
      <c r="E169" s="177" t="s">
        <v>2157</v>
      </c>
      <c r="F169" s="178" t="s">
        <v>2158</v>
      </c>
      <c r="G169" s="179" t="s">
        <v>288</v>
      </c>
      <c r="H169" s="180">
        <v>9</v>
      </c>
      <c r="I169" s="181"/>
      <c r="J169" s="182">
        <f>ROUND(I169*H169,2)</f>
        <v>0</v>
      </c>
      <c r="K169" s="178" t="s">
        <v>196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0.36004000000000003</v>
      </c>
      <c r="R169" s="185">
        <f>Q169*H169</f>
        <v>3.2403600000000004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604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604</v>
      </c>
      <c r="BM169" s="187" t="s">
        <v>2159</v>
      </c>
    </row>
    <row r="170" s="2" customFormat="1">
      <c r="A170" s="39"/>
      <c r="B170" s="40"/>
      <c r="C170" s="39"/>
      <c r="D170" s="189" t="s">
        <v>199</v>
      </c>
      <c r="E170" s="39"/>
      <c r="F170" s="190" t="s">
        <v>2160</v>
      </c>
      <c r="G170" s="39"/>
      <c r="H170" s="39"/>
      <c r="I170" s="191"/>
      <c r="J170" s="39"/>
      <c r="K170" s="39"/>
      <c r="L170" s="40"/>
      <c r="M170" s="192"/>
      <c r="N170" s="193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199</v>
      </c>
      <c r="AU170" s="20" t="s">
        <v>81</v>
      </c>
    </row>
    <row r="171" s="13" customFormat="1">
      <c r="A171" s="13"/>
      <c r="B171" s="194"/>
      <c r="C171" s="13"/>
      <c r="D171" s="195" t="s">
        <v>145</v>
      </c>
      <c r="E171" s="196" t="s">
        <v>3</v>
      </c>
      <c r="F171" s="197" t="s">
        <v>2161</v>
      </c>
      <c r="G171" s="13"/>
      <c r="H171" s="198">
        <v>9</v>
      </c>
      <c r="I171" s="199"/>
      <c r="J171" s="13"/>
      <c r="K171" s="13"/>
      <c r="L171" s="194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145</v>
      </c>
      <c r="AU171" s="196" t="s">
        <v>81</v>
      </c>
      <c r="AV171" s="13" t="s">
        <v>81</v>
      </c>
      <c r="AW171" s="13" t="s">
        <v>33</v>
      </c>
      <c r="AX171" s="13" t="s">
        <v>79</v>
      </c>
      <c r="AY171" s="196" t="s">
        <v>191</v>
      </c>
    </row>
    <row r="172" s="2" customFormat="1" ht="16.5" customHeight="1">
      <c r="A172" s="39"/>
      <c r="B172" s="175"/>
      <c r="C172" s="215" t="s">
        <v>363</v>
      </c>
      <c r="D172" s="215" t="s">
        <v>653</v>
      </c>
      <c r="E172" s="216" t="s">
        <v>2162</v>
      </c>
      <c r="F172" s="217" t="s">
        <v>2163</v>
      </c>
      <c r="G172" s="218" t="s">
        <v>288</v>
      </c>
      <c r="H172" s="219">
        <v>9</v>
      </c>
      <c r="I172" s="220"/>
      <c r="J172" s="221">
        <f>ROUND(I172*H172,2)</f>
        <v>0</v>
      </c>
      <c r="K172" s="217" t="s">
        <v>3</v>
      </c>
      <c r="L172" s="222"/>
      <c r="M172" s="223" t="s">
        <v>3</v>
      </c>
      <c r="N172" s="224" t="s">
        <v>43</v>
      </c>
      <c r="O172" s="73"/>
      <c r="P172" s="185">
        <f>O172*H172</f>
        <v>0</v>
      </c>
      <c r="Q172" s="185">
        <v>0.0028300000000000001</v>
      </c>
      <c r="R172" s="185">
        <f>Q172*H172</f>
        <v>0.02547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1337</v>
      </c>
      <c r="AT172" s="187" t="s">
        <v>653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1337</v>
      </c>
      <c r="BM172" s="187" t="s">
        <v>2164</v>
      </c>
    </row>
    <row r="173" s="2" customFormat="1" ht="24.15" customHeight="1">
      <c r="A173" s="39"/>
      <c r="B173" s="175"/>
      <c r="C173" s="176" t="s">
        <v>369</v>
      </c>
      <c r="D173" s="176" t="s">
        <v>193</v>
      </c>
      <c r="E173" s="177" t="s">
        <v>2165</v>
      </c>
      <c r="F173" s="178" t="s">
        <v>2166</v>
      </c>
      <c r="G173" s="179" t="s">
        <v>136</v>
      </c>
      <c r="H173" s="180">
        <v>6</v>
      </c>
      <c r="I173" s="181"/>
      <c r="J173" s="182">
        <f>ROUND(I173*H173,2)</f>
        <v>0</v>
      </c>
      <c r="K173" s="178" t="s">
        <v>196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604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604</v>
      </c>
      <c r="BM173" s="187" t="s">
        <v>2167</v>
      </c>
    </row>
    <row r="174" s="2" customFormat="1">
      <c r="A174" s="39"/>
      <c r="B174" s="40"/>
      <c r="C174" s="39"/>
      <c r="D174" s="189" t="s">
        <v>199</v>
      </c>
      <c r="E174" s="39"/>
      <c r="F174" s="190" t="s">
        <v>2168</v>
      </c>
      <c r="G174" s="39"/>
      <c r="H174" s="39"/>
      <c r="I174" s="191"/>
      <c r="J174" s="39"/>
      <c r="K174" s="39"/>
      <c r="L174" s="40"/>
      <c r="M174" s="192"/>
      <c r="N174" s="193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199</v>
      </c>
      <c r="AU174" s="20" t="s">
        <v>81</v>
      </c>
    </row>
    <row r="175" s="13" customFormat="1">
      <c r="A175" s="13"/>
      <c r="B175" s="194"/>
      <c r="C175" s="13"/>
      <c r="D175" s="195" t="s">
        <v>145</v>
      </c>
      <c r="E175" s="196" t="s">
        <v>3</v>
      </c>
      <c r="F175" s="197" t="s">
        <v>2169</v>
      </c>
      <c r="G175" s="13"/>
      <c r="H175" s="198">
        <v>6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145</v>
      </c>
      <c r="AU175" s="196" t="s">
        <v>81</v>
      </c>
      <c r="AV175" s="13" t="s">
        <v>81</v>
      </c>
      <c r="AW175" s="13" t="s">
        <v>33</v>
      </c>
      <c r="AX175" s="13" t="s">
        <v>79</v>
      </c>
      <c r="AY175" s="196" t="s">
        <v>191</v>
      </c>
    </row>
    <row r="176" s="2" customFormat="1" ht="24.15" customHeight="1">
      <c r="A176" s="39"/>
      <c r="B176" s="175"/>
      <c r="C176" s="176" t="s">
        <v>376</v>
      </c>
      <c r="D176" s="176" t="s">
        <v>193</v>
      </c>
      <c r="E176" s="177" t="s">
        <v>2170</v>
      </c>
      <c r="F176" s="178" t="s">
        <v>2171</v>
      </c>
      <c r="G176" s="179" t="s">
        <v>136</v>
      </c>
      <c r="H176" s="180">
        <v>7.2000000000000002</v>
      </c>
      <c r="I176" s="181"/>
      <c r="J176" s="182">
        <f>ROUND(I176*H176,2)</f>
        <v>0</v>
      </c>
      <c r="K176" s="178" t="s">
        <v>196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0.1837</v>
      </c>
      <c r="R176" s="185">
        <f>Q176*H176</f>
        <v>1.32264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604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604</v>
      </c>
      <c r="BM176" s="187" t="s">
        <v>2172</v>
      </c>
    </row>
    <row r="177" s="2" customFormat="1">
      <c r="A177" s="39"/>
      <c r="B177" s="40"/>
      <c r="C177" s="39"/>
      <c r="D177" s="189" t="s">
        <v>199</v>
      </c>
      <c r="E177" s="39"/>
      <c r="F177" s="190" t="s">
        <v>2173</v>
      </c>
      <c r="G177" s="39"/>
      <c r="H177" s="39"/>
      <c r="I177" s="191"/>
      <c r="J177" s="39"/>
      <c r="K177" s="39"/>
      <c r="L177" s="40"/>
      <c r="M177" s="192"/>
      <c r="N177" s="193"/>
      <c r="O177" s="73"/>
      <c r="P177" s="73"/>
      <c r="Q177" s="73"/>
      <c r="R177" s="73"/>
      <c r="S177" s="73"/>
      <c r="T177" s="7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0" t="s">
        <v>199</v>
      </c>
      <c r="AU177" s="20" t="s">
        <v>81</v>
      </c>
    </row>
    <row r="178" s="13" customFormat="1">
      <c r="A178" s="13"/>
      <c r="B178" s="194"/>
      <c r="C178" s="13"/>
      <c r="D178" s="195" t="s">
        <v>145</v>
      </c>
      <c r="E178" s="196" t="s">
        <v>3</v>
      </c>
      <c r="F178" s="197" t="s">
        <v>2174</v>
      </c>
      <c r="G178" s="13"/>
      <c r="H178" s="198">
        <v>7.2000000000000002</v>
      </c>
      <c r="I178" s="199"/>
      <c r="J178" s="13"/>
      <c r="K178" s="13"/>
      <c r="L178" s="194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6" t="s">
        <v>145</v>
      </c>
      <c r="AU178" s="196" t="s">
        <v>81</v>
      </c>
      <c r="AV178" s="13" t="s">
        <v>81</v>
      </c>
      <c r="AW178" s="13" t="s">
        <v>33</v>
      </c>
      <c r="AX178" s="13" t="s">
        <v>79</v>
      </c>
      <c r="AY178" s="196" t="s">
        <v>191</v>
      </c>
    </row>
    <row r="179" s="2" customFormat="1" ht="16.5" customHeight="1">
      <c r="A179" s="39"/>
      <c r="B179" s="175"/>
      <c r="C179" s="215" t="s">
        <v>383</v>
      </c>
      <c r="D179" s="215" t="s">
        <v>653</v>
      </c>
      <c r="E179" s="216" t="s">
        <v>2175</v>
      </c>
      <c r="F179" s="217" t="s">
        <v>2176</v>
      </c>
      <c r="G179" s="218" t="s">
        <v>136</v>
      </c>
      <c r="H179" s="219">
        <v>1.44</v>
      </c>
      <c r="I179" s="220"/>
      <c r="J179" s="221">
        <f>ROUND(I179*H179,2)</f>
        <v>0</v>
      </c>
      <c r="K179" s="217" t="s">
        <v>196</v>
      </c>
      <c r="L179" s="222"/>
      <c r="M179" s="223" t="s">
        <v>3</v>
      </c>
      <c r="N179" s="224" t="s">
        <v>43</v>
      </c>
      <c r="O179" s="73"/>
      <c r="P179" s="185">
        <f>O179*H179</f>
        <v>0</v>
      </c>
      <c r="Q179" s="185">
        <v>0.22800000000000001</v>
      </c>
      <c r="R179" s="185">
        <f>Q179*H179</f>
        <v>0.32832</v>
      </c>
      <c r="S179" s="185">
        <v>0</v>
      </c>
      <c r="T179" s="18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7" t="s">
        <v>1337</v>
      </c>
      <c r="AT179" s="187" t="s">
        <v>653</v>
      </c>
      <c r="AU179" s="187" t="s">
        <v>81</v>
      </c>
      <c r="AY179" s="20" t="s">
        <v>191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1337</v>
      </c>
      <c r="BM179" s="187" t="s">
        <v>2177</v>
      </c>
    </row>
    <row r="180" s="2" customFormat="1">
      <c r="A180" s="39"/>
      <c r="B180" s="40"/>
      <c r="C180" s="39"/>
      <c r="D180" s="195" t="s">
        <v>134</v>
      </c>
      <c r="E180" s="39"/>
      <c r="F180" s="203" t="s">
        <v>2178</v>
      </c>
      <c r="G180" s="39"/>
      <c r="H180" s="39"/>
      <c r="I180" s="191"/>
      <c r="J180" s="39"/>
      <c r="K180" s="39"/>
      <c r="L180" s="40"/>
      <c r="M180" s="192"/>
      <c r="N180" s="193"/>
      <c r="O180" s="73"/>
      <c r="P180" s="73"/>
      <c r="Q180" s="73"/>
      <c r="R180" s="73"/>
      <c r="S180" s="73"/>
      <c r="T180" s="7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20" t="s">
        <v>134</v>
      </c>
      <c r="AU180" s="20" t="s">
        <v>81</v>
      </c>
    </row>
    <row r="181" s="13" customFormat="1">
      <c r="A181" s="13"/>
      <c r="B181" s="194"/>
      <c r="C181" s="13"/>
      <c r="D181" s="195" t="s">
        <v>145</v>
      </c>
      <c r="E181" s="13"/>
      <c r="F181" s="197" t="s">
        <v>2179</v>
      </c>
      <c r="G181" s="13"/>
      <c r="H181" s="198">
        <v>1.44</v>
      </c>
      <c r="I181" s="199"/>
      <c r="J181" s="13"/>
      <c r="K181" s="13"/>
      <c r="L181" s="194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145</v>
      </c>
      <c r="AU181" s="196" t="s">
        <v>81</v>
      </c>
      <c r="AV181" s="13" t="s">
        <v>81</v>
      </c>
      <c r="AW181" s="13" t="s">
        <v>4</v>
      </c>
      <c r="AX181" s="13" t="s">
        <v>79</v>
      </c>
      <c r="AY181" s="196" t="s">
        <v>191</v>
      </c>
    </row>
    <row r="182" s="2" customFormat="1" ht="24.15" customHeight="1">
      <c r="A182" s="39"/>
      <c r="B182" s="175"/>
      <c r="C182" s="176" t="s">
        <v>390</v>
      </c>
      <c r="D182" s="176" t="s">
        <v>193</v>
      </c>
      <c r="E182" s="177" t="s">
        <v>2180</v>
      </c>
      <c r="F182" s="178" t="s">
        <v>2181</v>
      </c>
      <c r="G182" s="179" t="s">
        <v>288</v>
      </c>
      <c r="H182" s="180">
        <v>4</v>
      </c>
      <c r="I182" s="181"/>
      <c r="J182" s="182">
        <f>ROUND(I182*H182,2)</f>
        <v>0</v>
      </c>
      <c r="K182" s="178" t="s">
        <v>196</v>
      </c>
      <c r="L182" s="40"/>
      <c r="M182" s="183" t="s">
        <v>3</v>
      </c>
      <c r="N182" s="184" t="s">
        <v>43</v>
      </c>
      <c r="O182" s="73"/>
      <c r="P182" s="185">
        <f>O182*H182</f>
        <v>0</v>
      </c>
      <c r="Q182" s="185">
        <v>0.095990000000000006</v>
      </c>
      <c r="R182" s="185">
        <f>Q182*H182</f>
        <v>0.38396000000000002</v>
      </c>
      <c r="S182" s="185">
        <v>0</v>
      </c>
      <c r="T182" s="18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7" t="s">
        <v>604</v>
      </c>
      <c r="AT182" s="187" t="s">
        <v>193</v>
      </c>
      <c r="AU182" s="187" t="s">
        <v>81</v>
      </c>
      <c r="AY182" s="20" t="s">
        <v>191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79</v>
      </c>
      <c r="BK182" s="188">
        <f>ROUND(I182*H182,2)</f>
        <v>0</v>
      </c>
      <c r="BL182" s="20" t="s">
        <v>604</v>
      </c>
      <c r="BM182" s="187" t="s">
        <v>2182</v>
      </c>
    </row>
    <row r="183" s="2" customFormat="1">
      <c r="A183" s="39"/>
      <c r="B183" s="40"/>
      <c r="C183" s="39"/>
      <c r="D183" s="189" t="s">
        <v>199</v>
      </c>
      <c r="E183" s="39"/>
      <c r="F183" s="190" t="s">
        <v>2183</v>
      </c>
      <c r="G183" s="39"/>
      <c r="H183" s="39"/>
      <c r="I183" s="191"/>
      <c r="J183" s="39"/>
      <c r="K183" s="39"/>
      <c r="L183" s="40"/>
      <c r="M183" s="192"/>
      <c r="N183" s="19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199</v>
      </c>
      <c r="AU183" s="20" t="s">
        <v>81</v>
      </c>
    </row>
    <row r="184" s="2" customFormat="1">
      <c r="A184" s="39"/>
      <c r="B184" s="40"/>
      <c r="C184" s="39"/>
      <c r="D184" s="195" t="s">
        <v>134</v>
      </c>
      <c r="E184" s="39"/>
      <c r="F184" s="203" t="s">
        <v>2184</v>
      </c>
      <c r="G184" s="39"/>
      <c r="H184" s="39"/>
      <c r="I184" s="191"/>
      <c r="J184" s="39"/>
      <c r="K184" s="39"/>
      <c r="L184" s="40"/>
      <c r="M184" s="192"/>
      <c r="N184" s="19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134</v>
      </c>
      <c r="AU184" s="20" t="s">
        <v>81</v>
      </c>
    </row>
    <row r="185" s="13" customFormat="1">
      <c r="A185" s="13"/>
      <c r="B185" s="194"/>
      <c r="C185" s="13"/>
      <c r="D185" s="195" t="s">
        <v>145</v>
      </c>
      <c r="E185" s="196" t="s">
        <v>3</v>
      </c>
      <c r="F185" s="197" t="s">
        <v>2185</v>
      </c>
      <c r="G185" s="13"/>
      <c r="H185" s="198">
        <v>4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145</v>
      </c>
      <c r="AU185" s="196" t="s">
        <v>81</v>
      </c>
      <c r="AV185" s="13" t="s">
        <v>81</v>
      </c>
      <c r="AW185" s="13" t="s">
        <v>33</v>
      </c>
      <c r="AX185" s="13" t="s">
        <v>79</v>
      </c>
      <c r="AY185" s="196" t="s">
        <v>191</v>
      </c>
    </row>
    <row r="186" s="2" customFormat="1" ht="24.15" customHeight="1">
      <c r="A186" s="39"/>
      <c r="B186" s="175"/>
      <c r="C186" s="176" t="s">
        <v>396</v>
      </c>
      <c r="D186" s="176" t="s">
        <v>193</v>
      </c>
      <c r="E186" s="177" t="s">
        <v>2186</v>
      </c>
      <c r="F186" s="178" t="s">
        <v>2187</v>
      </c>
      <c r="G186" s="179" t="s">
        <v>136</v>
      </c>
      <c r="H186" s="180">
        <v>6</v>
      </c>
      <c r="I186" s="181"/>
      <c r="J186" s="182">
        <f>ROUND(I186*H186,2)</f>
        <v>0</v>
      </c>
      <c r="K186" s="178" t="s">
        <v>196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0.28999999999999998</v>
      </c>
      <c r="T186" s="186">
        <f>S186*H186</f>
        <v>1.7399999999999998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604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604</v>
      </c>
      <c r="BM186" s="187" t="s">
        <v>2188</v>
      </c>
    </row>
    <row r="187" s="2" customFormat="1">
      <c r="A187" s="39"/>
      <c r="B187" s="40"/>
      <c r="C187" s="39"/>
      <c r="D187" s="189" t="s">
        <v>199</v>
      </c>
      <c r="E187" s="39"/>
      <c r="F187" s="190" t="s">
        <v>2189</v>
      </c>
      <c r="G187" s="39"/>
      <c r="H187" s="39"/>
      <c r="I187" s="191"/>
      <c r="J187" s="39"/>
      <c r="K187" s="39"/>
      <c r="L187" s="40"/>
      <c r="M187" s="192"/>
      <c r="N187" s="19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199</v>
      </c>
      <c r="AU187" s="20" t="s">
        <v>81</v>
      </c>
    </row>
    <row r="188" s="13" customFormat="1">
      <c r="A188" s="13"/>
      <c r="B188" s="194"/>
      <c r="C188" s="13"/>
      <c r="D188" s="195" t="s">
        <v>145</v>
      </c>
      <c r="E188" s="196" t="s">
        <v>3</v>
      </c>
      <c r="F188" s="197" t="s">
        <v>2169</v>
      </c>
      <c r="G188" s="13"/>
      <c r="H188" s="198">
        <v>6</v>
      </c>
      <c r="I188" s="199"/>
      <c r="J188" s="13"/>
      <c r="K188" s="13"/>
      <c r="L188" s="194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145</v>
      </c>
      <c r="AU188" s="196" t="s">
        <v>81</v>
      </c>
      <c r="AV188" s="13" t="s">
        <v>81</v>
      </c>
      <c r="AW188" s="13" t="s">
        <v>33</v>
      </c>
      <c r="AX188" s="13" t="s">
        <v>79</v>
      </c>
      <c r="AY188" s="196" t="s">
        <v>191</v>
      </c>
    </row>
    <row r="189" s="2" customFormat="1" ht="33" customHeight="1">
      <c r="A189" s="39"/>
      <c r="B189" s="175"/>
      <c r="C189" s="176" t="s">
        <v>401</v>
      </c>
      <c r="D189" s="176" t="s">
        <v>193</v>
      </c>
      <c r="E189" s="177" t="s">
        <v>2190</v>
      </c>
      <c r="F189" s="178" t="s">
        <v>2191</v>
      </c>
      <c r="G189" s="179" t="s">
        <v>136</v>
      </c>
      <c r="H189" s="180">
        <v>7.2000000000000002</v>
      </c>
      <c r="I189" s="181"/>
      <c r="J189" s="182">
        <f>ROUND(I189*H189,2)</f>
        <v>0</v>
      </c>
      <c r="K189" s="178" t="s">
        <v>196</v>
      </c>
      <c r="L189" s="40"/>
      <c r="M189" s="183" t="s">
        <v>3</v>
      </c>
      <c r="N189" s="184" t="s">
        <v>43</v>
      </c>
      <c r="O189" s="73"/>
      <c r="P189" s="185">
        <f>O189*H189</f>
        <v>0</v>
      </c>
      <c r="Q189" s="185">
        <v>0</v>
      </c>
      <c r="R189" s="185">
        <f>Q189*H189</f>
        <v>0</v>
      </c>
      <c r="S189" s="185">
        <v>0.41699999999999998</v>
      </c>
      <c r="T189" s="186">
        <f>S189*H189</f>
        <v>3.0023999999999997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7" t="s">
        <v>604</v>
      </c>
      <c r="AT189" s="187" t="s">
        <v>193</v>
      </c>
      <c r="AU189" s="187" t="s">
        <v>81</v>
      </c>
      <c r="AY189" s="20" t="s">
        <v>191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604</v>
      </c>
      <c r="BM189" s="187" t="s">
        <v>2192</v>
      </c>
    </row>
    <row r="190" s="2" customFormat="1">
      <c r="A190" s="39"/>
      <c r="B190" s="40"/>
      <c r="C190" s="39"/>
      <c r="D190" s="189" t="s">
        <v>199</v>
      </c>
      <c r="E190" s="39"/>
      <c r="F190" s="190" t="s">
        <v>2193</v>
      </c>
      <c r="G190" s="39"/>
      <c r="H190" s="39"/>
      <c r="I190" s="191"/>
      <c r="J190" s="39"/>
      <c r="K190" s="39"/>
      <c r="L190" s="40"/>
      <c r="M190" s="192"/>
      <c r="N190" s="193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199</v>
      </c>
      <c r="AU190" s="20" t="s">
        <v>81</v>
      </c>
    </row>
    <row r="191" s="13" customFormat="1">
      <c r="A191" s="13"/>
      <c r="B191" s="194"/>
      <c r="C191" s="13"/>
      <c r="D191" s="195" t="s">
        <v>145</v>
      </c>
      <c r="E191" s="196" t="s">
        <v>3</v>
      </c>
      <c r="F191" s="197" t="s">
        <v>2194</v>
      </c>
      <c r="G191" s="13"/>
      <c r="H191" s="198">
        <v>7.2000000000000002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145</v>
      </c>
      <c r="AU191" s="196" t="s">
        <v>81</v>
      </c>
      <c r="AV191" s="13" t="s">
        <v>81</v>
      </c>
      <c r="AW191" s="13" t="s">
        <v>33</v>
      </c>
      <c r="AX191" s="13" t="s">
        <v>79</v>
      </c>
      <c r="AY191" s="196" t="s">
        <v>191</v>
      </c>
    </row>
    <row r="192" s="2" customFormat="1" ht="24.15" customHeight="1">
      <c r="A192" s="39"/>
      <c r="B192" s="175"/>
      <c r="C192" s="176" t="s">
        <v>407</v>
      </c>
      <c r="D192" s="176" t="s">
        <v>193</v>
      </c>
      <c r="E192" s="177" t="s">
        <v>2195</v>
      </c>
      <c r="F192" s="178" t="s">
        <v>2196</v>
      </c>
      <c r="G192" s="179" t="s">
        <v>288</v>
      </c>
      <c r="H192" s="180">
        <v>4</v>
      </c>
      <c r="I192" s="181"/>
      <c r="J192" s="182">
        <f>ROUND(I192*H192,2)</f>
        <v>0</v>
      </c>
      <c r="K192" s="178" t="s">
        <v>196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0.20000000000000001</v>
      </c>
      <c r="T192" s="186">
        <f>S192*H192</f>
        <v>0.80000000000000004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604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604</v>
      </c>
      <c r="BM192" s="187" t="s">
        <v>2197</v>
      </c>
    </row>
    <row r="193" s="2" customFormat="1">
      <c r="A193" s="39"/>
      <c r="B193" s="40"/>
      <c r="C193" s="39"/>
      <c r="D193" s="189" t="s">
        <v>199</v>
      </c>
      <c r="E193" s="39"/>
      <c r="F193" s="190" t="s">
        <v>2198</v>
      </c>
      <c r="G193" s="39"/>
      <c r="H193" s="39"/>
      <c r="I193" s="191"/>
      <c r="J193" s="39"/>
      <c r="K193" s="39"/>
      <c r="L193" s="40"/>
      <c r="M193" s="192"/>
      <c r="N193" s="19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199</v>
      </c>
      <c r="AU193" s="20" t="s">
        <v>81</v>
      </c>
    </row>
    <row r="194" s="13" customFormat="1">
      <c r="A194" s="13"/>
      <c r="B194" s="194"/>
      <c r="C194" s="13"/>
      <c r="D194" s="195" t="s">
        <v>145</v>
      </c>
      <c r="E194" s="196" t="s">
        <v>3</v>
      </c>
      <c r="F194" s="197" t="s">
        <v>2199</v>
      </c>
      <c r="G194" s="13"/>
      <c r="H194" s="198">
        <v>4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145</v>
      </c>
      <c r="AU194" s="196" t="s">
        <v>81</v>
      </c>
      <c r="AV194" s="13" t="s">
        <v>81</v>
      </c>
      <c r="AW194" s="13" t="s">
        <v>33</v>
      </c>
      <c r="AX194" s="13" t="s">
        <v>79</v>
      </c>
      <c r="AY194" s="196" t="s">
        <v>191</v>
      </c>
    </row>
    <row r="195" s="2" customFormat="1" ht="21.75" customHeight="1">
      <c r="A195" s="39"/>
      <c r="B195" s="175"/>
      <c r="C195" s="176" t="s">
        <v>414</v>
      </c>
      <c r="D195" s="176" t="s">
        <v>193</v>
      </c>
      <c r="E195" s="177" t="s">
        <v>2200</v>
      </c>
      <c r="F195" s="178" t="s">
        <v>2201</v>
      </c>
      <c r="G195" s="179" t="s">
        <v>553</v>
      </c>
      <c r="H195" s="180">
        <v>2</v>
      </c>
      <c r="I195" s="181"/>
      <c r="J195" s="182">
        <f>ROUND(I195*H195,2)</f>
        <v>0</v>
      </c>
      <c r="K195" s="178" t="s">
        <v>196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0.187</v>
      </c>
      <c r="T195" s="186">
        <f>S195*H195</f>
        <v>0.374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604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604</v>
      </c>
      <c r="BM195" s="187" t="s">
        <v>2202</v>
      </c>
    </row>
    <row r="196" s="2" customFormat="1">
      <c r="A196" s="39"/>
      <c r="B196" s="40"/>
      <c r="C196" s="39"/>
      <c r="D196" s="189" t="s">
        <v>199</v>
      </c>
      <c r="E196" s="39"/>
      <c r="F196" s="190" t="s">
        <v>2203</v>
      </c>
      <c r="G196" s="39"/>
      <c r="H196" s="39"/>
      <c r="I196" s="191"/>
      <c r="J196" s="39"/>
      <c r="K196" s="39"/>
      <c r="L196" s="40"/>
      <c r="M196" s="192"/>
      <c r="N196" s="19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199</v>
      </c>
      <c r="AU196" s="20" t="s">
        <v>81</v>
      </c>
    </row>
    <row r="197" s="13" customFormat="1">
      <c r="A197" s="13"/>
      <c r="B197" s="194"/>
      <c r="C197" s="13"/>
      <c r="D197" s="195" t="s">
        <v>145</v>
      </c>
      <c r="E197" s="196" t="s">
        <v>3</v>
      </c>
      <c r="F197" s="197" t="s">
        <v>2204</v>
      </c>
      <c r="G197" s="13"/>
      <c r="H197" s="198">
        <v>2</v>
      </c>
      <c r="I197" s="199"/>
      <c r="J197" s="13"/>
      <c r="K197" s="13"/>
      <c r="L197" s="194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145</v>
      </c>
      <c r="AU197" s="196" t="s">
        <v>81</v>
      </c>
      <c r="AV197" s="13" t="s">
        <v>81</v>
      </c>
      <c r="AW197" s="13" t="s">
        <v>33</v>
      </c>
      <c r="AX197" s="13" t="s">
        <v>79</v>
      </c>
      <c r="AY197" s="196" t="s">
        <v>191</v>
      </c>
    </row>
    <row r="198" s="2" customFormat="1" ht="21.75" customHeight="1">
      <c r="A198" s="39"/>
      <c r="B198" s="175"/>
      <c r="C198" s="176" t="s">
        <v>421</v>
      </c>
      <c r="D198" s="176" t="s">
        <v>193</v>
      </c>
      <c r="E198" s="177" t="s">
        <v>2205</v>
      </c>
      <c r="F198" s="178" t="s">
        <v>2206</v>
      </c>
      <c r="G198" s="179" t="s">
        <v>553</v>
      </c>
      <c r="H198" s="180">
        <v>1</v>
      </c>
      <c r="I198" s="181"/>
      <c r="J198" s="182">
        <f>ROUND(I198*H198,2)</f>
        <v>0</v>
      </c>
      <c r="K198" s="178" t="s">
        <v>196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0.374</v>
      </c>
      <c r="T198" s="186">
        <f>S198*H198</f>
        <v>0.374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604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604</v>
      </c>
      <c r="BM198" s="187" t="s">
        <v>2207</v>
      </c>
    </row>
    <row r="199" s="2" customFormat="1">
      <c r="A199" s="39"/>
      <c r="B199" s="40"/>
      <c r="C199" s="39"/>
      <c r="D199" s="189" t="s">
        <v>199</v>
      </c>
      <c r="E199" s="39"/>
      <c r="F199" s="190" t="s">
        <v>2208</v>
      </c>
      <c r="G199" s="39"/>
      <c r="H199" s="39"/>
      <c r="I199" s="191"/>
      <c r="J199" s="39"/>
      <c r="K199" s="39"/>
      <c r="L199" s="40"/>
      <c r="M199" s="192"/>
      <c r="N199" s="193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199</v>
      </c>
      <c r="AU199" s="20" t="s">
        <v>81</v>
      </c>
    </row>
    <row r="200" s="13" customFormat="1">
      <c r="A200" s="13"/>
      <c r="B200" s="194"/>
      <c r="C200" s="13"/>
      <c r="D200" s="195" t="s">
        <v>145</v>
      </c>
      <c r="E200" s="196" t="s">
        <v>3</v>
      </c>
      <c r="F200" s="197" t="s">
        <v>2209</v>
      </c>
      <c r="G200" s="13"/>
      <c r="H200" s="198">
        <v>1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145</v>
      </c>
      <c r="AU200" s="196" t="s">
        <v>81</v>
      </c>
      <c r="AV200" s="13" t="s">
        <v>81</v>
      </c>
      <c r="AW200" s="13" t="s">
        <v>33</v>
      </c>
      <c r="AX200" s="13" t="s">
        <v>79</v>
      </c>
      <c r="AY200" s="196" t="s">
        <v>191</v>
      </c>
    </row>
    <row r="201" s="2" customFormat="1" ht="21.75" customHeight="1">
      <c r="A201" s="39"/>
      <c r="B201" s="175"/>
      <c r="C201" s="176" t="s">
        <v>426</v>
      </c>
      <c r="D201" s="176" t="s">
        <v>193</v>
      </c>
      <c r="E201" s="177" t="s">
        <v>2210</v>
      </c>
      <c r="F201" s="178" t="s">
        <v>2211</v>
      </c>
      <c r="G201" s="179" t="s">
        <v>553</v>
      </c>
      <c r="H201" s="180">
        <v>3</v>
      </c>
      <c r="I201" s="181"/>
      <c r="J201" s="182">
        <f>ROUND(I201*H201,2)</f>
        <v>0</v>
      </c>
      <c r="K201" s="178" t="s">
        <v>3</v>
      </c>
      <c r="L201" s="40"/>
      <c r="M201" s="183" t="s">
        <v>3</v>
      </c>
      <c r="N201" s="184" t="s">
        <v>43</v>
      </c>
      <c r="O201" s="73"/>
      <c r="P201" s="185">
        <f>O201*H201</f>
        <v>0</v>
      </c>
      <c r="Q201" s="185">
        <v>0.0081099999999999992</v>
      </c>
      <c r="R201" s="185">
        <f>Q201*H201</f>
        <v>0.024329999999999997</v>
      </c>
      <c r="S201" s="185">
        <v>0</v>
      </c>
      <c r="T201" s="18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7" t="s">
        <v>604</v>
      </c>
      <c r="AT201" s="187" t="s">
        <v>193</v>
      </c>
      <c r="AU201" s="187" t="s">
        <v>81</v>
      </c>
      <c r="AY201" s="20" t="s">
        <v>191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604</v>
      </c>
      <c r="BM201" s="187" t="s">
        <v>2212</v>
      </c>
    </row>
    <row r="202" s="2" customFormat="1" ht="16.5" customHeight="1">
      <c r="A202" s="39"/>
      <c r="B202" s="175"/>
      <c r="C202" s="176" t="s">
        <v>432</v>
      </c>
      <c r="D202" s="176" t="s">
        <v>193</v>
      </c>
      <c r="E202" s="177" t="s">
        <v>2213</v>
      </c>
      <c r="F202" s="178" t="s">
        <v>2214</v>
      </c>
      <c r="G202" s="179" t="s">
        <v>258</v>
      </c>
      <c r="H202" s="180">
        <v>5.4889999999999999</v>
      </c>
      <c r="I202" s="181"/>
      <c r="J202" s="182">
        <f>ROUND(I202*H202,2)</f>
        <v>0</v>
      </c>
      <c r="K202" s="178" t="s">
        <v>196</v>
      </c>
      <c r="L202" s="40"/>
      <c r="M202" s="183" t="s">
        <v>3</v>
      </c>
      <c r="N202" s="184" t="s">
        <v>43</v>
      </c>
      <c r="O202" s="73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7" t="s">
        <v>604</v>
      </c>
      <c r="AT202" s="187" t="s">
        <v>193</v>
      </c>
      <c r="AU202" s="187" t="s">
        <v>81</v>
      </c>
      <c r="AY202" s="20" t="s">
        <v>191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79</v>
      </c>
      <c r="BK202" s="188">
        <f>ROUND(I202*H202,2)</f>
        <v>0</v>
      </c>
      <c r="BL202" s="20" t="s">
        <v>604</v>
      </c>
      <c r="BM202" s="187" t="s">
        <v>2215</v>
      </c>
    </row>
    <row r="203" s="2" customFormat="1">
      <c r="A203" s="39"/>
      <c r="B203" s="40"/>
      <c r="C203" s="39"/>
      <c r="D203" s="189" t="s">
        <v>199</v>
      </c>
      <c r="E203" s="39"/>
      <c r="F203" s="190" t="s">
        <v>2216</v>
      </c>
      <c r="G203" s="39"/>
      <c r="H203" s="39"/>
      <c r="I203" s="191"/>
      <c r="J203" s="39"/>
      <c r="K203" s="39"/>
      <c r="L203" s="40"/>
      <c r="M203" s="232"/>
      <c r="N203" s="233"/>
      <c r="O203" s="234"/>
      <c r="P203" s="234"/>
      <c r="Q203" s="234"/>
      <c r="R203" s="234"/>
      <c r="S203" s="234"/>
      <c r="T203" s="235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199</v>
      </c>
      <c r="AU203" s="20" t="s">
        <v>81</v>
      </c>
    </row>
    <row r="204" s="2" customFormat="1" ht="6.96" customHeight="1">
      <c r="A204" s="39"/>
      <c r="B204" s="56"/>
      <c r="C204" s="57"/>
      <c r="D204" s="57"/>
      <c r="E204" s="57"/>
      <c r="F204" s="57"/>
      <c r="G204" s="57"/>
      <c r="H204" s="57"/>
      <c r="I204" s="57"/>
      <c r="J204" s="57"/>
      <c r="K204" s="57"/>
      <c r="L204" s="40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autoFilter ref="C92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1/460010024"/>
    <hyperlink ref="F100" r:id="rId2" display="https://podminky.urs.cz/item/CS_URS_2024_01/460021111"/>
    <hyperlink ref="F103" r:id="rId3" display="https://podminky.urs.cz/item/CS_URS_2024_01/460041111"/>
    <hyperlink ref="F106" r:id="rId4" display="https://podminky.urs.cz/item/CS_URS_2024_01/460061111"/>
    <hyperlink ref="F108" r:id="rId5" display="https://podminky.urs.cz/item/CS_URS_2024_01/460061112"/>
    <hyperlink ref="F110" r:id="rId6" display="https://podminky.urs.cz/item/CS_URS_2024_01/460061141"/>
    <hyperlink ref="F112" r:id="rId7" display="https://podminky.urs.cz/item/CS_URS_2024_01/460061142"/>
    <hyperlink ref="F114" r:id="rId8" display="https://podminky.urs.cz/item/CS_URS_2024_01/460061161"/>
    <hyperlink ref="F116" r:id="rId9" display="https://podminky.urs.cz/item/CS_URS_2024_01/460061162"/>
    <hyperlink ref="F118" r:id="rId10" display="https://podminky.urs.cz/item/CS_URS_2024_01/460061171"/>
    <hyperlink ref="F120" r:id="rId11" display="https://podminky.urs.cz/item/CS_URS_2024_01/131253102"/>
    <hyperlink ref="F125" r:id="rId12" display="https://podminky.urs.cz/item/CS_URS_2024_01/132212222"/>
    <hyperlink ref="F128" r:id="rId13" display="https://podminky.urs.cz/item/CS_URS_2024_01/460281112"/>
    <hyperlink ref="F131" r:id="rId14" display="https://podminky.urs.cz/item/CS_URS_2024_01/460281122"/>
    <hyperlink ref="F133" r:id="rId15" display="https://podminky.urs.cz/item/CS_URS_2024_01/460341113"/>
    <hyperlink ref="F136" r:id="rId16" display="https://podminky.urs.cz/item/CS_URS_2024_01/460341121"/>
    <hyperlink ref="F140" r:id="rId17" display="https://podminky.urs.cz/item/CS_URS_2024_01/460361121"/>
    <hyperlink ref="F143" r:id="rId18" display="https://podminky.urs.cz/item/CS_URS_2024_01/460371121"/>
    <hyperlink ref="F146" r:id="rId19" display="https://podminky.urs.cz/item/CS_URS_2024_01/174151102"/>
    <hyperlink ref="F152" r:id="rId20" display="https://podminky.urs.cz/item/CS_URS_2024_01/175151101"/>
    <hyperlink ref="F159" r:id="rId21" display="https://podminky.urs.cz/item/CS_URS_2024_01/460551111"/>
    <hyperlink ref="F162" r:id="rId22" display="https://podminky.urs.cz/item/CS_URS_2024_01/460581111"/>
    <hyperlink ref="F164" r:id="rId23" display="https://podminky.urs.cz/item/CS_URS_2024_01/460641112"/>
    <hyperlink ref="F167" r:id="rId24" display="https://podminky.urs.cz/item/CS_URS_2024_01/460671112"/>
    <hyperlink ref="F170" r:id="rId25" display="https://podminky.urs.cz/item/CS_URS_2024_01/460771123"/>
    <hyperlink ref="F174" r:id="rId26" display="https://podminky.urs.cz/item/CS_URS_2024_01/460871143"/>
    <hyperlink ref="F177" r:id="rId27" display="https://podminky.urs.cz/item/CS_URS_2024_01/460881511"/>
    <hyperlink ref="F183" r:id="rId28" display="https://podminky.urs.cz/item/CS_URS_2024_01/460892221"/>
    <hyperlink ref="F187" r:id="rId29" display="https://podminky.urs.cz/item/CS_URS_2024_01/468011122"/>
    <hyperlink ref="F190" r:id="rId30" display="https://podminky.urs.cz/item/CS_URS_2024_01/468021111"/>
    <hyperlink ref="F193" r:id="rId31" display="https://podminky.urs.cz/item/CS_URS_2024_01/468031211"/>
    <hyperlink ref="F196" r:id="rId32" display="https://podminky.urs.cz/item/CS_URS_2024_01/468081522"/>
    <hyperlink ref="F199" r:id="rId33" display="https://podminky.urs.cz/item/CS_URS_2024_01/468081524"/>
    <hyperlink ref="F203" r:id="rId34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2217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2218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ROUND(J96,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ROUND((SUM(BE96:BE292)),  2)</f>
        <v>0</v>
      </c>
      <c r="G35" s="39"/>
      <c r="H35" s="39"/>
      <c r="I35" s="134">
        <v>0.20999999999999999</v>
      </c>
      <c r="J35" s="133">
        <f>ROUND(((SUM(BE96:BE292))*I35),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ROUND((SUM(BF96:BF292)),  2)</f>
        <v>0</v>
      </c>
      <c r="G36" s="39"/>
      <c r="H36" s="39"/>
      <c r="I36" s="134">
        <v>0.12</v>
      </c>
      <c r="J36" s="133">
        <f>ROUND(((SUM(BF96:BF292))*I36),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ROUND((SUM(BG96:BG292)),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ROUND((SUM(BH96:BH292)),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ROUND((SUM(BI96:BI292)),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03 - SO 01.2 - ZTI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J96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161</v>
      </c>
      <c r="E64" s="146"/>
      <c r="F64" s="146"/>
      <c r="G64" s="146"/>
      <c r="H64" s="146"/>
      <c r="I64" s="146"/>
      <c r="J64" s="147">
        <f>J97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162</v>
      </c>
      <c r="E65" s="150"/>
      <c r="F65" s="150"/>
      <c r="G65" s="150"/>
      <c r="H65" s="150"/>
      <c r="I65" s="150"/>
      <c r="J65" s="151">
        <f>J98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2219</v>
      </c>
      <c r="E66" s="150"/>
      <c r="F66" s="150"/>
      <c r="G66" s="150"/>
      <c r="H66" s="150"/>
      <c r="I66" s="150"/>
      <c r="J66" s="151">
        <f>J118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2220</v>
      </c>
      <c r="E67" s="150"/>
      <c r="F67" s="150"/>
      <c r="G67" s="150"/>
      <c r="H67" s="150"/>
      <c r="I67" s="150"/>
      <c r="J67" s="151">
        <f>J121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2221</v>
      </c>
      <c r="E68" s="150"/>
      <c r="F68" s="150"/>
      <c r="G68" s="150"/>
      <c r="H68" s="150"/>
      <c r="I68" s="150"/>
      <c r="J68" s="151">
        <f>J147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2222</v>
      </c>
      <c r="E69" s="150"/>
      <c r="F69" s="150"/>
      <c r="G69" s="150"/>
      <c r="H69" s="150"/>
      <c r="I69" s="150"/>
      <c r="J69" s="151">
        <f>J178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2223</v>
      </c>
      <c r="E70" s="150"/>
      <c r="F70" s="150"/>
      <c r="G70" s="150"/>
      <c r="H70" s="150"/>
      <c r="I70" s="150"/>
      <c r="J70" s="151">
        <f>J180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2224</v>
      </c>
      <c r="E71" s="150"/>
      <c r="F71" s="150"/>
      <c r="G71" s="150"/>
      <c r="H71" s="150"/>
      <c r="I71" s="150"/>
      <c r="J71" s="151">
        <f>J183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2225</v>
      </c>
      <c r="E72" s="150"/>
      <c r="F72" s="150"/>
      <c r="G72" s="150"/>
      <c r="H72" s="150"/>
      <c r="I72" s="150"/>
      <c r="J72" s="151">
        <f>J213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2226</v>
      </c>
      <c r="E73" s="150"/>
      <c r="F73" s="150"/>
      <c r="G73" s="150"/>
      <c r="H73" s="150"/>
      <c r="I73" s="150"/>
      <c r="J73" s="151">
        <f>J246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2227</v>
      </c>
      <c r="E74" s="150"/>
      <c r="F74" s="150"/>
      <c r="G74" s="150"/>
      <c r="H74" s="150"/>
      <c r="I74" s="150"/>
      <c r="J74" s="151">
        <f>J287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27.7.2025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2" customFormat="1" ht="16.5" customHeight="1">
      <c r="A86" s="39"/>
      <c r="B86" s="40"/>
      <c r="C86" s="39"/>
      <c r="D86" s="39"/>
      <c r="E86" s="126" t="s">
        <v>152</v>
      </c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153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63" t="str">
        <f>E11</f>
        <v>03 - SO 01.2 - ZTI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39"/>
      <c r="E90" s="39"/>
      <c r="F90" s="28" t="str">
        <f>F14</f>
        <v xml:space="preserve"> </v>
      </c>
      <c r="G90" s="39"/>
      <c r="H90" s="39"/>
      <c r="I90" s="33" t="s">
        <v>23</v>
      </c>
      <c r="J90" s="65" t="str">
        <f>IF(J14="","",J14)</f>
        <v>27. 7. 2025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39"/>
      <c r="E92" s="39"/>
      <c r="F92" s="28" t="str">
        <f>E17</f>
        <v>Česká zemědělská univerzita</v>
      </c>
      <c r="G92" s="39"/>
      <c r="H92" s="39"/>
      <c r="I92" s="33" t="s">
        <v>31</v>
      </c>
      <c r="J92" s="37" t="str">
        <f>E23</f>
        <v xml:space="preserve">GREBNER,  spol. s r.o.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39"/>
      <c r="E93" s="39"/>
      <c r="F93" s="28" t="str">
        <f>IF(E20="","",E20)</f>
        <v>Vyplň údaj</v>
      </c>
      <c r="G93" s="39"/>
      <c r="H93" s="39"/>
      <c r="I93" s="33" t="s">
        <v>34</v>
      </c>
      <c r="J93" s="37" t="str">
        <f>E26</f>
        <v>Ing.Josef Němeček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52"/>
      <c r="B95" s="153"/>
      <c r="C95" s="154" t="s">
        <v>177</v>
      </c>
      <c r="D95" s="155" t="s">
        <v>57</v>
      </c>
      <c r="E95" s="155" t="s">
        <v>53</v>
      </c>
      <c r="F95" s="155" t="s">
        <v>54</v>
      </c>
      <c r="G95" s="155" t="s">
        <v>178</v>
      </c>
      <c r="H95" s="155" t="s">
        <v>179</v>
      </c>
      <c r="I95" s="155" t="s">
        <v>180</v>
      </c>
      <c r="J95" s="155" t="s">
        <v>159</v>
      </c>
      <c r="K95" s="156" t="s">
        <v>181</v>
      </c>
      <c r="L95" s="157"/>
      <c r="M95" s="81" t="s">
        <v>3</v>
      </c>
      <c r="N95" s="82" t="s">
        <v>42</v>
      </c>
      <c r="O95" s="82" t="s">
        <v>182</v>
      </c>
      <c r="P95" s="82" t="s">
        <v>183</v>
      </c>
      <c r="Q95" s="82" t="s">
        <v>184</v>
      </c>
      <c r="R95" s="82" t="s">
        <v>185</v>
      </c>
      <c r="S95" s="82" t="s">
        <v>186</v>
      </c>
      <c r="T95" s="83" t="s">
        <v>187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="2" customFormat="1" ht="22.8" customHeight="1">
      <c r="A96" s="39"/>
      <c r="B96" s="40"/>
      <c r="C96" s="88" t="s">
        <v>188</v>
      </c>
      <c r="D96" s="39"/>
      <c r="E96" s="39"/>
      <c r="F96" s="39"/>
      <c r="G96" s="39"/>
      <c r="H96" s="39"/>
      <c r="I96" s="39"/>
      <c r="J96" s="158">
        <f>BK96</f>
        <v>0</v>
      </c>
      <c r="K96" s="39"/>
      <c r="L96" s="40"/>
      <c r="M96" s="84"/>
      <c r="N96" s="69"/>
      <c r="O96" s="85"/>
      <c r="P96" s="159">
        <f>P97</f>
        <v>0</v>
      </c>
      <c r="Q96" s="85"/>
      <c r="R96" s="159">
        <f>R97</f>
        <v>0</v>
      </c>
      <c r="S96" s="85"/>
      <c r="T96" s="160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71</v>
      </c>
      <c r="AU96" s="20" t="s">
        <v>160</v>
      </c>
      <c r="BK96" s="161">
        <f>BK97</f>
        <v>0</v>
      </c>
    </row>
    <row r="97" s="12" customFormat="1" ht="25.92" customHeight="1">
      <c r="A97" s="12"/>
      <c r="B97" s="162"/>
      <c r="C97" s="12"/>
      <c r="D97" s="163" t="s">
        <v>71</v>
      </c>
      <c r="E97" s="164" t="s">
        <v>189</v>
      </c>
      <c r="F97" s="164" t="s">
        <v>190</v>
      </c>
      <c r="G97" s="12"/>
      <c r="H97" s="12"/>
      <c r="I97" s="165"/>
      <c r="J97" s="166">
        <f>BK97</f>
        <v>0</v>
      </c>
      <c r="K97" s="12"/>
      <c r="L97" s="162"/>
      <c r="M97" s="167"/>
      <c r="N97" s="168"/>
      <c r="O97" s="168"/>
      <c r="P97" s="169">
        <f>P98+P118+P121+P147+P178+P180+P183+P213+P246+P287</f>
        <v>0</v>
      </c>
      <c r="Q97" s="168"/>
      <c r="R97" s="169">
        <f>R98+R118+R121+R147+R178+R180+R183+R213+R246+R287</f>
        <v>0</v>
      </c>
      <c r="S97" s="168"/>
      <c r="T97" s="170">
        <f>T98+T118+T121+T147+T178+T180+T183+T213+T246+T287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79</v>
      </c>
      <c r="AT97" s="171" t="s">
        <v>71</v>
      </c>
      <c r="AU97" s="171" t="s">
        <v>72</v>
      </c>
      <c r="AY97" s="163" t="s">
        <v>191</v>
      </c>
      <c r="BK97" s="172">
        <f>BK98+BK118+BK121+BK147+BK178+BK180+BK183+BK213+BK246+BK287</f>
        <v>0</v>
      </c>
    </row>
    <row r="98" s="12" customFormat="1" ht="22.8" customHeight="1">
      <c r="A98" s="12"/>
      <c r="B98" s="162"/>
      <c r="C98" s="12"/>
      <c r="D98" s="163" t="s">
        <v>71</v>
      </c>
      <c r="E98" s="173" t="s">
        <v>79</v>
      </c>
      <c r="F98" s="173" t="s">
        <v>192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SUM(P99:P117)</f>
        <v>0</v>
      </c>
      <c r="Q98" s="168"/>
      <c r="R98" s="169">
        <f>SUM(R99:R117)</f>
        <v>0</v>
      </c>
      <c r="S98" s="168"/>
      <c r="T98" s="170">
        <f>SUM(T99:T117)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191</v>
      </c>
      <c r="BK98" s="172">
        <f>SUM(BK99:BK117)</f>
        <v>0</v>
      </c>
    </row>
    <row r="99" s="2" customFormat="1" ht="16.5" customHeight="1">
      <c r="A99" s="39"/>
      <c r="B99" s="175"/>
      <c r="C99" s="176" t="s">
        <v>72</v>
      </c>
      <c r="D99" s="176" t="s">
        <v>193</v>
      </c>
      <c r="E99" s="177" t="s">
        <v>2228</v>
      </c>
      <c r="F99" s="178" t="s">
        <v>2229</v>
      </c>
      <c r="G99" s="179" t="s">
        <v>132</v>
      </c>
      <c r="H99" s="180">
        <v>3.3999999999999999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81</v>
      </c>
    </row>
    <row r="100" s="2" customFormat="1" ht="16.5" customHeight="1">
      <c r="A100" s="39"/>
      <c r="B100" s="175"/>
      <c r="C100" s="176" t="s">
        <v>72</v>
      </c>
      <c r="D100" s="176" t="s">
        <v>193</v>
      </c>
      <c r="E100" s="177" t="s">
        <v>2230</v>
      </c>
      <c r="F100" s="178" t="s">
        <v>2231</v>
      </c>
      <c r="G100" s="179" t="s">
        <v>132</v>
      </c>
      <c r="H100" s="180">
        <v>13.1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197</v>
      </c>
    </row>
    <row r="101" s="2" customFormat="1" ht="16.5" customHeight="1">
      <c r="A101" s="39"/>
      <c r="B101" s="175"/>
      <c r="C101" s="176" t="s">
        <v>72</v>
      </c>
      <c r="D101" s="176" t="s">
        <v>193</v>
      </c>
      <c r="E101" s="177" t="s">
        <v>2232</v>
      </c>
      <c r="F101" s="178" t="s">
        <v>2233</v>
      </c>
      <c r="G101" s="179" t="s">
        <v>132</v>
      </c>
      <c r="H101" s="180">
        <v>13.1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225</v>
      </c>
    </row>
    <row r="102" s="2" customFormat="1" ht="16.5" customHeight="1">
      <c r="A102" s="39"/>
      <c r="B102" s="175"/>
      <c r="C102" s="176" t="s">
        <v>72</v>
      </c>
      <c r="D102" s="176" t="s">
        <v>193</v>
      </c>
      <c r="E102" s="177" t="s">
        <v>2234</v>
      </c>
      <c r="F102" s="178" t="s">
        <v>2235</v>
      </c>
      <c r="G102" s="179" t="s">
        <v>132</v>
      </c>
      <c r="H102" s="180">
        <v>13.1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236</v>
      </c>
    </row>
    <row r="103" s="2" customFormat="1" ht="16.5" customHeight="1">
      <c r="A103" s="39"/>
      <c r="B103" s="175"/>
      <c r="C103" s="176" t="s">
        <v>72</v>
      </c>
      <c r="D103" s="176" t="s">
        <v>193</v>
      </c>
      <c r="E103" s="177" t="s">
        <v>2236</v>
      </c>
      <c r="F103" s="178" t="s">
        <v>2237</v>
      </c>
      <c r="G103" s="179" t="s">
        <v>132</v>
      </c>
      <c r="H103" s="180">
        <v>46.100000000000001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249</v>
      </c>
    </row>
    <row r="104" s="2" customFormat="1" ht="16.5" customHeight="1">
      <c r="A104" s="39"/>
      <c r="B104" s="175"/>
      <c r="C104" s="176" t="s">
        <v>72</v>
      </c>
      <c r="D104" s="176" t="s">
        <v>193</v>
      </c>
      <c r="E104" s="177" t="s">
        <v>2238</v>
      </c>
      <c r="F104" s="178" t="s">
        <v>2239</v>
      </c>
      <c r="G104" s="179" t="s">
        <v>136</v>
      </c>
      <c r="H104" s="180">
        <v>24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9</v>
      </c>
    </row>
    <row r="105" s="2" customFormat="1" ht="16.5" customHeight="1">
      <c r="A105" s="39"/>
      <c r="B105" s="175"/>
      <c r="C105" s="176" t="s">
        <v>72</v>
      </c>
      <c r="D105" s="176" t="s">
        <v>193</v>
      </c>
      <c r="E105" s="177" t="s">
        <v>2240</v>
      </c>
      <c r="F105" s="178" t="s">
        <v>2241</v>
      </c>
      <c r="G105" s="179" t="s">
        <v>136</v>
      </c>
      <c r="H105" s="180">
        <v>24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279</v>
      </c>
    </row>
    <row r="106" s="2" customFormat="1" ht="16.5" customHeight="1">
      <c r="A106" s="39"/>
      <c r="B106" s="175"/>
      <c r="C106" s="176" t="s">
        <v>72</v>
      </c>
      <c r="D106" s="176" t="s">
        <v>193</v>
      </c>
      <c r="E106" s="177" t="s">
        <v>2242</v>
      </c>
      <c r="F106" s="178" t="s">
        <v>2243</v>
      </c>
      <c r="G106" s="179" t="s">
        <v>132</v>
      </c>
      <c r="H106" s="180">
        <v>16.5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293</v>
      </c>
    </row>
    <row r="107" s="2" customFormat="1" ht="16.5" customHeight="1">
      <c r="A107" s="39"/>
      <c r="B107" s="175"/>
      <c r="C107" s="176" t="s">
        <v>72</v>
      </c>
      <c r="D107" s="176" t="s">
        <v>193</v>
      </c>
      <c r="E107" s="177" t="s">
        <v>2244</v>
      </c>
      <c r="F107" s="178" t="s">
        <v>2245</v>
      </c>
      <c r="G107" s="179" t="s">
        <v>132</v>
      </c>
      <c r="H107" s="180">
        <v>22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309</v>
      </c>
    </row>
    <row r="108" s="2" customFormat="1" ht="16.5" customHeight="1">
      <c r="A108" s="39"/>
      <c r="B108" s="175"/>
      <c r="C108" s="176" t="s">
        <v>72</v>
      </c>
      <c r="D108" s="176" t="s">
        <v>193</v>
      </c>
      <c r="E108" s="177" t="s">
        <v>2246</v>
      </c>
      <c r="F108" s="178" t="s">
        <v>2247</v>
      </c>
      <c r="G108" s="179" t="s">
        <v>132</v>
      </c>
      <c r="H108" s="180">
        <v>46.100000000000001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323</v>
      </c>
    </row>
    <row r="109" s="2" customFormat="1" ht="16.5" customHeight="1">
      <c r="A109" s="39"/>
      <c r="B109" s="175"/>
      <c r="C109" s="176" t="s">
        <v>72</v>
      </c>
      <c r="D109" s="176" t="s">
        <v>193</v>
      </c>
      <c r="E109" s="177" t="s">
        <v>2248</v>
      </c>
      <c r="F109" s="178" t="s">
        <v>2249</v>
      </c>
      <c r="G109" s="179" t="s">
        <v>132</v>
      </c>
      <c r="H109" s="180">
        <v>22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334</v>
      </c>
    </row>
    <row r="110" s="2" customFormat="1" ht="16.5" customHeight="1">
      <c r="A110" s="39"/>
      <c r="B110" s="175"/>
      <c r="C110" s="176" t="s">
        <v>72</v>
      </c>
      <c r="D110" s="176" t="s">
        <v>193</v>
      </c>
      <c r="E110" s="177" t="s">
        <v>2250</v>
      </c>
      <c r="F110" s="178" t="s">
        <v>2251</v>
      </c>
      <c r="G110" s="179" t="s">
        <v>132</v>
      </c>
      <c r="H110" s="180">
        <v>22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346</v>
      </c>
    </row>
    <row r="111" s="2" customFormat="1" ht="16.5" customHeight="1">
      <c r="A111" s="39"/>
      <c r="B111" s="175"/>
      <c r="C111" s="176" t="s">
        <v>72</v>
      </c>
      <c r="D111" s="176" t="s">
        <v>193</v>
      </c>
      <c r="E111" s="177" t="s">
        <v>2252</v>
      </c>
      <c r="F111" s="178" t="s">
        <v>2253</v>
      </c>
      <c r="G111" s="179" t="s">
        <v>132</v>
      </c>
      <c r="H111" s="180">
        <v>9.5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358</v>
      </c>
    </row>
    <row r="112" s="2" customFormat="1" ht="16.5" customHeight="1">
      <c r="A112" s="39"/>
      <c r="B112" s="175"/>
      <c r="C112" s="176" t="s">
        <v>72</v>
      </c>
      <c r="D112" s="176" t="s">
        <v>193</v>
      </c>
      <c r="E112" s="177" t="s">
        <v>2254</v>
      </c>
      <c r="F112" s="178" t="s">
        <v>2255</v>
      </c>
      <c r="G112" s="179" t="s">
        <v>132</v>
      </c>
      <c r="H112" s="180">
        <v>27.699999999999999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369</v>
      </c>
    </row>
    <row r="113" s="2" customFormat="1" ht="16.5" customHeight="1">
      <c r="A113" s="39"/>
      <c r="B113" s="175"/>
      <c r="C113" s="176" t="s">
        <v>72</v>
      </c>
      <c r="D113" s="176" t="s">
        <v>193</v>
      </c>
      <c r="E113" s="177" t="s">
        <v>2256</v>
      </c>
      <c r="F113" s="178" t="s">
        <v>2257</v>
      </c>
      <c r="G113" s="179" t="s">
        <v>132</v>
      </c>
      <c r="H113" s="180">
        <v>22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383</v>
      </c>
    </row>
    <row r="114" s="2" customFormat="1" ht="16.5" customHeight="1">
      <c r="A114" s="39"/>
      <c r="B114" s="175"/>
      <c r="C114" s="176" t="s">
        <v>72</v>
      </c>
      <c r="D114" s="176" t="s">
        <v>193</v>
      </c>
      <c r="E114" s="177" t="s">
        <v>2258</v>
      </c>
      <c r="F114" s="178" t="s">
        <v>2259</v>
      </c>
      <c r="G114" s="179" t="s">
        <v>132</v>
      </c>
      <c r="H114" s="180">
        <v>22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396</v>
      </c>
    </row>
    <row r="115" s="2" customFormat="1" ht="16.5" customHeight="1">
      <c r="A115" s="39"/>
      <c r="B115" s="175"/>
      <c r="C115" s="176" t="s">
        <v>72</v>
      </c>
      <c r="D115" s="176" t="s">
        <v>193</v>
      </c>
      <c r="E115" s="177" t="s">
        <v>2260</v>
      </c>
      <c r="F115" s="178" t="s">
        <v>2261</v>
      </c>
      <c r="G115" s="179" t="s">
        <v>136</v>
      </c>
      <c r="H115" s="180">
        <v>19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407</v>
      </c>
    </row>
    <row r="116" s="13" customFormat="1">
      <c r="A116" s="13"/>
      <c r="B116" s="194"/>
      <c r="C116" s="13"/>
      <c r="D116" s="195" t="s">
        <v>145</v>
      </c>
      <c r="E116" s="196" t="s">
        <v>3</v>
      </c>
      <c r="F116" s="197" t="s">
        <v>2262</v>
      </c>
      <c r="G116" s="13"/>
      <c r="H116" s="198">
        <v>19</v>
      </c>
      <c r="I116" s="199"/>
      <c r="J116" s="13"/>
      <c r="K116" s="13"/>
      <c r="L116" s="194"/>
      <c r="M116" s="200"/>
      <c r="N116" s="201"/>
      <c r="O116" s="201"/>
      <c r="P116" s="201"/>
      <c r="Q116" s="201"/>
      <c r="R116" s="201"/>
      <c r="S116" s="201"/>
      <c r="T116" s="20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6" t="s">
        <v>145</v>
      </c>
      <c r="AU116" s="196" t="s">
        <v>81</v>
      </c>
      <c r="AV116" s="13" t="s">
        <v>81</v>
      </c>
      <c r="AW116" s="13" t="s">
        <v>33</v>
      </c>
      <c r="AX116" s="13" t="s">
        <v>72</v>
      </c>
      <c r="AY116" s="196" t="s">
        <v>191</v>
      </c>
    </row>
    <row r="117" s="14" customFormat="1">
      <c r="A117" s="14"/>
      <c r="B117" s="204"/>
      <c r="C117" s="14"/>
      <c r="D117" s="195" t="s">
        <v>145</v>
      </c>
      <c r="E117" s="205" t="s">
        <v>3</v>
      </c>
      <c r="F117" s="206" t="s">
        <v>270</v>
      </c>
      <c r="G117" s="14"/>
      <c r="H117" s="207">
        <v>19</v>
      </c>
      <c r="I117" s="208"/>
      <c r="J117" s="14"/>
      <c r="K117" s="14"/>
      <c r="L117" s="204"/>
      <c r="M117" s="209"/>
      <c r="N117" s="210"/>
      <c r="O117" s="210"/>
      <c r="P117" s="210"/>
      <c r="Q117" s="210"/>
      <c r="R117" s="210"/>
      <c r="S117" s="210"/>
      <c r="T117" s="21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5" t="s">
        <v>145</v>
      </c>
      <c r="AU117" s="205" t="s">
        <v>81</v>
      </c>
      <c r="AV117" s="14" t="s">
        <v>197</v>
      </c>
      <c r="AW117" s="14" t="s">
        <v>33</v>
      </c>
      <c r="AX117" s="14" t="s">
        <v>79</v>
      </c>
      <c r="AY117" s="205" t="s">
        <v>191</v>
      </c>
    </row>
    <row r="118" s="12" customFormat="1" ht="22.8" customHeight="1">
      <c r="A118" s="12"/>
      <c r="B118" s="162"/>
      <c r="C118" s="12"/>
      <c r="D118" s="163" t="s">
        <v>71</v>
      </c>
      <c r="E118" s="173" t="s">
        <v>582</v>
      </c>
      <c r="F118" s="173" t="s">
        <v>2263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SUM(P119:P120)</f>
        <v>0</v>
      </c>
      <c r="Q118" s="168"/>
      <c r="R118" s="169">
        <f>SUM(R119:R120)</f>
        <v>0</v>
      </c>
      <c r="S118" s="168"/>
      <c r="T118" s="17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79</v>
      </c>
      <c r="AT118" s="171" t="s">
        <v>71</v>
      </c>
      <c r="AU118" s="171" t="s">
        <v>79</v>
      </c>
      <c r="AY118" s="163" t="s">
        <v>191</v>
      </c>
      <c r="BK118" s="172">
        <f>SUM(BK119:BK120)</f>
        <v>0</v>
      </c>
    </row>
    <row r="119" s="2" customFormat="1" ht="16.5" customHeight="1">
      <c r="A119" s="39"/>
      <c r="B119" s="175"/>
      <c r="C119" s="176" t="s">
        <v>72</v>
      </c>
      <c r="D119" s="176" t="s">
        <v>193</v>
      </c>
      <c r="E119" s="177" t="s">
        <v>2264</v>
      </c>
      <c r="F119" s="178" t="s">
        <v>2265</v>
      </c>
      <c r="G119" s="179" t="s">
        <v>136</v>
      </c>
      <c r="H119" s="180">
        <v>40.140000000000001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421</v>
      </c>
    </row>
    <row r="120" s="2" customFormat="1" ht="16.5" customHeight="1">
      <c r="A120" s="39"/>
      <c r="B120" s="175"/>
      <c r="C120" s="176" t="s">
        <v>72</v>
      </c>
      <c r="D120" s="176" t="s">
        <v>193</v>
      </c>
      <c r="E120" s="177" t="s">
        <v>2266</v>
      </c>
      <c r="F120" s="178" t="s">
        <v>2267</v>
      </c>
      <c r="G120" s="179" t="s">
        <v>136</v>
      </c>
      <c r="H120" s="180">
        <v>40.140000000000001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432</v>
      </c>
    </row>
    <row r="121" s="12" customFormat="1" ht="22.8" customHeight="1">
      <c r="A121" s="12"/>
      <c r="B121" s="162"/>
      <c r="C121" s="12"/>
      <c r="D121" s="163" t="s">
        <v>71</v>
      </c>
      <c r="E121" s="173" t="s">
        <v>236</v>
      </c>
      <c r="F121" s="173" t="s">
        <v>2268</v>
      </c>
      <c r="G121" s="12"/>
      <c r="H121" s="12"/>
      <c r="I121" s="165"/>
      <c r="J121" s="174">
        <f>BK121</f>
        <v>0</v>
      </c>
      <c r="K121" s="12"/>
      <c r="L121" s="162"/>
      <c r="M121" s="167"/>
      <c r="N121" s="168"/>
      <c r="O121" s="168"/>
      <c r="P121" s="169">
        <f>SUM(P122:P146)</f>
        <v>0</v>
      </c>
      <c r="Q121" s="168"/>
      <c r="R121" s="169">
        <f>SUM(R122:R146)</f>
        <v>0</v>
      </c>
      <c r="S121" s="168"/>
      <c r="T121" s="170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3" t="s">
        <v>79</v>
      </c>
      <c r="AT121" s="171" t="s">
        <v>71</v>
      </c>
      <c r="AU121" s="171" t="s">
        <v>79</v>
      </c>
      <c r="AY121" s="163" t="s">
        <v>191</v>
      </c>
      <c r="BK121" s="172">
        <f>SUM(BK122:BK146)</f>
        <v>0</v>
      </c>
    </row>
    <row r="122" s="2" customFormat="1" ht="16.5" customHeight="1">
      <c r="A122" s="39"/>
      <c r="B122" s="175"/>
      <c r="C122" s="176" t="s">
        <v>72</v>
      </c>
      <c r="D122" s="176" t="s">
        <v>193</v>
      </c>
      <c r="E122" s="177" t="s">
        <v>2269</v>
      </c>
      <c r="F122" s="178" t="s">
        <v>2270</v>
      </c>
      <c r="G122" s="179" t="s">
        <v>132</v>
      </c>
      <c r="H122" s="180">
        <v>0.040000000000000001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446</v>
      </c>
    </row>
    <row r="123" s="13" customFormat="1">
      <c r="A123" s="13"/>
      <c r="B123" s="194"/>
      <c r="C123" s="13"/>
      <c r="D123" s="195" t="s">
        <v>145</v>
      </c>
      <c r="E123" s="196" t="s">
        <v>3</v>
      </c>
      <c r="F123" s="197" t="s">
        <v>2271</v>
      </c>
      <c r="G123" s="13"/>
      <c r="H123" s="198">
        <v>0.040000000000000001</v>
      </c>
      <c r="I123" s="199"/>
      <c r="J123" s="13"/>
      <c r="K123" s="13"/>
      <c r="L123" s="194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145</v>
      </c>
      <c r="AU123" s="196" t="s">
        <v>81</v>
      </c>
      <c r="AV123" s="13" t="s">
        <v>81</v>
      </c>
      <c r="AW123" s="13" t="s">
        <v>33</v>
      </c>
      <c r="AX123" s="13" t="s">
        <v>72</v>
      </c>
      <c r="AY123" s="196" t="s">
        <v>191</v>
      </c>
    </row>
    <row r="124" s="14" customFormat="1">
      <c r="A124" s="14"/>
      <c r="B124" s="204"/>
      <c r="C124" s="14"/>
      <c r="D124" s="195" t="s">
        <v>145</v>
      </c>
      <c r="E124" s="205" t="s">
        <v>3</v>
      </c>
      <c r="F124" s="206" t="s">
        <v>270</v>
      </c>
      <c r="G124" s="14"/>
      <c r="H124" s="207">
        <v>0.040000000000000001</v>
      </c>
      <c r="I124" s="208"/>
      <c r="J124" s="14"/>
      <c r="K124" s="14"/>
      <c r="L124" s="204"/>
      <c r="M124" s="209"/>
      <c r="N124" s="210"/>
      <c r="O124" s="210"/>
      <c r="P124" s="210"/>
      <c r="Q124" s="210"/>
      <c r="R124" s="210"/>
      <c r="S124" s="210"/>
      <c r="T124" s="21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5" t="s">
        <v>145</v>
      </c>
      <c r="AU124" s="205" t="s">
        <v>81</v>
      </c>
      <c r="AV124" s="14" t="s">
        <v>197</v>
      </c>
      <c r="AW124" s="14" t="s">
        <v>33</v>
      </c>
      <c r="AX124" s="14" t="s">
        <v>79</v>
      </c>
      <c r="AY124" s="205" t="s">
        <v>191</v>
      </c>
    </row>
    <row r="125" s="2" customFormat="1" ht="16.5" customHeight="1">
      <c r="A125" s="39"/>
      <c r="B125" s="175"/>
      <c r="C125" s="176" t="s">
        <v>72</v>
      </c>
      <c r="D125" s="176" t="s">
        <v>193</v>
      </c>
      <c r="E125" s="177" t="s">
        <v>2272</v>
      </c>
      <c r="F125" s="178" t="s">
        <v>2273</v>
      </c>
      <c r="G125" s="179" t="s">
        <v>136</v>
      </c>
      <c r="H125" s="180">
        <v>0.35999999999999999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457</v>
      </c>
    </row>
    <row r="126" s="13" customFormat="1">
      <c r="A126" s="13"/>
      <c r="B126" s="194"/>
      <c r="C126" s="13"/>
      <c r="D126" s="195" t="s">
        <v>145</v>
      </c>
      <c r="E126" s="196" t="s">
        <v>3</v>
      </c>
      <c r="F126" s="197" t="s">
        <v>2274</v>
      </c>
      <c r="G126" s="13"/>
      <c r="H126" s="198">
        <v>0.35999999999999999</v>
      </c>
      <c r="I126" s="199"/>
      <c r="J126" s="13"/>
      <c r="K126" s="13"/>
      <c r="L126" s="194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145</v>
      </c>
      <c r="AU126" s="196" t="s">
        <v>81</v>
      </c>
      <c r="AV126" s="13" t="s">
        <v>81</v>
      </c>
      <c r="AW126" s="13" t="s">
        <v>33</v>
      </c>
      <c r="AX126" s="13" t="s">
        <v>72</v>
      </c>
      <c r="AY126" s="196" t="s">
        <v>191</v>
      </c>
    </row>
    <row r="127" s="14" customFormat="1">
      <c r="A127" s="14"/>
      <c r="B127" s="204"/>
      <c r="C127" s="14"/>
      <c r="D127" s="195" t="s">
        <v>145</v>
      </c>
      <c r="E127" s="205" t="s">
        <v>3</v>
      </c>
      <c r="F127" s="206" t="s">
        <v>270</v>
      </c>
      <c r="G127" s="14"/>
      <c r="H127" s="207">
        <v>0.35999999999999999</v>
      </c>
      <c r="I127" s="208"/>
      <c r="J127" s="14"/>
      <c r="K127" s="14"/>
      <c r="L127" s="204"/>
      <c r="M127" s="209"/>
      <c r="N127" s="210"/>
      <c r="O127" s="210"/>
      <c r="P127" s="210"/>
      <c r="Q127" s="210"/>
      <c r="R127" s="210"/>
      <c r="S127" s="210"/>
      <c r="T127" s="21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5" t="s">
        <v>145</v>
      </c>
      <c r="AU127" s="205" t="s">
        <v>81</v>
      </c>
      <c r="AV127" s="14" t="s">
        <v>197</v>
      </c>
      <c r="AW127" s="14" t="s">
        <v>33</v>
      </c>
      <c r="AX127" s="14" t="s">
        <v>79</v>
      </c>
      <c r="AY127" s="205" t="s">
        <v>191</v>
      </c>
    </row>
    <row r="128" s="2" customFormat="1" ht="16.5" customHeight="1">
      <c r="A128" s="39"/>
      <c r="B128" s="175"/>
      <c r="C128" s="176" t="s">
        <v>72</v>
      </c>
      <c r="D128" s="176" t="s">
        <v>193</v>
      </c>
      <c r="E128" s="177" t="s">
        <v>2275</v>
      </c>
      <c r="F128" s="178" t="s">
        <v>2276</v>
      </c>
      <c r="G128" s="179" t="s">
        <v>553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469</v>
      </c>
    </row>
    <row r="129" s="2" customFormat="1" ht="16.5" customHeight="1">
      <c r="A129" s="39"/>
      <c r="B129" s="175"/>
      <c r="C129" s="176" t="s">
        <v>72</v>
      </c>
      <c r="D129" s="176" t="s">
        <v>193</v>
      </c>
      <c r="E129" s="177" t="s">
        <v>2277</v>
      </c>
      <c r="F129" s="178" t="s">
        <v>2278</v>
      </c>
      <c r="G129" s="179" t="s">
        <v>288</v>
      </c>
      <c r="H129" s="180">
        <v>10.5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481</v>
      </c>
    </row>
    <row r="130" s="2" customFormat="1" ht="16.5" customHeight="1">
      <c r="A130" s="39"/>
      <c r="B130" s="175"/>
      <c r="C130" s="176" t="s">
        <v>72</v>
      </c>
      <c r="D130" s="176" t="s">
        <v>193</v>
      </c>
      <c r="E130" s="177" t="s">
        <v>2279</v>
      </c>
      <c r="F130" s="178" t="s">
        <v>2280</v>
      </c>
      <c r="G130" s="179" t="s">
        <v>553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493</v>
      </c>
    </row>
    <row r="131" s="2" customFormat="1" ht="16.5" customHeight="1">
      <c r="A131" s="39"/>
      <c r="B131" s="175"/>
      <c r="C131" s="176" t="s">
        <v>72</v>
      </c>
      <c r="D131" s="176" t="s">
        <v>193</v>
      </c>
      <c r="E131" s="177" t="s">
        <v>2281</v>
      </c>
      <c r="F131" s="178" t="s">
        <v>2282</v>
      </c>
      <c r="G131" s="179" t="s">
        <v>136</v>
      </c>
      <c r="H131" s="180">
        <v>0.20000000000000001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504</v>
      </c>
    </row>
    <row r="132" s="13" customFormat="1">
      <c r="A132" s="13"/>
      <c r="B132" s="194"/>
      <c r="C132" s="13"/>
      <c r="D132" s="195" t="s">
        <v>145</v>
      </c>
      <c r="E132" s="196" t="s">
        <v>3</v>
      </c>
      <c r="F132" s="197" t="s">
        <v>2283</v>
      </c>
      <c r="G132" s="13"/>
      <c r="H132" s="198">
        <v>0.20000000000000001</v>
      </c>
      <c r="I132" s="199"/>
      <c r="J132" s="13"/>
      <c r="K132" s="13"/>
      <c r="L132" s="194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145</v>
      </c>
      <c r="AU132" s="196" t="s">
        <v>81</v>
      </c>
      <c r="AV132" s="13" t="s">
        <v>81</v>
      </c>
      <c r="AW132" s="13" t="s">
        <v>33</v>
      </c>
      <c r="AX132" s="13" t="s">
        <v>72</v>
      </c>
      <c r="AY132" s="196" t="s">
        <v>191</v>
      </c>
    </row>
    <row r="133" s="14" customFormat="1">
      <c r="A133" s="14"/>
      <c r="B133" s="204"/>
      <c r="C133" s="14"/>
      <c r="D133" s="195" t="s">
        <v>145</v>
      </c>
      <c r="E133" s="205" t="s">
        <v>3</v>
      </c>
      <c r="F133" s="206" t="s">
        <v>270</v>
      </c>
      <c r="G133" s="14"/>
      <c r="H133" s="207">
        <v>0.20000000000000001</v>
      </c>
      <c r="I133" s="208"/>
      <c r="J133" s="14"/>
      <c r="K133" s="14"/>
      <c r="L133" s="204"/>
      <c r="M133" s="209"/>
      <c r="N133" s="210"/>
      <c r="O133" s="210"/>
      <c r="P133" s="210"/>
      <c r="Q133" s="210"/>
      <c r="R133" s="210"/>
      <c r="S133" s="210"/>
      <c r="T133" s="21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5" t="s">
        <v>145</v>
      </c>
      <c r="AU133" s="205" t="s">
        <v>81</v>
      </c>
      <c r="AV133" s="14" t="s">
        <v>197</v>
      </c>
      <c r="AW133" s="14" t="s">
        <v>33</v>
      </c>
      <c r="AX133" s="14" t="s">
        <v>79</v>
      </c>
      <c r="AY133" s="205" t="s">
        <v>191</v>
      </c>
    </row>
    <row r="134" s="2" customFormat="1" ht="16.5" customHeight="1">
      <c r="A134" s="39"/>
      <c r="B134" s="175"/>
      <c r="C134" s="176" t="s">
        <v>72</v>
      </c>
      <c r="D134" s="176" t="s">
        <v>193</v>
      </c>
      <c r="E134" s="177" t="s">
        <v>2284</v>
      </c>
      <c r="F134" s="178" t="s">
        <v>2285</v>
      </c>
      <c r="G134" s="179" t="s">
        <v>288</v>
      </c>
      <c r="H134" s="180">
        <v>7.5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522</v>
      </c>
    </row>
    <row r="135" s="2" customFormat="1" ht="16.5" customHeight="1">
      <c r="A135" s="39"/>
      <c r="B135" s="175"/>
      <c r="C135" s="176" t="s">
        <v>72</v>
      </c>
      <c r="D135" s="176" t="s">
        <v>193</v>
      </c>
      <c r="E135" s="177" t="s">
        <v>2286</v>
      </c>
      <c r="F135" s="178" t="s">
        <v>2287</v>
      </c>
      <c r="G135" s="179" t="s">
        <v>288</v>
      </c>
      <c r="H135" s="180">
        <v>7.5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536</v>
      </c>
    </row>
    <row r="136" s="2" customFormat="1" ht="16.5" customHeight="1">
      <c r="A136" s="39"/>
      <c r="B136" s="175"/>
      <c r="C136" s="176" t="s">
        <v>72</v>
      </c>
      <c r="D136" s="176" t="s">
        <v>193</v>
      </c>
      <c r="E136" s="177" t="s">
        <v>2288</v>
      </c>
      <c r="F136" s="178" t="s">
        <v>2289</v>
      </c>
      <c r="G136" s="179" t="s">
        <v>288</v>
      </c>
      <c r="H136" s="180">
        <v>7.5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550</v>
      </c>
    </row>
    <row r="137" s="2" customFormat="1" ht="16.5" customHeight="1">
      <c r="A137" s="39"/>
      <c r="B137" s="175"/>
      <c r="C137" s="176" t="s">
        <v>72</v>
      </c>
      <c r="D137" s="176" t="s">
        <v>193</v>
      </c>
      <c r="E137" s="177" t="s">
        <v>2290</v>
      </c>
      <c r="F137" s="178" t="s">
        <v>2291</v>
      </c>
      <c r="G137" s="179" t="s">
        <v>553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560</v>
      </c>
    </row>
    <row r="138" s="2" customFormat="1" ht="16.5" customHeight="1">
      <c r="A138" s="39"/>
      <c r="B138" s="175"/>
      <c r="C138" s="176" t="s">
        <v>72</v>
      </c>
      <c r="D138" s="176" t="s">
        <v>193</v>
      </c>
      <c r="E138" s="177" t="s">
        <v>2292</v>
      </c>
      <c r="F138" s="178" t="s">
        <v>2293</v>
      </c>
      <c r="G138" s="179" t="s">
        <v>288</v>
      </c>
      <c r="H138" s="180">
        <v>10.5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574</v>
      </c>
    </row>
    <row r="139" s="2" customFormat="1" ht="16.5" customHeight="1">
      <c r="A139" s="39"/>
      <c r="B139" s="175"/>
      <c r="C139" s="176" t="s">
        <v>72</v>
      </c>
      <c r="D139" s="176" t="s">
        <v>193</v>
      </c>
      <c r="E139" s="177" t="s">
        <v>2294</v>
      </c>
      <c r="F139" s="178" t="s">
        <v>2295</v>
      </c>
      <c r="G139" s="179" t="s">
        <v>1299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588</v>
      </c>
    </row>
    <row r="140" s="2" customFormat="1" ht="16.5" customHeight="1">
      <c r="A140" s="39"/>
      <c r="B140" s="175"/>
      <c r="C140" s="176" t="s">
        <v>72</v>
      </c>
      <c r="D140" s="176" t="s">
        <v>193</v>
      </c>
      <c r="E140" s="177" t="s">
        <v>2296</v>
      </c>
      <c r="F140" s="178" t="s">
        <v>2297</v>
      </c>
      <c r="G140" s="179" t="s">
        <v>136</v>
      </c>
      <c r="H140" s="180">
        <v>0.22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604</v>
      </c>
    </row>
    <row r="141" s="13" customFormat="1">
      <c r="A141" s="13"/>
      <c r="B141" s="194"/>
      <c r="C141" s="13"/>
      <c r="D141" s="195" t="s">
        <v>145</v>
      </c>
      <c r="E141" s="196" t="s">
        <v>3</v>
      </c>
      <c r="F141" s="197" t="s">
        <v>2298</v>
      </c>
      <c r="G141" s="13"/>
      <c r="H141" s="198">
        <v>0.22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145</v>
      </c>
      <c r="AU141" s="196" t="s">
        <v>81</v>
      </c>
      <c r="AV141" s="13" t="s">
        <v>81</v>
      </c>
      <c r="AW141" s="13" t="s">
        <v>33</v>
      </c>
      <c r="AX141" s="13" t="s">
        <v>72</v>
      </c>
      <c r="AY141" s="196" t="s">
        <v>191</v>
      </c>
    </row>
    <row r="142" s="14" customFormat="1">
      <c r="A142" s="14"/>
      <c r="B142" s="204"/>
      <c r="C142" s="14"/>
      <c r="D142" s="195" t="s">
        <v>145</v>
      </c>
      <c r="E142" s="205" t="s">
        <v>3</v>
      </c>
      <c r="F142" s="206" t="s">
        <v>270</v>
      </c>
      <c r="G142" s="14"/>
      <c r="H142" s="207">
        <v>0.22</v>
      </c>
      <c r="I142" s="208"/>
      <c r="J142" s="14"/>
      <c r="K142" s="14"/>
      <c r="L142" s="204"/>
      <c r="M142" s="209"/>
      <c r="N142" s="210"/>
      <c r="O142" s="210"/>
      <c r="P142" s="210"/>
      <c r="Q142" s="210"/>
      <c r="R142" s="210"/>
      <c r="S142" s="210"/>
      <c r="T142" s="21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5" t="s">
        <v>145</v>
      </c>
      <c r="AU142" s="205" t="s">
        <v>81</v>
      </c>
      <c r="AV142" s="14" t="s">
        <v>197</v>
      </c>
      <c r="AW142" s="14" t="s">
        <v>33</v>
      </c>
      <c r="AX142" s="14" t="s">
        <v>79</v>
      </c>
      <c r="AY142" s="205" t="s">
        <v>191</v>
      </c>
    </row>
    <row r="143" s="2" customFormat="1" ht="16.5" customHeight="1">
      <c r="A143" s="39"/>
      <c r="B143" s="175"/>
      <c r="C143" s="176" t="s">
        <v>72</v>
      </c>
      <c r="D143" s="176" t="s">
        <v>193</v>
      </c>
      <c r="E143" s="177" t="s">
        <v>2299</v>
      </c>
      <c r="F143" s="178" t="s">
        <v>2300</v>
      </c>
      <c r="G143" s="179" t="s">
        <v>553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979</v>
      </c>
    </row>
    <row r="144" s="2" customFormat="1" ht="16.5" customHeight="1">
      <c r="A144" s="39"/>
      <c r="B144" s="175"/>
      <c r="C144" s="176" t="s">
        <v>72</v>
      </c>
      <c r="D144" s="176" t="s">
        <v>193</v>
      </c>
      <c r="E144" s="177" t="s">
        <v>2301</v>
      </c>
      <c r="F144" s="178" t="s">
        <v>2302</v>
      </c>
      <c r="G144" s="179" t="s">
        <v>553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991</v>
      </c>
    </row>
    <row r="145" s="2" customFormat="1" ht="16.5" customHeight="1">
      <c r="A145" s="39"/>
      <c r="B145" s="175"/>
      <c r="C145" s="176" t="s">
        <v>72</v>
      </c>
      <c r="D145" s="176" t="s">
        <v>193</v>
      </c>
      <c r="E145" s="177" t="s">
        <v>2303</v>
      </c>
      <c r="F145" s="178" t="s">
        <v>2304</v>
      </c>
      <c r="G145" s="179" t="s">
        <v>553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1001</v>
      </c>
    </row>
    <row r="146" s="2" customFormat="1" ht="16.5" customHeight="1">
      <c r="A146" s="39"/>
      <c r="B146" s="175"/>
      <c r="C146" s="176" t="s">
        <v>72</v>
      </c>
      <c r="D146" s="176" t="s">
        <v>193</v>
      </c>
      <c r="E146" s="177" t="s">
        <v>2305</v>
      </c>
      <c r="F146" s="178" t="s">
        <v>2306</v>
      </c>
      <c r="G146" s="179" t="s">
        <v>553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1012</v>
      </c>
    </row>
    <row r="147" s="12" customFormat="1" ht="22.8" customHeight="1">
      <c r="A147" s="12"/>
      <c r="B147" s="162"/>
      <c r="C147" s="12"/>
      <c r="D147" s="163" t="s">
        <v>71</v>
      </c>
      <c r="E147" s="173" t="s">
        <v>1149</v>
      </c>
      <c r="F147" s="173" t="s">
        <v>2307</v>
      </c>
      <c r="G147" s="12"/>
      <c r="H147" s="12"/>
      <c r="I147" s="165"/>
      <c r="J147" s="174">
        <f>BK147</f>
        <v>0</v>
      </c>
      <c r="K147" s="12"/>
      <c r="L147" s="162"/>
      <c r="M147" s="167"/>
      <c r="N147" s="168"/>
      <c r="O147" s="168"/>
      <c r="P147" s="169">
        <f>SUM(P148:P177)</f>
        <v>0</v>
      </c>
      <c r="Q147" s="168"/>
      <c r="R147" s="169">
        <f>SUM(R148:R177)</f>
        <v>0</v>
      </c>
      <c r="S147" s="168"/>
      <c r="T147" s="170">
        <f>SUM(T148:T177)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3" t="s">
        <v>79</v>
      </c>
      <c r="AT147" s="171" t="s">
        <v>71</v>
      </c>
      <c r="AU147" s="171" t="s">
        <v>79</v>
      </c>
      <c r="AY147" s="163" t="s">
        <v>191</v>
      </c>
      <c r="BK147" s="172">
        <f>SUM(BK148:BK177)</f>
        <v>0</v>
      </c>
    </row>
    <row r="148" s="2" customFormat="1" ht="16.5" customHeight="1">
      <c r="A148" s="39"/>
      <c r="B148" s="175"/>
      <c r="C148" s="176" t="s">
        <v>72</v>
      </c>
      <c r="D148" s="176" t="s">
        <v>193</v>
      </c>
      <c r="E148" s="177" t="s">
        <v>2308</v>
      </c>
      <c r="F148" s="178" t="s">
        <v>2309</v>
      </c>
      <c r="G148" s="179" t="s">
        <v>288</v>
      </c>
      <c r="H148" s="180">
        <v>0.29999999999999999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1024</v>
      </c>
    </row>
    <row r="149" s="2" customFormat="1" ht="16.5" customHeight="1">
      <c r="A149" s="39"/>
      <c r="B149" s="175"/>
      <c r="C149" s="176" t="s">
        <v>72</v>
      </c>
      <c r="D149" s="176" t="s">
        <v>193</v>
      </c>
      <c r="E149" s="177" t="s">
        <v>2310</v>
      </c>
      <c r="F149" s="178" t="s">
        <v>2311</v>
      </c>
      <c r="G149" s="179" t="s">
        <v>288</v>
      </c>
      <c r="H149" s="180">
        <v>0.90000000000000002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1037</v>
      </c>
    </row>
    <row r="150" s="13" customFormat="1">
      <c r="A150" s="13"/>
      <c r="B150" s="194"/>
      <c r="C150" s="13"/>
      <c r="D150" s="195" t="s">
        <v>145</v>
      </c>
      <c r="E150" s="196" t="s">
        <v>3</v>
      </c>
      <c r="F150" s="197" t="s">
        <v>2312</v>
      </c>
      <c r="G150" s="13"/>
      <c r="H150" s="198">
        <v>0.90000000000000002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145</v>
      </c>
      <c r="AU150" s="196" t="s">
        <v>81</v>
      </c>
      <c r="AV150" s="13" t="s">
        <v>81</v>
      </c>
      <c r="AW150" s="13" t="s">
        <v>33</v>
      </c>
      <c r="AX150" s="13" t="s">
        <v>72</v>
      </c>
      <c r="AY150" s="196" t="s">
        <v>191</v>
      </c>
    </row>
    <row r="151" s="14" customFormat="1">
      <c r="A151" s="14"/>
      <c r="B151" s="204"/>
      <c r="C151" s="14"/>
      <c r="D151" s="195" t="s">
        <v>145</v>
      </c>
      <c r="E151" s="205" t="s">
        <v>3</v>
      </c>
      <c r="F151" s="206" t="s">
        <v>270</v>
      </c>
      <c r="G151" s="14"/>
      <c r="H151" s="207">
        <v>0.90000000000000002</v>
      </c>
      <c r="I151" s="208"/>
      <c r="J151" s="14"/>
      <c r="K151" s="14"/>
      <c r="L151" s="204"/>
      <c r="M151" s="209"/>
      <c r="N151" s="210"/>
      <c r="O151" s="210"/>
      <c r="P151" s="210"/>
      <c r="Q151" s="210"/>
      <c r="R151" s="210"/>
      <c r="S151" s="210"/>
      <c r="T151" s="21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5" t="s">
        <v>145</v>
      </c>
      <c r="AU151" s="205" t="s">
        <v>81</v>
      </c>
      <c r="AV151" s="14" t="s">
        <v>197</v>
      </c>
      <c r="AW151" s="14" t="s">
        <v>33</v>
      </c>
      <c r="AX151" s="14" t="s">
        <v>79</v>
      </c>
      <c r="AY151" s="205" t="s">
        <v>191</v>
      </c>
    </row>
    <row r="152" s="2" customFormat="1" ht="16.5" customHeight="1">
      <c r="A152" s="39"/>
      <c r="B152" s="175"/>
      <c r="C152" s="176" t="s">
        <v>72</v>
      </c>
      <c r="D152" s="176" t="s">
        <v>193</v>
      </c>
      <c r="E152" s="177" t="s">
        <v>2313</v>
      </c>
      <c r="F152" s="178" t="s">
        <v>2314</v>
      </c>
      <c r="G152" s="179" t="s">
        <v>288</v>
      </c>
      <c r="H152" s="180">
        <v>0.59999999999999998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1048</v>
      </c>
    </row>
    <row r="153" s="13" customFormat="1">
      <c r="A153" s="13"/>
      <c r="B153" s="194"/>
      <c r="C153" s="13"/>
      <c r="D153" s="195" t="s">
        <v>145</v>
      </c>
      <c r="E153" s="196" t="s">
        <v>3</v>
      </c>
      <c r="F153" s="197" t="s">
        <v>2315</v>
      </c>
      <c r="G153" s="13"/>
      <c r="H153" s="198">
        <v>0.59999999999999998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81</v>
      </c>
      <c r="AV153" s="13" t="s">
        <v>81</v>
      </c>
      <c r="AW153" s="13" t="s">
        <v>33</v>
      </c>
      <c r="AX153" s="13" t="s">
        <v>72</v>
      </c>
      <c r="AY153" s="196" t="s">
        <v>191</v>
      </c>
    </row>
    <row r="154" s="14" customFormat="1">
      <c r="A154" s="14"/>
      <c r="B154" s="204"/>
      <c r="C154" s="14"/>
      <c r="D154" s="195" t="s">
        <v>145</v>
      </c>
      <c r="E154" s="205" t="s">
        <v>3</v>
      </c>
      <c r="F154" s="206" t="s">
        <v>270</v>
      </c>
      <c r="G154" s="14"/>
      <c r="H154" s="207">
        <v>0.59999999999999998</v>
      </c>
      <c r="I154" s="208"/>
      <c r="J154" s="14"/>
      <c r="K154" s="14"/>
      <c r="L154" s="204"/>
      <c r="M154" s="209"/>
      <c r="N154" s="210"/>
      <c r="O154" s="210"/>
      <c r="P154" s="210"/>
      <c r="Q154" s="210"/>
      <c r="R154" s="210"/>
      <c r="S154" s="210"/>
      <c r="T154" s="21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5" t="s">
        <v>145</v>
      </c>
      <c r="AU154" s="205" t="s">
        <v>81</v>
      </c>
      <c r="AV154" s="14" t="s">
        <v>197</v>
      </c>
      <c r="AW154" s="14" t="s">
        <v>33</v>
      </c>
      <c r="AX154" s="14" t="s">
        <v>79</v>
      </c>
      <c r="AY154" s="205" t="s">
        <v>191</v>
      </c>
    </row>
    <row r="155" s="2" customFormat="1" ht="16.5" customHeight="1">
      <c r="A155" s="39"/>
      <c r="B155" s="175"/>
      <c r="C155" s="176" t="s">
        <v>72</v>
      </c>
      <c r="D155" s="176" t="s">
        <v>193</v>
      </c>
      <c r="E155" s="177" t="s">
        <v>2316</v>
      </c>
      <c r="F155" s="178" t="s">
        <v>2317</v>
      </c>
      <c r="G155" s="179" t="s">
        <v>288</v>
      </c>
      <c r="H155" s="180">
        <v>57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1060</v>
      </c>
    </row>
    <row r="156" s="2" customFormat="1" ht="16.5" customHeight="1">
      <c r="A156" s="39"/>
      <c r="B156" s="175"/>
      <c r="C156" s="176" t="s">
        <v>72</v>
      </c>
      <c r="D156" s="176" t="s">
        <v>193</v>
      </c>
      <c r="E156" s="177" t="s">
        <v>2318</v>
      </c>
      <c r="F156" s="178" t="s">
        <v>2319</v>
      </c>
      <c r="G156" s="179" t="s">
        <v>288</v>
      </c>
      <c r="H156" s="180">
        <v>85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1070</v>
      </c>
    </row>
    <row r="157" s="2" customFormat="1" ht="16.5" customHeight="1">
      <c r="A157" s="39"/>
      <c r="B157" s="175"/>
      <c r="C157" s="176" t="s">
        <v>72</v>
      </c>
      <c r="D157" s="176" t="s">
        <v>193</v>
      </c>
      <c r="E157" s="177" t="s">
        <v>2320</v>
      </c>
      <c r="F157" s="178" t="s">
        <v>2321</v>
      </c>
      <c r="G157" s="179" t="s">
        <v>288</v>
      </c>
      <c r="H157" s="180">
        <v>100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1081</v>
      </c>
    </row>
    <row r="158" s="2" customFormat="1" ht="16.5" customHeight="1">
      <c r="A158" s="39"/>
      <c r="B158" s="175"/>
      <c r="C158" s="176" t="s">
        <v>72</v>
      </c>
      <c r="D158" s="176" t="s">
        <v>193</v>
      </c>
      <c r="E158" s="177" t="s">
        <v>2322</v>
      </c>
      <c r="F158" s="178" t="s">
        <v>2323</v>
      </c>
      <c r="G158" s="179" t="s">
        <v>553</v>
      </c>
      <c r="H158" s="180">
        <v>5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1093</v>
      </c>
    </row>
    <row r="159" s="2" customFormat="1" ht="16.5" customHeight="1">
      <c r="A159" s="39"/>
      <c r="B159" s="175"/>
      <c r="C159" s="176" t="s">
        <v>72</v>
      </c>
      <c r="D159" s="176" t="s">
        <v>193</v>
      </c>
      <c r="E159" s="177" t="s">
        <v>2324</v>
      </c>
      <c r="F159" s="178" t="s">
        <v>2325</v>
      </c>
      <c r="G159" s="179" t="s">
        <v>288</v>
      </c>
      <c r="H159" s="180">
        <v>120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1105</v>
      </c>
    </row>
    <row r="160" s="2" customFormat="1" ht="16.5" customHeight="1">
      <c r="A160" s="39"/>
      <c r="B160" s="175"/>
      <c r="C160" s="176" t="s">
        <v>72</v>
      </c>
      <c r="D160" s="176" t="s">
        <v>193</v>
      </c>
      <c r="E160" s="177" t="s">
        <v>2326</v>
      </c>
      <c r="F160" s="178" t="s">
        <v>2327</v>
      </c>
      <c r="G160" s="179" t="s">
        <v>1299</v>
      </c>
      <c r="H160" s="180">
        <v>2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1117</v>
      </c>
    </row>
    <row r="161" s="2" customFormat="1" ht="16.5" customHeight="1">
      <c r="A161" s="39"/>
      <c r="B161" s="175"/>
      <c r="C161" s="176" t="s">
        <v>72</v>
      </c>
      <c r="D161" s="176" t="s">
        <v>193</v>
      </c>
      <c r="E161" s="177" t="s">
        <v>2328</v>
      </c>
      <c r="F161" s="178" t="s">
        <v>2329</v>
      </c>
      <c r="G161" s="179" t="s">
        <v>1299</v>
      </c>
      <c r="H161" s="180">
        <v>6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1127</v>
      </c>
    </row>
    <row r="162" s="2" customFormat="1" ht="16.5" customHeight="1">
      <c r="A162" s="39"/>
      <c r="B162" s="175"/>
      <c r="C162" s="176" t="s">
        <v>72</v>
      </c>
      <c r="D162" s="176" t="s">
        <v>193</v>
      </c>
      <c r="E162" s="177" t="s">
        <v>2330</v>
      </c>
      <c r="F162" s="178" t="s">
        <v>2331</v>
      </c>
      <c r="G162" s="179" t="s">
        <v>1299</v>
      </c>
      <c r="H162" s="180">
        <v>4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1138</v>
      </c>
    </row>
    <row r="163" s="2" customFormat="1" ht="16.5" customHeight="1">
      <c r="A163" s="39"/>
      <c r="B163" s="175"/>
      <c r="C163" s="176" t="s">
        <v>72</v>
      </c>
      <c r="D163" s="176" t="s">
        <v>193</v>
      </c>
      <c r="E163" s="177" t="s">
        <v>2332</v>
      </c>
      <c r="F163" s="178" t="s">
        <v>2333</v>
      </c>
      <c r="G163" s="179" t="s">
        <v>1299</v>
      </c>
      <c r="H163" s="180">
        <v>12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1149</v>
      </c>
    </row>
    <row r="164" s="2" customFormat="1" ht="16.5" customHeight="1">
      <c r="A164" s="39"/>
      <c r="B164" s="175"/>
      <c r="C164" s="176" t="s">
        <v>72</v>
      </c>
      <c r="D164" s="176" t="s">
        <v>193</v>
      </c>
      <c r="E164" s="177" t="s">
        <v>2334</v>
      </c>
      <c r="F164" s="178" t="s">
        <v>2335</v>
      </c>
      <c r="G164" s="179" t="s">
        <v>1299</v>
      </c>
      <c r="H164" s="180">
        <v>2</v>
      </c>
      <c r="I164" s="181"/>
      <c r="J164" s="182">
        <f>ROUND(I164*H164,2)</f>
        <v>0</v>
      </c>
      <c r="K164" s="178" t="s">
        <v>3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1161</v>
      </c>
    </row>
    <row r="165" s="2" customFormat="1" ht="16.5" customHeight="1">
      <c r="A165" s="39"/>
      <c r="B165" s="175"/>
      <c r="C165" s="176" t="s">
        <v>72</v>
      </c>
      <c r="D165" s="176" t="s">
        <v>193</v>
      </c>
      <c r="E165" s="177" t="s">
        <v>2336</v>
      </c>
      <c r="F165" s="178" t="s">
        <v>2337</v>
      </c>
      <c r="G165" s="179" t="s">
        <v>1299</v>
      </c>
      <c r="H165" s="180">
        <v>1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1169</v>
      </c>
    </row>
    <row r="166" s="2" customFormat="1" ht="16.5" customHeight="1">
      <c r="A166" s="39"/>
      <c r="B166" s="175"/>
      <c r="C166" s="176" t="s">
        <v>72</v>
      </c>
      <c r="D166" s="176" t="s">
        <v>193</v>
      </c>
      <c r="E166" s="177" t="s">
        <v>2338</v>
      </c>
      <c r="F166" s="178" t="s">
        <v>2339</v>
      </c>
      <c r="G166" s="179" t="s">
        <v>553</v>
      </c>
      <c r="H166" s="180">
        <v>36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1180</v>
      </c>
    </row>
    <row r="167" s="2" customFormat="1" ht="16.5" customHeight="1">
      <c r="A167" s="39"/>
      <c r="B167" s="175"/>
      <c r="C167" s="176" t="s">
        <v>72</v>
      </c>
      <c r="D167" s="176" t="s">
        <v>193</v>
      </c>
      <c r="E167" s="177" t="s">
        <v>2340</v>
      </c>
      <c r="F167" s="178" t="s">
        <v>2341</v>
      </c>
      <c r="G167" s="179" t="s">
        <v>1299</v>
      </c>
      <c r="H167" s="180">
        <v>7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1191</v>
      </c>
    </row>
    <row r="168" s="2" customFormat="1" ht="16.5" customHeight="1">
      <c r="A168" s="39"/>
      <c r="B168" s="175"/>
      <c r="C168" s="176" t="s">
        <v>72</v>
      </c>
      <c r="D168" s="176" t="s">
        <v>193</v>
      </c>
      <c r="E168" s="177" t="s">
        <v>2342</v>
      </c>
      <c r="F168" s="178" t="s">
        <v>2343</v>
      </c>
      <c r="G168" s="179" t="s">
        <v>1299</v>
      </c>
      <c r="H168" s="180">
        <v>14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1200</v>
      </c>
    </row>
    <row r="169" s="2" customFormat="1" ht="16.5" customHeight="1">
      <c r="A169" s="39"/>
      <c r="B169" s="175"/>
      <c r="C169" s="176" t="s">
        <v>72</v>
      </c>
      <c r="D169" s="176" t="s">
        <v>193</v>
      </c>
      <c r="E169" s="177" t="s">
        <v>2344</v>
      </c>
      <c r="F169" s="178" t="s">
        <v>2345</v>
      </c>
      <c r="G169" s="179" t="s">
        <v>553</v>
      </c>
      <c r="H169" s="180">
        <v>7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1211</v>
      </c>
    </row>
    <row r="170" s="2" customFormat="1" ht="16.5" customHeight="1">
      <c r="A170" s="39"/>
      <c r="B170" s="175"/>
      <c r="C170" s="176" t="s">
        <v>72</v>
      </c>
      <c r="D170" s="176" t="s">
        <v>193</v>
      </c>
      <c r="E170" s="177" t="s">
        <v>2346</v>
      </c>
      <c r="F170" s="178" t="s">
        <v>2347</v>
      </c>
      <c r="G170" s="179" t="s">
        <v>258</v>
      </c>
      <c r="H170" s="180">
        <v>5.2489999999999997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1223</v>
      </c>
    </row>
    <row r="171" s="2" customFormat="1" ht="16.5" customHeight="1">
      <c r="A171" s="39"/>
      <c r="B171" s="175"/>
      <c r="C171" s="176" t="s">
        <v>72</v>
      </c>
      <c r="D171" s="176" t="s">
        <v>193</v>
      </c>
      <c r="E171" s="177" t="s">
        <v>2348</v>
      </c>
      <c r="F171" s="178" t="s">
        <v>2349</v>
      </c>
      <c r="G171" s="179" t="s">
        <v>258</v>
      </c>
      <c r="H171" s="180">
        <v>5.2489999999999997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1234</v>
      </c>
    </row>
    <row r="172" s="2" customFormat="1" ht="16.5" customHeight="1">
      <c r="A172" s="39"/>
      <c r="B172" s="175"/>
      <c r="C172" s="176" t="s">
        <v>72</v>
      </c>
      <c r="D172" s="176" t="s">
        <v>193</v>
      </c>
      <c r="E172" s="177" t="s">
        <v>2350</v>
      </c>
      <c r="F172" s="178" t="s">
        <v>2351</v>
      </c>
      <c r="G172" s="179" t="s">
        <v>258</v>
      </c>
      <c r="H172" s="180">
        <v>5.2489999999999997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1244</v>
      </c>
    </row>
    <row r="173" s="2" customFormat="1" ht="16.5" customHeight="1">
      <c r="A173" s="39"/>
      <c r="B173" s="175"/>
      <c r="C173" s="176" t="s">
        <v>72</v>
      </c>
      <c r="D173" s="176" t="s">
        <v>193</v>
      </c>
      <c r="E173" s="177" t="s">
        <v>2352</v>
      </c>
      <c r="F173" s="178" t="s">
        <v>2353</v>
      </c>
      <c r="G173" s="179" t="s">
        <v>258</v>
      </c>
      <c r="H173" s="180">
        <v>5.2489999999999997</v>
      </c>
      <c r="I173" s="181"/>
      <c r="J173" s="182">
        <f>ROUND(I173*H173,2)</f>
        <v>0</v>
      </c>
      <c r="K173" s="178" t="s">
        <v>3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1254</v>
      </c>
    </row>
    <row r="174" s="2" customFormat="1" ht="16.5" customHeight="1">
      <c r="A174" s="39"/>
      <c r="B174" s="175"/>
      <c r="C174" s="176" t="s">
        <v>72</v>
      </c>
      <c r="D174" s="176" t="s">
        <v>193</v>
      </c>
      <c r="E174" s="177" t="s">
        <v>2354</v>
      </c>
      <c r="F174" s="178" t="s">
        <v>2355</v>
      </c>
      <c r="G174" s="179" t="s">
        <v>258</v>
      </c>
      <c r="H174" s="180">
        <v>99.727000000000004</v>
      </c>
      <c r="I174" s="181"/>
      <c r="J174" s="182">
        <f>ROUND(I174*H174,2)</f>
        <v>0</v>
      </c>
      <c r="K174" s="178" t="s">
        <v>3</v>
      </c>
      <c r="L174" s="40"/>
      <c r="M174" s="183" t="s">
        <v>3</v>
      </c>
      <c r="N174" s="184" t="s">
        <v>43</v>
      </c>
      <c r="O174" s="7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7" t="s">
        <v>197</v>
      </c>
      <c r="AT174" s="187" t="s">
        <v>193</v>
      </c>
      <c r="AU174" s="187" t="s">
        <v>81</v>
      </c>
      <c r="AY174" s="20" t="s">
        <v>191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197</v>
      </c>
      <c r="BM174" s="187" t="s">
        <v>1268</v>
      </c>
    </row>
    <row r="175" s="2" customFormat="1" ht="21.75" customHeight="1">
      <c r="A175" s="39"/>
      <c r="B175" s="175"/>
      <c r="C175" s="176" t="s">
        <v>72</v>
      </c>
      <c r="D175" s="176" t="s">
        <v>193</v>
      </c>
      <c r="E175" s="177" t="s">
        <v>2356</v>
      </c>
      <c r="F175" s="178" t="s">
        <v>2357</v>
      </c>
      <c r="G175" s="179" t="s">
        <v>258</v>
      </c>
      <c r="H175" s="180">
        <v>5.2489999999999997</v>
      </c>
      <c r="I175" s="181"/>
      <c r="J175" s="182">
        <f>ROUND(I175*H175,2)</f>
        <v>0</v>
      </c>
      <c r="K175" s="178" t="s">
        <v>3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1280</v>
      </c>
    </row>
    <row r="176" s="2" customFormat="1" ht="16.5" customHeight="1">
      <c r="A176" s="39"/>
      <c r="B176" s="175"/>
      <c r="C176" s="176" t="s">
        <v>72</v>
      </c>
      <c r="D176" s="176" t="s">
        <v>193</v>
      </c>
      <c r="E176" s="177" t="s">
        <v>2358</v>
      </c>
      <c r="F176" s="178" t="s">
        <v>2359</v>
      </c>
      <c r="G176" s="179" t="s">
        <v>258</v>
      </c>
      <c r="H176" s="180">
        <v>5.2489999999999997</v>
      </c>
      <c r="I176" s="181"/>
      <c r="J176" s="182">
        <f>ROUND(I176*H176,2)</f>
        <v>0</v>
      </c>
      <c r="K176" s="178" t="s">
        <v>3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197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197</v>
      </c>
      <c r="BM176" s="187" t="s">
        <v>1291</v>
      </c>
    </row>
    <row r="177" s="2" customFormat="1" ht="16.5" customHeight="1">
      <c r="A177" s="39"/>
      <c r="B177" s="175"/>
      <c r="C177" s="176" t="s">
        <v>72</v>
      </c>
      <c r="D177" s="176" t="s">
        <v>193</v>
      </c>
      <c r="E177" s="177" t="s">
        <v>2360</v>
      </c>
      <c r="F177" s="178" t="s">
        <v>2361</v>
      </c>
      <c r="G177" s="179" t="s">
        <v>258</v>
      </c>
      <c r="H177" s="180">
        <v>5.2489999999999997</v>
      </c>
      <c r="I177" s="181"/>
      <c r="J177" s="182">
        <f>ROUND(I177*H177,2)</f>
        <v>0</v>
      </c>
      <c r="K177" s="178" t="s">
        <v>3</v>
      </c>
      <c r="L177" s="40"/>
      <c r="M177" s="183" t="s">
        <v>3</v>
      </c>
      <c r="N177" s="184" t="s">
        <v>43</v>
      </c>
      <c r="O177" s="7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7" t="s">
        <v>197</v>
      </c>
      <c r="AT177" s="187" t="s">
        <v>193</v>
      </c>
      <c r="AU177" s="187" t="s">
        <v>81</v>
      </c>
      <c r="AY177" s="20" t="s">
        <v>191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197</v>
      </c>
      <c r="BM177" s="187" t="s">
        <v>1305</v>
      </c>
    </row>
    <row r="178" s="12" customFormat="1" ht="22.8" customHeight="1">
      <c r="A178" s="12"/>
      <c r="B178" s="162"/>
      <c r="C178" s="12"/>
      <c r="D178" s="163" t="s">
        <v>71</v>
      </c>
      <c r="E178" s="173" t="s">
        <v>1164</v>
      </c>
      <c r="F178" s="173" t="s">
        <v>2362</v>
      </c>
      <c r="G178" s="12"/>
      <c r="H178" s="12"/>
      <c r="I178" s="165"/>
      <c r="J178" s="174">
        <f>BK178</f>
        <v>0</v>
      </c>
      <c r="K178" s="12"/>
      <c r="L178" s="162"/>
      <c r="M178" s="167"/>
      <c r="N178" s="168"/>
      <c r="O178" s="168"/>
      <c r="P178" s="169">
        <f>P179</f>
        <v>0</v>
      </c>
      <c r="Q178" s="168"/>
      <c r="R178" s="169">
        <f>R179</f>
        <v>0</v>
      </c>
      <c r="S178" s="168"/>
      <c r="T178" s="17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3" t="s">
        <v>79</v>
      </c>
      <c r="AT178" s="171" t="s">
        <v>71</v>
      </c>
      <c r="AU178" s="171" t="s">
        <v>79</v>
      </c>
      <c r="AY178" s="163" t="s">
        <v>191</v>
      </c>
      <c r="BK178" s="172">
        <f>BK179</f>
        <v>0</v>
      </c>
    </row>
    <row r="179" s="2" customFormat="1" ht="16.5" customHeight="1">
      <c r="A179" s="39"/>
      <c r="B179" s="175"/>
      <c r="C179" s="176" t="s">
        <v>72</v>
      </c>
      <c r="D179" s="176" t="s">
        <v>193</v>
      </c>
      <c r="E179" s="177" t="s">
        <v>2363</v>
      </c>
      <c r="F179" s="178" t="s">
        <v>2364</v>
      </c>
      <c r="G179" s="179" t="s">
        <v>258</v>
      </c>
      <c r="H179" s="180">
        <v>44.158999999999999</v>
      </c>
      <c r="I179" s="181"/>
      <c r="J179" s="182">
        <f>ROUND(I179*H179,2)</f>
        <v>0</v>
      </c>
      <c r="K179" s="178" t="s">
        <v>3</v>
      </c>
      <c r="L179" s="40"/>
      <c r="M179" s="183" t="s">
        <v>3</v>
      </c>
      <c r="N179" s="184" t="s">
        <v>43</v>
      </c>
      <c r="O179" s="73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7" t="s">
        <v>197</v>
      </c>
      <c r="AT179" s="187" t="s">
        <v>193</v>
      </c>
      <c r="AU179" s="187" t="s">
        <v>81</v>
      </c>
      <c r="AY179" s="20" t="s">
        <v>191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197</v>
      </c>
      <c r="BM179" s="187" t="s">
        <v>1322</v>
      </c>
    </row>
    <row r="180" s="12" customFormat="1" ht="22.8" customHeight="1">
      <c r="A180" s="12"/>
      <c r="B180" s="162"/>
      <c r="C180" s="12"/>
      <c r="D180" s="163" t="s">
        <v>71</v>
      </c>
      <c r="E180" s="173" t="s">
        <v>512</v>
      </c>
      <c r="F180" s="173" t="s">
        <v>2365</v>
      </c>
      <c r="G180" s="12"/>
      <c r="H180" s="12"/>
      <c r="I180" s="165"/>
      <c r="J180" s="174">
        <f>BK180</f>
        <v>0</v>
      </c>
      <c r="K180" s="12"/>
      <c r="L180" s="162"/>
      <c r="M180" s="167"/>
      <c r="N180" s="168"/>
      <c r="O180" s="168"/>
      <c r="P180" s="169">
        <f>SUM(P181:P182)</f>
        <v>0</v>
      </c>
      <c r="Q180" s="168"/>
      <c r="R180" s="169">
        <f>SUM(R181:R182)</f>
        <v>0</v>
      </c>
      <c r="S180" s="168"/>
      <c r="T180" s="17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3" t="s">
        <v>81</v>
      </c>
      <c r="AT180" s="171" t="s">
        <v>71</v>
      </c>
      <c r="AU180" s="171" t="s">
        <v>79</v>
      </c>
      <c r="AY180" s="163" t="s">
        <v>191</v>
      </c>
      <c r="BK180" s="172">
        <f>SUM(BK181:BK182)</f>
        <v>0</v>
      </c>
    </row>
    <row r="181" s="2" customFormat="1" ht="16.5" customHeight="1">
      <c r="A181" s="39"/>
      <c r="B181" s="175"/>
      <c r="C181" s="176" t="s">
        <v>72</v>
      </c>
      <c r="D181" s="176" t="s">
        <v>193</v>
      </c>
      <c r="E181" s="177" t="s">
        <v>2366</v>
      </c>
      <c r="F181" s="178" t="s">
        <v>2367</v>
      </c>
      <c r="G181" s="179" t="s">
        <v>553</v>
      </c>
      <c r="H181" s="180">
        <v>9</v>
      </c>
      <c r="I181" s="181"/>
      <c r="J181" s="182">
        <f>ROUND(I181*H181,2)</f>
        <v>0</v>
      </c>
      <c r="K181" s="178" t="s">
        <v>3</v>
      </c>
      <c r="L181" s="40"/>
      <c r="M181" s="183" t="s">
        <v>3</v>
      </c>
      <c r="N181" s="184" t="s">
        <v>43</v>
      </c>
      <c r="O181" s="73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7" t="s">
        <v>293</v>
      </c>
      <c r="AT181" s="187" t="s">
        <v>193</v>
      </c>
      <c r="AU181" s="187" t="s">
        <v>81</v>
      </c>
      <c r="AY181" s="20" t="s">
        <v>191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79</v>
      </c>
      <c r="BK181" s="188">
        <f>ROUND(I181*H181,2)</f>
        <v>0</v>
      </c>
      <c r="BL181" s="20" t="s">
        <v>293</v>
      </c>
      <c r="BM181" s="187" t="s">
        <v>1337</v>
      </c>
    </row>
    <row r="182" s="2" customFormat="1" ht="16.5" customHeight="1">
      <c r="A182" s="39"/>
      <c r="B182" s="175"/>
      <c r="C182" s="176" t="s">
        <v>72</v>
      </c>
      <c r="D182" s="176" t="s">
        <v>193</v>
      </c>
      <c r="E182" s="177" t="s">
        <v>2368</v>
      </c>
      <c r="F182" s="178" t="s">
        <v>2369</v>
      </c>
      <c r="G182" s="179" t="s">
        <v>258</v>
      </c>
      <c r="H182" s="180">
        <v>0.0030000000000000001</v>
      </c>
      <c r="I182" s="181"/>
      <c r="J182" s="182">
        <f>ROUND(I182*H182,2)</f>
        <v>0</v>
      </c>
      <c r="K182" s="178" t="s">
        <v>3</v>
      </c>
      <c r="L182" s="40"/>
      <c r="M182" s="183" t="s">
        <v>3</v>
      </c>
      <c r="N182" s="184" t="s">
        <v>43</v>
      </c>
      <c r="O182" s="73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7" t="s">
        <v>293</v>
      </c>
      <c r="AT182" s="187" t="s">
        <v>193</v>
      </c>
      <c r="AU182" s="187" t="s">
        <v>81</v>
      </c>
      <c r="AY182" s="20" t="s">
        <v>191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79</v>
      </c>
      <c r="BK182" s="188">
        <f>ROUND(I182*H182,2)</f>
        <v>0</v>
      </c>
      <c r="BL182" s="20" t="s">
        <v>293</v>
      </c>
      <c r="BM182" s="187" t="s">
        <v>1349</v>
      </c>
    </row>
    <row r="183" s="12" customFormat="1" ht="22.8" customHeight="1">
      <c r="A183" s="12"/>
      <c r="B183" s="162"/>
      <c r="C183" s="12"/>
      <c r="D183" s="163" t="s">
        <v>71</v>
      </c>
      <c r="E183" s="173" t="s">
        <v>1278</v>
      </c>
      <c r="F183" s="173" t="s">
        <v>2370</v>
      </c>
      <c r="G183" s="12"/>
      <c r="H183" s="12"/>
      <c r="I183" s="165"/>
      <c r="J183" s="174">
        <f>BK183</f>
        <v>0</v>
      </c>
      <c r="K183" s="12"/>
      <c r="L183" s="162"/>
      <c r="M183" s="167"/>
      <c r="N183" s="168"/>
      <c r="O183" s="168"/>
      <c r="P183" s="169">
        <f>SUM(P184:P212)</f>
        <v>0</v>
      </c>
      <c r="Q183" s="168"/>
      <c r="R183" s="169">
        <f>SUM(R184:R212)</f>
        <v>0</v>
      </c>
      <c r="S183" s="168"/>
      <c r="T183" s="170">
        <f>SUM(T184:T212)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3" t="s">
        <v>81</v>
      </c>
      <c r="AT183" s="171" t="s">
        <v>71</v>
      </c>
      <c r="AU183" s="171" t="s">
        <v>79</v>
      </c>
      <c r="AY183" s="163" t="s">
        <v>191</v>
      </c>
      <c r="BK183" s="172">
        <f>SUM(BK184:BK212)</f>
        <v>0</v>
      </c>
    </row>
    <row r="184" s="2" customFormat="1" ht="16.5" customHeight="1">
      <c r="A184" s="39"/>
      <c r="B184" s="175"/>
      <c r="C184" s="176" t="s">
        <v>72</v>
      </c>
      <c r="D184" s="176" t="s">
        <v>193</v>
      </c>
      <c r="E184" s="177" t="s">
        <v>2371</v>
      </c>
      <c r="F184" s="178" t="s">
        <v>2372</v>
      </c>
      <c r="G184" s="179" t="s">
        <v>288</v>
      </c>
      <c r="H184" s="180">
        <v>21</v>
      </c>
      <c r="I184" s="181"/>
      <c r="J184" s="182">
        <f>ROUND(I184*H184,2)</f>
        <v>0</v>
      </c>
      <c r="K184" s="178" t="s">
        <v>3</v>
      </c>
      <c r="L184" s="40"/>
      <c r="M184" s="183" t="s">
        <v>3</v>
      </c>
      <c r="N184" s="184" t="s">
        <v>43</v>
      </c>
      <c r="O184" s="73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7" t="s">
        <v>293</v>
      </c>
      <c r="AT184" s="187" t="s">
        <v>193</v>
      </c>
      <c r="AU184" s="187" t="s">
        <v>81</v>
      </c>
      <c r="AY184" s="20" t="s">
        <v>191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79</v>
      </c>
      <c r="BK184" s="188">
        <f>ROUND(I184*H184,2)</f>
        <v>0</v>
      </c>
      <c r="BL184" s="20" t="s">
        <v>293</v>
      </c>
      <c r="BM184" s="187" t="s">
        <v>1360</v>
      </c>
    </row>
    <row r="185" s="2" customFormat="1" ht="16.5" customHeight="1">
      <c r="A185" s="39"/>
      <c r="B185" s="175"/>
      <c r="C185" s="176" t="s">
        <v>72</v>
      </c>
      <c r="D185" s="176" t="s">
        <v>193</v>
      </c>
      <c r="E185" s="177" t="s">
        <v>2373</v>
      </c>
      <c r="F185" s="178" t="s">
        <v>2374</v>
      </c>
      <c r="G185" s="179" t="s">
        <v>288</v>
      </c>
      <c r="H185" s="180">
        <v>2</v>
      </c>
      <c r="I185" s="181"/>
      <c r="J185" s="182">
        <f>ROUND(I185*H185,2)</f>
        <v>0</v>
      </c>
      <c r="K185" s="178" t="s">
        <v>3</v>
      </c>
      <c r="L185" s="40"/>
      <c r="M185" s="183" t="s">
        <v>3</v>
      </c>
      <c r="N185" s="184" t="s">
        <v>43</v>
      </c>
      <c r="O185" s="7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7" t="s">
        <v>293</v>
      </c>
      <c r="AT185" s="187" t="s">
        <v>193</v>
      </c>
      <c r="AU185" s="187" t="s">
        <v>81</v>
      </c>
      <c r="AY185" s="20" t="s">
        <v>191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79</v>
      </c>
      <c r="BK185" s="188">
        <f>ROUND(I185*H185,2)</f>
        <v>0</v>
      </c>
      <c r="BL185" s="20" t="s">
        <v>293</v>
      </c>
      <c r="BM185" s="187" t="s">
        <v>1374</v>
      </c>
    </row>
    <row r="186" s="2" customFormat="1" ht="16.5" customHeight="1">
      <c r="A186" s="39"/>
      <c r="B186" s="175"/>
      <c r="C186" s="176" t="s">
        <v>72</v>
      </c>
      <c r="D186" s="176" t="s">
        <v>193</v>
      </c>
      <c r="E186" s="177" t="s">
        <v>2375</v>
      </c>
      <c r="F186" s="178" t="s">
        <v>2376</v>
      </c>
      <c r="G186" s="179" t="s">
        <v>288</v>
      </c>
      <c r="H186" s="180">
        <v>7</v>
      </c>
      <c r="I186" s="181"/>
      <c r="J186" s="182">
        <f>ROUND(I186*H186,2)</f>
        <v>0</v>
      </c>
      <c r="K186" s="178" t="s">
        <v>3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293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293</v>
      </c>
      <c r="BM186" s="187" t="s">
        <v>1384</v>
      </c>
    </row>
    <row r="187" s="2" customFormat="1" ht="16.5" customHeight="1">
      <c r="A187" s="39"/>
      <c r="B187" s="175"/>
      <c r="C187" s="176" t="s">
        <v>72</v>
      </c>
      <c r="D187" s="176" t="s">
        <v>193</v>
      </c>
      <c r="E187" s="177" t="s">
        <v>2377</v>
      </c>
      <c r="F187" s="178" t="s">
        <v>2378</v>
      </c>
      <c r="G187" s="179" t="s">
        <v>288</v>
      </c>
      <c r="H187" s="180">
        <v>10</v>
      </c>
      <c r="I187" s="181"/>
      <c r="J187" s="182">
        <f>ROUND(I187*H187,2)</f>
        <v>0</v>
      </c>
      <c r="K187" s="178" t="s">
        <v>3</v>
      </c>
      <c r="L187" s="40"/>
      <c r="M187" s="183" t="s">
        <v>3</v>
      </c>
      <c r="N187" s="184" t="s">
        <v>43</v>
      </c>
      <c r="O187" s="73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7" t="s">
        <v>293</v>
      </c>
      <c r="AT187" s="187" t="s">
        <v>193</v>
      </c>
      <c r="AU187" s="187" t="s">
        <v>81</v>
      </c>
      <c r="AY187" s="20" t="s">
        <v>191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79</v>
      </c>
      <c r="BK187" s="188">
        <f>ROUND(I187*H187,2)</f>
        <v>0</v>
      </c>
      <c r="BL187" s="20" t="s">
        <v>293</v>
      </c>
      <c r="BM187" s="187" t="s">
        <v>1395</v>
      </c>
    </row>
    <row r="188" s="2" customFormat="1" ht="16.5" customHeight="1">
      <c r="A188" s="39"/>
      <c r="B188" s="175"/>
      <c r="C188" s="176" t="s">
        <v>72</v>
      </c>
      <c r="D188" s="176" t="s">
        <v>193</v>
      </c>
      <c r="E188" s="177" t="s">
        <v>2379</v>
      </c>
      <c r="F188" s="178" t="s">
        <v>2380</v>
      </c>
      <c r="G188" s="179" t="s">
        <v>288</v>
      </c>
      <c r="H188" s="180">
        <v>45</v>
      </c>
      <c r="I188" s="181"/>
      <c r="J188" s="182">
        <f>ROUND(I188*H188,2)</f>
        <v>0</v>
      </c>
      <c r="K188" s="178" t="s">
        <v>3</v>
      </c>
      <c r="L188" s="40"/>
      <c r="M188" s="183" t="s">
        <v>3</v>
      </c>
      <c r="N188" s="184" t="s">
        <v>43</v>
      </c>
      <c r="O188" s="73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7" t="s">
        <v>293</v>
      </c>
      <c r="AT188" s="187" t="s">
        <v>193</v>
      </c>
      <c r="AU188" s="187" t="s">
        <v>81</v>
      </c>
      <c r="AY188" s="20" t="s">
        <v>191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293</v>
      </c>
      <c r="BM188" s="187" t="s">
        <v>1406</v>
      </c>
    </row>
    <row r="189" s="13" customFormat="1">
      <c r="A189" s="13"/>
      <c r="B189" s="194"/>
      <c r="C189" s="13"/>
      <c r="D189" s="195" t="s">
        <v>145</v>
      </c>
      <c r="E189" s="196" t="s">
        <v>3</v>
      </c>
      <c r="F189" s="197" t="s">
        <v>2381</v>
      </c>
      <c r="G189" s="13"/>
      <c r="H189" s="198">
        <v>45</v>
      </c>
      <c r="I189" s="199"/>
      <c r="J189" s="13"/>
      <c r="K189" s="13"/>
      <c r="L189" s="194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6" t="s">
        <v>145</v>
      </c>
      <c r="AU189" s="196" t="s">
        <v>81</v>
      </c>
      <c r="AV189" s="13" t="s">
        <v>81</v>
      </c>
      <c r="AW189" s="13" t="s">
        <v>33</v>
      </c>
      <c r="AX189" s="13" t="s">
        <v>72</v>
      </c>
      <c r="AY189" s="196" t="s">
        <v>191</v>
      </c>
    </row>
    <row r="190" s="14" customFormat="1">
      <c r="A190" s="14"/>
      <c r="B190" s="204"/>
      <c r="C190" s="14"/>
      <c r="D190" s="195" t="s">
        <v>145</v>
      </c>
      <c r="E190" s="205" t="s">
        <v>3</v>
      </c>
      <c r="F190" s="206" t="s">
        <v>270</v>
      </c>
      <c r="G190" s="14"/>
      <c r="H190" s="207">
        <v>45</v>
      </c>
      <c r="I190" s="208"/>
      <c r="J190" s="14"/>
      <c r="K190" s="14"/>
      <c r="L190" s="204"/>
      <c r="M190" s="209"/>
      <c r="N190" s="210"/>
      <c r="O190" s="210"/>
      <c r="P190" s="210"/>
      <c r="Q190" s="210"/>
      <c r="R190" s="210"/>
      <c r="S190" s="210"/>
      <c r="T190" s="2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5" t="s">
        <v>145</v>
      </c>
      <c r="AU190" s="205" t="s">
        <v>81</v>
      </c>
      <c r="AV190" s="14" t="s">
        <v>197</v>
      </c>
      <c r="AW190" s="14" t="s">
        <v>33</v>
      </c>
      <c r="AX190" s="14" t="s">
        <v>79</v>
      </c>
      <c r="AY190" s="205" t="s">
        <v>191</v>
      </c>
    </row>
    <row r="191" s="2" customFormat="1" ht="16.5" customHeight="1">
      <c r="A191" s="39"/>
      <c r="B191" s="175"/>
      <c r="C191" s="176" t="s">
        <v>72</v>
      </c>
      <c r="D191" s="176" t="s">
        <v>193</v>
      </c>
      <c r="E191" s="177" t="s">
        <v>2382</v>
      </c>
      <c r="F191" s="178" t="s">
        <v>2383</v>
      </c>
      <c r="G191" s="179" t="s">
        <v>288</v>
      </c>
      <c r="H191" s="180">
        <v>2</v>
      </c>
      <c r="I191" s="181"/>
      <c r="J191" s="182">
        <f>ROUND(I191*H191,2)</f>
        <v>0</v>
      </c>
      <c r="K191" s="178" t="s">
        <v>3</v>
      </c>
      <c r="L191" s="40"/>
      <c r="M191" s="183" t="s">
        <v>3</v>
      </c>
      <c r="N191" s="184" t="s">
        <v>43</v>
      </c>
      <c r="O191" s="73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7" t="s">
        <v>293</v>
      </c>
      <c r="AT191" s="187" t="s">
        <v>193</v>
      </c>
      <c r="AU191" s="187" t="s">
        <v>81</v>
      </c>
      <c r="AY191" s="20" t="s">
        <v>191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79</v>
      </c>
      <c r="BK191" s="188">
        <f>ROUND(I191*H191,2)</f>
        <v>0</v>
      </c>
      <c r="BL191" s="20" t="s">
        <v>293</v>
      </c>
      <c r="BM191" s="187" t="s">
        <v>1419</v>
      </c>
    </row>
    <row r="192" s="2" customFormat="1" ht="16.5" customHeight="1">
      <c r="A192" s="39"/>
      <c r="B192" s="175"/>
      <c r="C192" s="176" t="s">
        <v>72</v>
      </c>
      <c r="D192" s="176" t="s">
        <v>193</v>
      </c>
      <c r="E192" s="177" t="s">
        <v>2384</v>
      </c>
      <c r="F192" s="178" t="s">
        <v>2385</v>
      </c>
      <c r="G192" s="179" t="s">
        <v>288</v>
      </c>
      <c r="H192" s="180">
        <v>10</v>
      </c>
      <c r="I192" s="181"/>
      <c r="J192" s="182">
        <f>ROUND(I192*H192,2)</f>
        <v>0</v>
      </c>
      <c r="K192" s="178" t="s">
        <v>3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293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293</v>
      </c>
      <c r="BM192" s="187" t="s">
        <v>1430</v>
      </c>
    </row>
    <row r="193" s="2" customFormat="1" ht="16.5" customHeight="1">
      <c r="A193" s="39"/>
      <c r="B193" s="175"/>
      <c r="C193" s="176" t="s">
        <v>72</v>
      </c>
      <c r="D193" s="176" t="s">
        <v>193</v>
      </c>
      <c r="E193" s="177" t="s">
        <v>2386</v>
      </c>
      <c r="F193" s="178" t="s">
        <v>2387</v>
      </c>
      <c r="G193" s="179" t="s">
        <v>288</v>
      </c>
      <c r="H193" s="180">
        <v>44</v>
      </c>
      <c r="I193" s="181"/>
      <c r="J193" s="182">
        <f>ROUND(I193*H193,2)</f>
        <v>0</v>
      </c>
      <c r="K193" s="178" t="s">
        <v>3</v>
      </c>
      <c r="L193" s="40"/>
      <c r="M193" s="183" t="s">
        <v>3</v>
      </c>
      <c r="N193" s="184" t="s">
        <v>43</v>
      </c>
      <c r="O193" s="73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7" t="s">
        <v>293</v>
      </c>
      <c r="AT193" s="187" t="s">
        <v>193</v>
      </c>
      <c r="AU193" s="187" t="s">
        <v>81</v>
      </c>
      <c r="AY193" s="20" t="s">
        <v>191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79</v>
      </c>
      <c r="BK193" s="188">
        <f>ROUND(I193*H193,2)</f>
        <v>0</v>
      </c>
      <c r="BL193" s="20" t="s">
        <v>293</v>
      </c>
      <c r="BM193" s="187" t="s">
        <v>1443</v>
      </c>
    </row>
    <row r="194" s="2" customFormat="1" ht="16.5" customHeight="1">
      <c r="A194" s="39"/>
      <c r="B194" s="175"/>
      <c r="C194" s="176" t="s">
        <v>72</v>
      </c>
      <c r="D194" s="176" t="s">
        <v>193</v>
      </c>
      <c r="E194" s="177" t="s">
        <v>2388</v>
      </c>
      <c r="F194" s="178" t="s">
        <v>2389</v>
      </c>
      <c r="G194" s="179" t="s">
        <v>553</v>
      </c>
      <c r="H194" s="180">
        <v>5</v>
      </c>
      <c r="I194" s="181"/>
      <c r="J194" s="182">
        <f>ROUND(I194*H194,2)</f>
        <v>0</v>
      </c>
      <c r="K194" s="178" t="s">
        <v>3</v>
      </c>
      <c r="L194" s="40"/>
      <c r="M194" s="183" t="s">
        <v>3</v>
      </c>
      <c r="N194" s="184" t="s">
        <v>43</v>
      </c>
      <c r="O194" s="73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7" t="s">
        <v>293</v>
      </c>
      <c r="AT194" s="187" t="s">
        <v>193</v>
      </c>
      <c r="AU194" s="187" t="s">
        <v>81</v>
      </c>
      <c r="AY194" s="20" t="s">
        <v>191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79</v>
      </c>
      <c r="BK194" s="188">
        <f>ROUND(I194*H194,2)</f>
        <v>0</v>
      </c>
      <c r="BL194" s="20" t="s">
        <v>293</v>
      </c>
      <c r="BM194" s="187" t="s">
        <v>1453</v>
      </c>
    </row>
    <row r="195" s="2" customFormat="1" ht="16.5" customHeight="1">
      <c r="A195" s="39"/>
      <c r="B195" s="175"/>
      <c r="C195" s="176" t="s">
        <v>72</v>
      </c>
      <c r="D195" s="176" t="s">
        <v>193</v>
      </c>
      <c r="E195" s="177" t="s">
        <v>2390</v>
      </c>
      <c r="F195" s="178" t="s">
        <v>2391</v>
      </c>
      <c r="G195" s="179" t="s">
        <v>553</v>
      </c>
      <c r="H195" s="180">
        <v>4</v>
      </c>
      <c r="I195" s="181"/>
      <c r="J195" s="182">
        <f>ROUND(I195*H195,2)</f>
        <v>0</v>
      </c>
      <c r="K195" s="178" t="s">
        <v>3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293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293</v>
      </c>
      <c r="BM195" s="187" t="s">
        <v>1463</v>
      </c>
    </row>
    <row r="196" s="2" customFormat="1" ht="16.5" customHeight="1">
      <c r="A196" s="39"/>
      <c r="B196" s="175"/>
      <c r="C196" s="176" t="s">
        <v>72</v>
      </c>
      <c r="D196" s="176" t="s">
        <v>193</v>
      </c>
      <c r="E196" s="177" t="s">
        <v>2392</v>
      </c>
      <c r="F196" s="178" t="s">
        <v>2393</v>
      </c>
      <c r="G196" s="179" t="s">
        <v>553</v>
      </c>
      <c r="H196" s="180">
        <v>1</v>
      </c>
      <c r="I196" s="181"/>
      <c r="J196" s="182">
        <f>ROUND(I196*H196,2)</f>
        <v>0</v>
      </c>
      <c r="K196" s="178" t="s">
        <v>3</v>
      </c>
      <c r="L196" s="40"/>
      <c r="M196" s="183" t="s">
        <v>3</v>
      </c>
      <c r="N196" s="184" t="s">
        <v>43</v>
      </c>
      <c r="O196" s="73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7" t="s">
        <v>293</v>
      </c>
      <c r="AT196" s="187" t="s">
        <v>193</v>
      </c>
      <c r="AU196" s="187" t="s">
        <v>81</v>
      </c>
      <c r="AY196" s="20" t="s">
        <v>191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79</v>
      </c>
      <c r="BK196" s="188">
        <f>ROUND(I196*H196,2)</f>
        <v>0</v>
      </c>
      <c r="BL196" s="20" t="s">
        <v>293</v>
      </c>
      <c r="BM196" s="187" t="s">
        <v>1474</v>
      </c>
    </row>
    <row r="197" s="2" customFormat="1" ht="16.5" customHeight="1">
      <c r="A197" s="39"/>
      <c r="B197" s="175"/>
      <c r="C197" s="176" t="s">
        <v>72</v>
      </c>
      <c r="D197" s="176" t="s">
        <v>193</v>
      </c>
      <c r="E197" s="177" t="s">
        <v>2394</v>
      </c>
      <c r="F197" s="178" t="s">
        <v>2395</v>
      </c>
      <c r="G197" s="179" t="s">
        <v>553</v>
      </c>
      <c r="H197" s="180">
        <v>10</v>
      </c>
      <c r="I197" s="181"/>
      <c r="J197" s="182">
        <f>ROUND(I197*H197,2)</f>
        <v>0</v>
      </c>
      <c r="K197" s="178" t="s">
        <v>3</v>
      </c>
      <c r="L197" s="40"/>
      <c r="M197" s="183" t="s">
        <v>3</v>
      </c>
      <c r="N197" s="184" t="s">
        <v>43</v>
      </c>
      <c r="O197" s="73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7" t="s">
        <v>293</v>
      </c>
      <c r="AT197" s="187" t="s">
        <v>193</v>
      </c>
      <c r="AU197" s="187" t="s">
        <v>81</v>
      </c>
      <c r="AY197" s="20" t="s">
        <v>191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79</v>
      </c>
      <c r="BK197" s="188">
        <f>ROUND(I197*H197,2)</f>
        <v>0</v>
      </c>
      <c r="BL197" s="20" t="s">
        <v>293</v>
      </c>
      <c r="BM197" s="187" t="s">
        <v>1493</v>
      </c>
    </row>
    <row r="198" s="2" customFormat="1" ht="16.5" customHeight="1">
      <c r="A198" s="39"/>
      <c r="B198" s="175"/>
      <c r="C198" s="176" t="s">
        <v>72</v>
      </c>
      <c r="D198" s="176" t="s">
        <v>193</v>
      </c>
      <c r="E198" s="177" t="s">
        <v>2396</v>
      </c>
      <c r="F198" s="178" t="s">
        <v>2397</v>
      </c>
      <c r="G198" s="179" t="s">
        <v>553</v>
      </c>
      <c r="H198" s="180">
        <v>2</v>
      </c>
      <c r="I198" s="181"/>
      <c r="J198" s="182">
        <f>ROUND(I198*H198,2)</f>
        <v>0</v>
      </c>
      <c r="K198" s="178" t="s">
        <v>3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293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293</v>
      </c>
      <c r="BM198" s="187" t="s">
        <v>1505</v>
      </c>
    </row>
    <row r="199" s="2" customFormat="1" ht="16.5" customHeight="1">
      <c r="A199" s="39"/>
      <c r="B199" s="175"/>
      <c r="C199" s="176" t="s">
        <v>72</v>
      </c>
      <c r="D199" s="176" t="s">
        <v>193</v>
      </c>
      <c r="E199" s="177" t="s">
        <v>2398</v>
      </c>
      <c r="F199" s="178" t="s">
        <v>2399</v>
      </c>
      <c r="G199" s="179" t="s">
        <v>553</v>
      </c>
      <c r="H199" s="180">
        <v>1</v>
      </c>
      <c r="I199" s="181"/>
      <c r="J199" s="182">
        <f>ROUND(I199*H199,2)</f>
        <v>0</v>
      </c>
      <c r="K199" s="178" t="s">
        <v>3</v>
      </c>
      <c r="L199" s="40"/>
      <c r="M199" s="183" t="s">
        <v>3</v>
      </c>
      <c r="N199" s="184" t="s">
        <v>43</v>
      </c>
      <c r="O199" s="73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87" t="s">
        <v>293</v>
      </c>
      <c r="AT199" s="187" t="s">
        <v>193</v>
      </c>
      <c r="AU199" s="187" t="s">
        <v>81</v>
      </c>
      <c r="AY199" s="20" t="s">
        <v>191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79</v>
      </c>
      <c r="BK199" s="188">
        <f>ROUND(I199*H199,2)</f>
        <v>0</v>
      </c>
      <c r="BL199" s="20" t="s">
        <v>293</v>
      </c>
      <c r="BM199" s="187" t="s">
        <v>1516</v>
      </c>
    </row>
    <row r="200" s="2" customFormat="1" ht="16.5" customHeight="1">
      <c r="A200" s="39"/>
      <c r="B200" s="175"/>
      <c r="C200" s="176" t="s">
        <v>72</v>
      </c>
      <c r="D200" s="176" t="s">
        <v>193</v>
      </c>
      <c r="E200" s="177" t="s">
        <v>2400</v>
      </c>
      <c r="F200" s="178" t="s">
        <v>2401</v>
      </c>
      <c r="G200" s="179" t="s">
        <v>553</v>
      </c>
      <c r="H200" s="180">
        <v>3</v>
      </c>
      <c r="I200" s="181"/>
      <c r="J200" s="182">
        <f>ROUND(I200*H200,2)</f>
        <v>0</v>
      </c>
      <c r="K200" s="178" t="s">
        <v>3</v>
      </c>
      <c r="L200" s="40"/>
      <c r="M200" s="183" t="s">
        <v>3</v>
      </c>
      <c r="N200" s="184" t="s">
        <v>43</v>
      </c>
      <c r="O200" s="73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7" t="s">
        <v>293</v>
      </c>
      <c r="AT200" s="187" t="s">
        <v>193</v>
      </c>
      <c r="AU200" s="187" t="s">
        <v>81</v>
      </c>
      <c r="AY200" s="20" t="s">
        <v>191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293</v>
      </c>
      <c r="BM200" s="187" t="s">
        <v>1527</v>
      </c>
    </row>
    <row r="201" s="2" customFormat="1" ht="16.5" customHeight="1">
      <c r="A201" s="39"/>
      <c r="B201" s="175"/>
      <c r="C201" s="176" t="s">
        <v>72</v>
      </c>
      <c r="D201" s="176" t="s">
        <v>193</v>
      </c>
      <c r="E201" s="177" t="s">
        <v>2402</v>
      </c>
      <c r="F201" s="178" t="s">
        <v>2403</v>
      </c>
      <c r="G201" s="179" t="s">
        <v>288</v>
      </c>
      <c r="H201" s="180">
        <v>87</v>
      </c>
      <c r="I201" s="181"/>
      <c r="J201" s="182">
        <f>ROUND(I201*H201,2)</f>
        <v>0</v>
      </c>
      <c r="K201" s="178" t="s">
        <v>3</v>
      </c>
      <c r="L201" s="40"/>
      <c r="M201" s="183" t="s">
        <v>3</v>
      </c>
      <c r="N201" s="184" t="s">
        <v>43</v>
      </c>
      <c r="O201" s="73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7" t="s">
        <v>293</v>
      </c>
      <c r="AT201" s="187" t="s">
        <v>193</v>
      </c>
      <c r="AU201" s="187" t="s">
        <v>81</v>
      </c>
      <c r="AY201" s="20" t="s">
        <v>191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293</v>
      </c>
      <c r="BM201" s="187" t="s">
        <v>1541</v>
      </c>
    </row>
    <row r="202" s="2" customFormat="1" ht="16.5" customHeight="1">
      <c r="A202" s="39"/>
      <c r="B202" s="175"/>
      <c r="C202" s="176" t="s">
        <v>72</v>
      </c>
      <c r="D202" s="176" t="s">
        <v>193</v>
      </c>
      <c r="E202" s="177" t="s">
        <v>2404</v>
      </c>
      <c r="F202" s="178" t="s">
        <v>2405</v>
      </c>
      <c r="G202" s="179" t="s">
        <v>288</v>
      </c>
      <c r="H202" s="180">
        <v>21</v>
      </c>
      <c r="I202" s="181"/>
      <c r="J202" s="182">
        <f>ROUND(I202*H202,2)</f>
        <v>0</v>
      </c>
      <c r="K202" s="178" t="s">
        <v>3</v>
      </c>
      <c r="L202" s="40"/>
      <c r="M202" s="183" t="s">
        <v>3</v>
      </c>
      <c r="N202" s="184" t="s">
        <v>43</v>
      </c>
      <c r="O202" s="73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7" t="s">
        <v>293</v>
      </c>
      <c r="AT202" s="187" t="s">
        <v>193</v>
      </c>
      <c r="AU202" s="187" t="s">
        <v>81</v>
      </c>
      <c r="AY202" s="20" t="s">
        <v>191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79</v>
      </c>
      <c r="BK202" s="188">
        <f>ROUND(I202*H202,2)</f>
        <v>0</v>
      </c>
      <c r="BL202" s="20" t="s">
        <v>293</v>
      </c>
      <c r="BM202" s="187" t="s">
        <v>1555</v>
      </c>
    </row>
    <row r="203" s="2" customFormat="1" ht="16.5" customHeight="1">
      <c r="A203" s="39"/>
      <c r="B203" s="175"/>
      <c r="C203" s="176" t="s">
        <v>72</v>
      </c>
      <c r="D203" s="176" t="s">
        <v>193</v>
      </c>
      <c r="E203" s="177" t="s">
        <v>2406</v>
      </c>
      <c r="F203" s="178" t="s">
        <v>2407</v>
      </c>
      <c r="G203" s="179" t="s">
        <v>288</v>
      </c>
      <c r="H203" s="180">
        <v>12</v>
      </c>
      <c r="I203" s="181"/>
      <c r="J203" s="182">
        <f>ROUND(I203*H203,2)</f>
        <v>0</v>
      </c>
      <c r="K203" s="178" t="s">
        <v>3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293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293</v>
      </c>
      <c r="BM203" s="187" t="s">
        <v>1567</v>
      </c>
    </row>
    <row r="204" s="2" customFormat="1" ht="16.5" customHeight="1">
      <c r="A204" s="39"/>
      <c r="B204" s="175"/>
      <c r="C204" s="176" t="s">
        <v>72</v>
      </c>
      <c r="D204" s="176" t="s">
        <v>193</v>
      </c>
      <c r="E204" s="177" t="s">
        <v>2408</v>
      </c>
      <c r="F204" s="178" t="s">
        <v>2409</v>
      </c>
      <c r="G204" s="179" t="s">
        <v>288</v>
      </c>
      <c r="H204" s="180">
        <v>37</v>
      </c>
      <c r="I204" s="181"/>
      <c r="J204" s="182">
        <f>ROUND(I204*H204,2)</f>
        <v>0</v>
      </c>
      <c r="K204" s="178" t="s">
        <v>3</v>
      </c>
      <c r="L204" s="40"/>
      <c r="M204" s="183" t="s">
        <v>3</v>
      </c>
      <c r="N204" s="184" t="s">
        <v>43</v>
      </c>
      <c r="O204" s="73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7" t="s">
        <v>293</v>
      </c>
      <c r="AT204" s="187" t="s">
        <v>193</v>
      </c>
      <c r="AU204" s="187" t="s">
        <v>81</v>
      </c>
      <c r="AY204" s="20" t="s">
        <v>191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79</v>
      </c>
      <c r="BK204" s="188">
        <f>ROUND(I204*H204,2)</f>
        <v>0</v>
      </c>
      <c r="BL204" s="20" t="s">
        <v>293</v>
      </c>
      <c r="BM204" s="187" t="s">
        <v>1578</v>
      </c>
    </row>
    <row r="205" s="2" customFormat="1" ht="16.5" customHeight="1">
      <c r="A205" s="39"/>
      <c r="B205" s="175"/>
      <c r="C205" s="176" t="s">
        <v>72</v>
      </c>
      <c r="D205" s="176" t="s">
        <v>193</v>
      </c>
      <c r="E205" s="177" t="s">
        <v>2410</v>
      </c>
      <c r="F205" s="178" t="s">
        <v>2411</v>
      </c>
      <c r="G205" s="179" t="s">
        <v>288</v>
      </c>
      <c r="H205" s="180">
        <v>17</v>
      </c>
      <c r="I205" s="181"/>
      <c r="J205" s="182">
        <f>ROUND(I205*H205,2)</f>
        <v>0</v>
      </c>
      <c r="K205" s="178" t="s">
        <v>3</v>
      </c>
      <c r="L205" s="40"/>
      <c r="M205" s="183" t="s">
        <v>3</v>
      </c>
      <c r="N205" s="184" t="s">
        <v>43</v>
      </c>
      <c r="O205" s="73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7" t="s">
        <v>293</v>
      </c>
      <c r="AT205" s="187" t="s">
        <v>193</v>
      </c>
      <c r="AU205" s="187" t="s">
        <v>81</v>
      </c>
      <c r="AY205" s="20" t="s">
        <v>191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79</v>
      </c>
      <c r="BK205" s="188">
        <f>ROUND(I205*H205,2)</f>
        <v>0</v>
      </c>
      <c r="BL205" s="20" t="s">
        <v>293</v>
      </c>
      <c r="BM205" s="187" t="s">
        <v>1588</v>
      </c>
    </row>
    <row r="206" s="2" customFormat="1" ht="16.5" customHeight="1">
      <c r="A206" s="39"/>
      <c r="B206" s="175"/>
      <c r="C206" s="176" t="s">
        <v>72</v>
      </c>
      <c r="D206" s="176" t="s">
        <v>193</v>
      </c>
      <c r="E206" s="177" t="s">
        <v>2412</v>
      </c>
      <c r="F206" s="178" t="s">
        <v>2413</v>
      </c>
      <c r="G206" s="179" t="s">
        <v>553</v>
      </c>
      <c r="H206" s="180">
        <v>2</v>
      </c>
      <c r="I206" s="181"/>
      <c r="J206" s="182">
        <f>ROUND(I206*H206,2)</f>
        <v>0</v>
      </c>
      <c r="K206" s="178" t="s">
        <v>3</v>
      </c>
      <c r="L206" s="40"/>
      <c r="M206" s="183" t="s">
        <v>3</v>
      </c>
      <c r="N206" s="184" t="s">
        <v>43</v>
      </c>
      <c r="O206" s="73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7" t="s">
        <v>293</v>
      </c>
      <c r="AT206" s="187" t="s">
        <v>193</v>
      </c>
      <c r="AU206" s="187" t="s">
        <v>81</v>
      </c>
      <c r="AY206" s="20" t="s">
        <v>191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79</v>
      </c>
      <c r="BK206" s="188">
        <f>ROUND(I206*H206,2)</f>
        <v>0</v>
      </c>
      <c r="BL206" s="20" t="s">
        <v>293</v>
      </c>
      <c r="BM206" s="187" t="s">
        <v>1599</v>
      </c>
    </row>
    <row r="207" s="2" customFormat="1" ht="16.5" customHeight="1">
      <c r="A207" s="39"/>
      <c r="B207" s="175"/>
      <c r="C207" s="176" t="s">
        <v>72</v>
      </c>
      <c r="D207" s="176" t="s">
        <v>193</v>
      </c>
      <c r="E207" s="177" t="s">
        <v>2414</v>
      </c>
      <c r="F207" s="178" t="s">
        <v>2415</v>
      </c>
      <c r="G207" s="179" t="s">
        <v>553</v>
      </c>
      <c r="H207" s="180">
        <v>2</v>
      </c>
      <c r="I207" s="181"/>
      <c r="J207" s="182">
        <f>ROUND(I207*H207,2)</f>
        <v>0</v>
      </c>
      <c r="K207" s="178" t="s">
        <v>3</v>
      </c>
      <c r="L207" s="40"/>
      <c r="M207" s="183" t="s">
        <v>3</v>
      </c>
      <c r="N207" s="184" t="s">
        <v>43</v>
      </c>
      <c r="O207" s="7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7" t="s">
        <v>293</v>
      </c>
      <c r="AT207" s="187" t="s">
        <v>193</v>
      </c>
      <c r="AU207" s="187" t="s">
        <v>81</v>
      </c>
      <c r="AY207" s="20" t="s">
        <v>191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79</v>
      </c>
      <c r="BK207" s="188">
        <f>ROUND(I207*H207,2)</f>
        <v>0</v>
      </c>
      <c r="BL207" s="20" t="s">
        <v>293</v>
      </c>
      <c r="BM207" s="187" t="s">
        <v>1608</v>
      </c>
    </row>
    <row r="208" s="2" customFormat="1" ht="16.5" customHeight="1">
      <c r="A208" s="39"/>
      <c r="B208" s="175"/>
      <c r="C208" s="176" t="s">
        <v>72</v>
      </c>
      <c r="D208" s="176" t="s">
        <v>193</v>
      </c>
      <c r="E208" s="177" t="s">
        <v>2416</v>
      </c>
      <c r="F208" s="178" t="s">
        <v>2417</v>
      </c>
      <c r="G208" s="179" t="s">
        <v>553</v>
      </c>
      <c r="H208" s="180">
        <v>6</v>
      </c>
      <c r="I208" s="181"/>
      <c r="J208" s="182">
        <f>ROUND(I208*H208,2)</f>
        <v>0</v>
      </c>
      <c r="K208" s="178" t="s">
        <v>3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293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293</v>
      </c>
      <c r="BM208" s="187" t="s">
        <v>1620</v>
      </c>
    </row>
    <row r="209" s="13" customFormat="1">
      <c r="A209" s="13"/>
      <c r="B209" s="194"/>
      <c r="C209" s="13"/>
      <c r="D209" s="195" t="s">
        <v>145</v>
      </c>
      <c r="E209" s="196" t="s">
        <v>3</v>
      </c>
      <c r="F209" s="197" t="s">
        <v>2418</v>
      </c>
      <c r="G209" s="13"/>
      <c r="H209" s="198">
        <v>6</v>
      </c>
      <c r="I209" s="199"/>
      <c r="J209" s="13"/>
      <c r="K209" s="13"/>
      <c r="L209" s="194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6" t="s">
        <v>145</v>
      </c>
      <c r="AU209" s="196" t="s">
        <v>81</v>
      </c>
      <c r="AV209" s="13" t="s">
        <v>81</v>
      </c>
      <c r="AW209" s="13" t="s">
        <v>33</v>
      </c>
      <c r="AX209" s="13" t="s">
        <v>72</v>
      </c>
      <c r="AY209" s="196" t="s">
        <v>191</v>
      </c>
    </row>
    <row r="210" s="14" customFormat="1">
      <c r="A210" s="14"/>
      <c r="B210" s="204"/>
      <c r="C210" s="14"/>
      <c r="D210" s="195" t="s">
        <v>145</v>
      </c>
      <c r="E210" s="205" t="s">
        <v>3</v>
      </c>
      <c r="F210" s="206" t="s">
        <v>270</v>
      </c>
      <c r="G210" s="14"/>
      <c r="H210" s="207">
        <v>6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145</v>
      </c>
      <c r="AU210" s="205" t="s">
        <v>81</v>
      </c>
      <c r="AV210" s="14" t="s">
        <v>197</v>
      </c>
      <c r="AW210" s="14" t="s">
        <v>33</v>
      </c>
      <c r="AX210" s="14" t="s">
        <v>79</v>
      </c>
      <c r="AY210" s="205" t="s">
        <v>191</v>
      </c>
    </row>
    <row r="211" s="2" customFormat="1" ht="16.5" customHeight="1">
      <c r="A211" s="39"/>
      <c r="B211" s="175"/>
      <c r="C211" s="176" t="s">
        <v>72</v>
      </c>
      <c r="D211" s="176" t="s">
        <v>193</v>
      </c>
      <c r="E211" s="177" t="s">
        <v>2419</v>
      </c>
      <c r="F211" s="178" t="s">
        <v>2420</v>
      </c>
      <c r="G211" s="179" t="s">
        <v>553</v>
      </c>
      <c r="H211" s="180">
        <v>2</v>
      </c>
      <c r="I211" s="181"/>
      <c r="J211" s="182">
        <f>ROUND(I211*H211,2)</f>
        <v>0</v>
      </c>
      <c r="K211" s="178" t="s">
        <v>3</v>
      </c>
      <c r="L211" s="40"/>
      <c r="M211" s="183" t="s">
        <v>3</v>
      </c>
      <c r="N211" s="184" t="s">
        <v>43</v>
      </c>
      <c r="O211" s="73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7" t="s">
        <v>293</v>
      </c>
      <c r="AT211" s="187" t="s">
        <v>193</v>
      </c>
      <c r="AU211" s="187" t="s">
        <v>81</v>
      </c>
      <c r="AY211" s="20" t="s">
        <v>191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293</v>
      </c>
      <c r="BM211" s="187" t="s">
        <v>1630</v>
      </c>
    </row>
    <row r="212" s="2" customFormat="1" ht="16.5" customHeight="1">
      <c r="A212" s="39"/>
      <c r="B212" s="175"/>
      <c r="C212" s="176" t="s">
        <v>72</v>
      </c>
      <c r="D212" s="176" t="s">
        <v>193</v>
      </c>
      <c r="E212" s="177" t="s">
        <v>2421</v>
      </c>
      <c r="F212" s="178" t="s">
        <v>2422</v>
      </c>
      <c r="G212" s="179" t="s">
        <v>258</v>
      </c>
      <c r="H212" s="180">
        <v>0.25800000000000001</v>
      </c>
      <c r="I212" s="181"/>
      <c r="J212" s="182">
        <f>ROUND(I212*H212,2)</f>
        <v>0</v>
      </c>
      <c r="K212" s="178" t="s">
        <v>3</v>
      </c>
      <c r="L212" s="40"/>
      <c r="M212" s="183" t="s">
        <v>3</v>
      </c>
      <c r="N212" s="184" t="s">
        <v>43</v>
      </c>
      <c r="O212" s="73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7" t="s">
        <v>293</v>
      </c>
      <c r="AT212" s="187" t="s">
        <v>193</v>
      </c>
      <c r="AU212" s="187" t="s">
        <v>81</v>
      </c>
      <c r="AY212" s="20" t="s">
        <v>191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79</v>
      </c>
      <c r="BK212" s="188">
        <f>ROUND(I212*H212,2)</f>
        <v>0</v>
      </c>
      <c r="BL212" s="20" t="s">
        <v>293</v>
      </c>
      <c r="BM212" s="187" t="s">
        <v>1641</v>
      </c>
    </row>
    <row r="213" s="12" customFormat="1" ht="22.8" customHeight="1">
      <c r="A213" s="12"/>
      <c r="B213" s="162"/>
      <c r="C213" s="12"/>
      <c r="D213" s="163" t="s">
        <v>71</v>
      </c>
      <c r="E213" s="173" t="s">
        <v>2423</v>
      </c>
      <c r="F213" s="173" t="s">
        <v>2424</v>
      </c>
      <c r="G213" s="12"/>
      <c r="H213" s="12"/>
      <c r="I213" s="165"/>
      <c r="J213" s="174">
        <f>BK213</f>
        <v>0</v>
      </c>
      <c r="K213" s="12"/>
      <c r="L213" s="162"/>
      <c r="M213" s="167"/>
      <c r="N213" s="168"/>
      <c r="O213" s="168"/>
      <c r="P213" s="169">
        <f>SUM(P214:P245)</f>
        <v>0</v>
      </c>
      <c r="Q213" s="168"/>
      <c r="R213" s="169">
        <f>SUM(R214:R245)</f>
        <v>0</v>
      </c>
      <c r="S213" s="168"/>
      <c r="T213" s="170">
        <f>SUM(T214:T245)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3" t="s">
        <v>81</v>
      </c>
      <c r="AT213" s="171" t="s">
        <v>71</v>
      </c>
      <c r="AU213" s="171" t="s">
        <v>79</v>
      </c>
      <c r="AY213" s="163" t="s">
        <v>191</v>
      </c>
      <c r="BK213" s="172">
        <f>SUM(BK214:BK245)</f>
        <v>0</v>
      </c>
    </row>
    <row r="214" s="2" customFormat="1" ht="16.5" customHeight="1">
      <c r="A214" s="39"/>
      <c r="B214" s="175"/>
      <c r="C214" s="176" t="s">
        <v>72</v>
      </c>
      <c r="D214" s="176" t="s">
        <v>193</v>
      </c>
      <c r="E214" s="177" t="s">
        <v>2425</v>
      </c>
      <c r="F214" s="178" t="s">
        <v>2426</v>
      </c>
      <c r="G214" s="179" t="s">
        <v>288</v>
      </c>
      <c r="H214" s="180">
        <v>2</v>
      </c>
      <c r="I214" s="181"/>
      <c r="J214" s="182">
        <f>ROUND(I214*H214,2)</f>
        <v>0</v>
      </c>
      <c r="K214" s="178" t="s">
        <v>3</v>
      </c>
      <c r="L214" s="40"/>
      <c r="M214" s="183" t="s">
        <v>3</v>
      </c>
      <c r="N214" s="184" t="s">
        <v>43</v>
      </c>
      <c r="O214" s="73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7" t="s">
        <v>293</v>
      </c>
      <c r="AT214" s="187" t="s">
        <v>193</v>
      </c>
      <c r="AU214" s="187" t="s">
        <v>81</v>
      </c>
      <c r="AY214" s="20" t="s">
        <v>191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79</v>
      </c>
      <c r="BK214" s="188">
        <f>ROUND(I214*H214,2)</f>
        <v>0</v>
      </c>
      <c r="BL214" s="20" t="s">
        <v>293</v>
      </c>
      <c r="BM214" s="187" t="s">
        <v>1651</v>
      </c>
    </row>
    <row r="215" s="2" customFormat="1" ht="16.5" customHeight="1">
      <c r="A215" s="39"/>
      <c r="B215" s="175"/>
      <c r="C215" s="176" t="s">
        <v>72</v>
      </c>
      <c r="D215" s="176" t="s">
        <v>193</v>
      </c>
      <c r="E215" s="177" t="s">
        <v>2427</v>
      </c>
      <c r="F215" s="178" t="s">
        <v>2428</v>
      </c>
      <c r="G215" s="179" t="s">
        <v>288</v>
      </c>
      <c r="H215" s="180">
        <v>13</v>
      </c>
      <c r="I215" s="181"/>
      <c r="J215" s="182">
        <f>ROUND(I215*H215,2)</f>
        <v>0</v>
      </c>
      <c r="K215" s="178" t="s">
        <v>3</v>
      </c>
      <c r="L215" s="40"/>
      <c r="M215" s="183" t="s">
        <v>3</v>
      </c>
      <c r="N215" s="184" t="s">
        <v>43</v>
      </c>
      <c r="O215" s="73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7" t="s">
        <v>293</v>
      </c>
      <c r="AT215" s="187" t="s">
        <v>193</v>
      </c>
      <c r="AU215" s="187" t="s">
        <v>81</v>
      </c>
      <c r="AY215" s="20" t="s">
        <v>191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79</v>
      </c>
      <c r="BK215" s="188">
        <f>ROUND(I215*H215,2)</f>
        <v>0</v>
      </c>
      <c r="BL215" s="20" t="s">
        <v>293</v>
      </c>
      <c r="BM215" s="187" t="s">
        <v>1661</v>
      </c>
    </row>
    <row r="216" s="2" customFormat="1" ht="16.5" customHeight="1">
      <c r="A216" s="39"/>
      <c r="B216" s="175"/>
      <c r="C216" s="176" t="s">
        <v>72</v>
      </c>
      <c r="D216" s="176" t="s">
        <v>193</v>
      </c>
      <c r="E216" s="177" t="s">
        <v>2429</v>
      </c>
      <c r="F216" s="178" t="s">
        <v>2430</v>
      </c>
      <c r="G216" s="179" t="s">
        <v>288</v>
      </c>
      <c r="H216" s="180">
        <v>99</v>
      </c>
      <c r="I216" s="181"/>
      <c r="J216" s="182">
        <f>ROUND(I216*H216,2)</f>
        <v>0</v>
      </c>
      <c r="K216" s="178" t="s">
        <v>3</v>
      </c>
      <c r="L216" s="40"/>
      <c r="M216" s="183" t="s">
        <v>3</v>
      </c>
      <c r="N216" s="184" t="s">
        <v>43</v>
      </c>
      <c r="O216" s="73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7" t="s">
        <v>293</v>
      </c>
      <c r="AT216" s="187" t="s">
        <v>193</v>
      </c>
      <c r="AU216" s="187" t="s">
        <v>81</v>
      </c>
      <c r="AY216" s="20" t="s">
        <v>191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79</v>
      </c>
      <c r="BK216" s="188">
        <f>ROUND(I216*H216,2)</f>
        <v>0</v>
      </c>
      <c r="BL216" s="20" t="s">
        <v>293</v>
      </c>
      <c r="BM216" s="187" t="s">
        <v>1671</v>
      </c>
    </row>
    <row r="217" s="2" customFormat="1" ht="16.5" customHeight="1">
      <c r="A217" s="39"/>
      <c r="B217" s="175"/>
      <c r="C217" s="176" t="s">
        <v>72</v>
      </c>
      <c r="D217" s="176" t="s">
        <v>193</v>
      </c>
      <c r="E217" s="177" t="s">
        <v>2431</v>
      </c>
      <c r="F217" s="178" t="s">
        <v>2432</v>
      </c>
      <c r="G217" s="179" t="s">
        <v>288</v>
      </c>
      <c r="H217" s="180">
        <v>17</v>
      </c>
      <c r="I217" s="181"/>
      <c r="J217" s="182">
        <f>ROUND(I217*H217,2)</f>
        <v>0</v>
      </c>
      <c r="K217" s="178" t="s">
        <v>3</v>
      </c>
      <c r="L217" s="40"/>
      <c r="M217" s="183" t="s">
        <v>3</v>
      </c>
      <c r="N217" s="184" t="s">
        <v>43</v>
      </c>
      <c r="O217" s="73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7" t="s">
        <v>293</v>
      </c>
      <c r="AT217" s="187" t="s">
        <v>193</v>
      </c>
      <c r="AU217" s="187" t="s">
        <v>81</v>
      </c>
      <c r="AY217" s="20" t="s">
        <v>191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79</v>
      </c>
      <c r="BK217" s="188">
        <f>ROUND(I217*H217,2)</f>
        <v>0</v>
      </c>
      <c r="BL217" s="20" t="s">
        <v>293</v>
      </c>
      <c r="BM217" s="187" t="s">
        <v>1683</v>
      </c>
    </row>
    <row r="218" s="2" customFormat="1" ht="16.5" customHeight="1">
      <c r="A218" s="39"/>
      <c r="B218" s="175"/>
      <c r="C218" s="176" t="s">
        <v>72</v>
      </c>
      <c r="D218" s="176" t="s">
        <v>193</v>
      </c>
      <c r="E218" s="177" t="s">
        <v>2433</v>
      </c>
      <c r="F218" s="178" t="s">
        <v>2434</v>
      </c>
      <c r="G218" s="179" t="s">
        <v>288</v>
      </c>
      <c r="H218" s="180">
        <v>28</v>
      </c>
      <c r="I218" s="181"/>
      <c r="J218" s="182">
        <f>ROUND(I218*H218,2)</f>
        <v>0</v>
      </c>
      <c r="K218" s="178" t="s">
        <v>3</v>
      </c>
      <c r="L218" s="40"/>
      <c r="M218" s="183" t="s">
        <v>3</v>
      </c>
      <c r="N218" s="184" t="s">
        <v>43</v>
      </c>
      <c r="O218" s="73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7" t="s">
        <v>293</v>
      </c>
      <c r="AT218" s="187" t="s">
        <v>193</v>
      </c>
      <c r="AU218" s="187" t="s">
        <v>81</v>
      </c>
      <c r="AY218" s="20" t="s">
        <v>191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293</v>
      </c>
      <c r="BM218" s="187" t="s">
        <v>1695</v>
      </c>
    </row>
    <row r="219" s="2" customFormat="1" ht="16.5" customHeight="1">
      <c r="A219" s="39"/>
      <c r="B219" s="175"/>
      <c r="C219" s="176" t="s">
        <v>72</v>
      </c>
      <c r="D219" s="176" t="s">
        <v>193</v>
      </c>
      <c r="E219" s="177" t="s">
        <v>2435</v>
      </c>
      <c r="F219" s="178" t="s">
        <v>2436</v>
      </c>
      <c r="G219" s="179" t="s">
        <v>288</v>
      </c>
      <c r="H219" s="180">
        <v>8</v>
      </c>
      <c r="I219" s="181"/>
      <c r="J219" s="182">
        <f>ROUND(I219*H219,2)</f>
        <v>0</v>
      </c>
      <c r="K219" s="178" t="s">
        <v>3</v>
      </c>
      <c r="L219" s="40"/>
      <c r="M219" s="183" t="s">
        <v>3</v>
      </c>
      <c r="N219" s="184" t="s">
        <v>43</v>
      </c>
      <c r="O219" s="73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7" t="s">
        <v>293</v>
      </c>
      <c r="AT219" s="187" t="s">
        <v>193</v>
      </c>
      <c r="AU219" s="187" t="s">
        <v>81</v>
      </c>
      <c r="AY219" s="20" t="s">
        <v>191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79</v>
      </c>
      <c r="BK219" s="188">
        <f>ROUND(I219*H219,2)</f>
        <v>0</v>
      </c>
      <c r="BL219" s="20" t="s">
        <v>293</v>
      </c>
      <c r="BM219" s="187" t="s">
        <v>1706</v>
      </c>
    </row>
    <row r="220" s="2" customFormat="1" ht="16.5" customHeight="1">
      <c r="A220" s="39"/>
      <c r="B220" s="175"/>
      <c r="C220" s="176" t="s">
        <v>72</v>
      </c>
      <c r="D220" s="176" t="s">
        <v>193</v>
      </c>
      <c r="E220" s="177" t="s">
        <v>2437</v>
      </c>
      <c r="F220" s="178" t="s">
        <v>2438</v>
      </c>
      <c r="G220" s="179" t="s">
        <v>288</v>
      </c>
      <c r="H220" s="180">
        <v>76</v>
      </c>
      <c r="I220" s="181"/>
      <c r="J220" s="182">
        <f>ROUND(I220*H220,2)</f>
        <v>0</v>
      </c>
      <c r="K220" s="178" t="s">
        <v>3</v>
      </c>
      <c r="L220" s="40"/>
      <c r="M220" s="183" t="s">
        <v>3</v>
      </c>
      <c r="N220" s="184" t="s">
        <v>43</v>
      </c>
      <c r="O220" s="73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7" t="s">
        <v>293</v>
      </c>
      <c r="AT220" s="187" t="s">
        <v>193</v>
      </c>
      <c r="AU220" s="187" t="s">
        <v>81</v>
      </c>
      <c r="AY220" s="20" t="s">
        <v>191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79</v>
      </c>
      <c r="BK220" s="188">
        <f>ROUND(I220*H220,2)</f>
        <v>0</v>
      </c>
      <c r="BL220" s="20" t="s">
        <v>293</v>
      </c>
      <c r="BM220" s="187" t="s">
        <v>1718</v>
      </c>
    </row>
    <row r="221" s="2" customFormat="1" ht="16.5" customHeight="1">
      <c r="A221" s="39"/>
      <c r="B221" s="175"/>
      <c r="C221" s="176" t="s">
        <v>72</v>
      </c>
      <c r="D221" s="176" t="s">
        <v>193</v>
      </c>
      <c r="E221" s="177" t="s">
        <v>2439</v>
      </c>
      <c r="F221" s="178" t="s">
        <v>2440</v>
      </c>
      <c r="G221" s="179" t="s">
        <v>288</v>
      </c>
      <c r="H221" s="180">
        <v>15.5</v>
      </c>
      <c r="I221" s="181"/>
      <c r="J221" s="182">
        <f>ROUND(I221*H221,2)</f>
        <v>0</v>
      </c>
      <c r="K221" s="178" t="s">
        <v>3</v>
      </c>
      <c r="L221" s="40"/>
      <c r="M221" s="183" t="s">
        <v>3</v>
      </c>
      <c r="N221" s="184" t="s">
        <v>43</v>
      </c>
      <c r="O221" s="73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87" t="s">
        <v>293</v>
      </c>
      <c r="AT221" s="187" t="s">
        <v>193</v>
      </c>
      <c r="AU221" s="187" t="s">
        <v>81</v>
      </c>
      <c r="AY221" s="20" t="s">
        <v>191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79</v>
      </c>
      <c r="BK221" s="188">
        <f>ROUND(I221*H221,2)</f>
        <v>0</v>
      </c>
      <c r="BL221" s="20" t="s">
        <v>293</v>
      </c>
      <c r="BM221" s="187" t="s">
        <v>1730</v>
      </c>
    </row>
    <row r="222" s="2" customFormat="1" ht="16.5" customHeight="1">
      <c r="A222" s="39"/>
      <c r="B222" s="175"/>
      <c r="C222" s="176" t="s">
        <v>72</v>
      </c>
      <c r="D222" s="176" t="s">
        <v>193</v>
      </c>
      <c r="E222" s="177" t="s">
        <v>2441</v>
      </c>
      <c r="F222" s="178" t="s">
        <v>2442</v>
      </c>
      <c r="G222" s="179" t="s">
        <v>288</v>
      </c>
      <c r="H222" s="180">
        <v>60.5</v>
      </c>
      <c r="I222" s="181"/>
      <c r="J222" s="182">
        <f>ROUND(I222*H222,2)</f>
        <v>0</v>
      </c>
      <c r="K222" s="178" t="s">
        <v>3</v>
      </c>
      <c r="L222" s="40"/>
      <c r="M222" s="183" t="s">
        <v>3</v>
      </c>
      <c r="N222" s="184" t="s">
        <v>43</v>
      </c>
      <c r="O222" s="73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7" t="s">
        <v>293</v>
      </c>
      <c r="AT222" s="187" t="s">
        <v>193</v>
      </c>
      <c r="AU222" s="187" t="s">
        <v>81</v>
      </c>
      <c r="AY222" s="20" t="s">
        <v>191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79</v>
      </c>
      <c r="BK222" s="188">
        <f>ROUND(I222*H222,2)</f>
        <v>0</v>
      </c>
      <c r="BL222" s="20" t="s">
        <v>293</v>
      </c>
      <c r="BM222" s="187" t="s">
        <v>1741</v>
      </c>
    </row>
    <row r="223" s="13" customFormat="1">
      <c r="A223" s="13"/>
      <c r="B223" s="194"/>
      <c r="C223" s="13"/>
      <c r="D223" s="195" t="s">
        <v>145</v>
      </c>
      <c r="E223" s="196" t="s">
        <v>3</v>
      </c>
      <c r="F223" s="197" t="s">
        <v>2443</v>
      </c>
      <c r="G223" s="13"/>
      <c r="H223" s="198">
        <v>60.5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145</v>
      </c>
      <c r="AU223" s="196" t="s">
        <v>81</v>
      </c>
      <c r="AV223" s="13" t="s">
        <v>81</v>
      </c>
      <c r="AW223" s="13" t="s">
        <v>33</v>
      </c>
      <c r="AX223" s="13" t="s">
        <v>72</v>
      </c>
      <c r="AY223" s="196" t="s">
        <v>191</v>
      </c>
    </row>
    <row r="224" s="14" customFormat="1">
      <c r="A224" s="14"/>
      <c r="B224" s="204"/>
      <c r="C224" s="14"/>
      <c r="D224" s="195" t="s">
        <v>145</v>
      </c>
      <c r="E224" s="205" t="s">
        <v>3</v>
      </c>
      <c r="F224" s="206" t="s">
        <v>270</v>
      </c>
      <c r="G224" s="14"/>
      <c r="H224" s="207">
        <v>60.5</v>
      </c>
      <c r="I224" s="208"/>
      <c r="J224" s="14"/>
      <c r="K224" s="14"/>
      <c r="L224" s="204"/>
      <c r="M224" s="209"/>
      <c r="N224" s="210"/>
      <c r="O224" s="210"/>
      <c r="P224" s="210"/>
      <c r="Q224" s="210"/>
      <c r="R224" s="210"/>
      <c r="S224" s="210"/>
      <c r="T224" s="21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5" t="s">
        <v>145</v>
      </c>
      <c r="AU224" s="205" t="s">
        <v>81</v>
      </c>
      <c r="AV224" s="14" t="s">
        <v>197</v>
      </c>
      <c r="AW224" s="14" t="s">
        <v>33</v>
      </c>
      <c r="AX224" s="14" t="s">
        <v>79</v>
      </c>
      <c r="AY224" s="205" t="s">
        <v>191</v>
      </c>
    </row>
    <row r="225" s="2" customFormat="1" ht="16.5" customHeight="1">
      <c r="A225" s="39"/>
      <c r="B225" s="175"/>
      <c r="C225" s="176" t="s">
        <v>72</v>
      </c>
      <c r="D225" s="176" t="s">
        <v>193</v>
      </c>
      <c r="E225" s="177" t="s">
        <v>2444</v>
      </c>
      <c r="F225" s="178" t="s">
        <v>2445</v>
      </c>
      <c r="G225" s="179" t="s">
        <v>553</v>
      </c>
      <c r="H225" s="180">
        <v>27</v>
      </c>
      <c r="I225" s="181"/>
      <c r="J225" s="182">
        <f>ROUND(I225*H225,2)</f>
        <v>0</v>
      </c>
      <c r="K225" s="178" t="s">
        <v>3</v>
      </c>
      <c r="L225" s="40"/>
      <c r="M225" s="183" t="s">
        <v>3</v>
      </c>
      <c r="N225" s="184" t="s">
        <v>43</v>
      </c>
      <c r="O225" s="73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7" t="s">
        <v>293</v>
      </c>
      <c r="AT225" s="187" t="s">
        <v>193</v>
      </c>
      <c r="AU225" s="187" t="s">
        <v>81</v>
      </c>
      <c r="AY225" s="20" t="s">
        <v>191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79</v>
      </c>
      <c r="BK225" s="188">
        <f>ROUND(I225*H225,2)</f>
        <v>0</v>
      </c>
      <c r="BL225" s="20" t="s">
        <v>293</v>
      </c>
      <c r="BM225" s="187" t="s">
        <v>1751</v>
      </c>
    </row>
    <row r="226" s="2" customFormat="1" ht="16.5" customHeight="1">
      <c r="A226" s="39"/>
      <c r="B226" s="175"/>
      <c r="C226" s="176" t="s">
        <v>72</v>
      </c>
      <c r="D226" s="176" t="s">
        <v>193</v>
      </c>
      <c r="E226" s="177" t="s">
        <v>2446</v>
      </c>
      <c r="F226" s="178" t="s">
        <v>2447</v>
      </c>
      <c r="G226" s="179" t="s">
        <v>553</v>
      </c>
      <c r="H226" s="180">
        <v>14</v>
      </c>
      <c r="I226" s="181"/>
      <c r="J226" s="182">
        <f>ROUND(I226*H226,2)</f>
        <v>0</v>
      </c>
      <c r="K226" s="178" t="s">
        <v>3</v>
      </c>
      <c r="L226" s="40"/>
      <c r="M226" s="183" t="s">
        <v>3</v>
      </c>
      <c r="N226" s="184" t="s">
        <v>43</v>
      </c>
      <c r="O226" s="73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7" t="s">
        <v>293</v>
      </c>
      <c r="AT226" s="187" t="s">
        <v>193</v>
      </c>
      <c r="AU226" s="187" t="s">
        <v>81</v>
      </c>
      <c r="AY226" s="20" t="s">
        <v>191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79</v>
      </c>
      <c r="BK226" s="188">
        <f>ROUND(I226*H226,2)</f>
        <v>0</v>
      </c>
      <c r="BL226" s="20" t="s">
        <v>293</v>
      </c>
      <c r="BM226" s="187" t="s">
        <v>1764</v>
      </c>
    </row>
    <row r="227" s="2" customFormat="1" ht="16.5" customHeight="1">
      <c r="A227" s="39"/>
      <c r="B227" s="175"/>
      <c r="C227" s="176" t="s">
        <v>72</v>
      </c>
      <c r="D227" s="176" t="s">
        <v>193</v>
      </c>
      <c r="E227" s="177" t="s">
        <v>2448</v>
      </c>
      <c r="F227" s="178" t="s">
        <v>2449</v>
      </c>
      <c r="G227" s="179" t="s">
        <v>2450</v>
      </c>
      <c r="H227" s="180">
        <v>2</v>
      </c>
      <c r="I227" s="181"/>
      <c r="J227" s="182">
        <f>ROUND(I227*H227,2)</f>
        <v>0</v>
      </c>
      <c r="K227" s="178" t="s">
        <v>3</v>
      </c>
      <c r="L227" s="40"/>
      <c r="M227" s="183" t="s">
        <v>3</v>
      </c>
      <c r="N227" s="184" t="s">
        <v>43</v>
      </c>
      <c r="O227" s="73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7" t="s">
        <v>293</v>
      </c>
      <c r="AT227" s="187" t="s">
        <v>193</v>
      </c>
      <c r="AU227" s="187" t="s">
        <v>81</v>
      </c>
      <c r="AY227" s="20" t="s">
        <v>191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79</v>
      </c>
      <c r="BK227" s="188">
        <f>ROUND(I227*H227,2)</f>
        <v>0</v>
      </c>
      <c r="BL227" s="20" t="s">
        <v>293</v>
      </c>
      <c r="BM227" s="187" t="s">
        <v>1775</v>
      </c>
    </row>
    <row r="228" s="2" customFormat="1" ht="16.5" customHeight="1">
      <c r="A228" s="39"/>
      <c r="B228" s="175"/>
      <c r="C228" s="176" t="s">
        <v>72</v>
      </c>
      <c r="D228" s="176" t="s">
        <v>193</v>
      </c>
      <c r="E228" s="177" t="s">
        <v>2451</v>
      </c>
      <c r="F228" s="178" t="s">
        <v>2452</v>
      </c>
      <c r="G228" s="179" t="s">
        <v>553</v>
      </c>
      <c r="H228" s="180">
        <v>3</v>
      </c>
      <c r="I228" s="181"/>
      <c r="J228" s="182">
        <f>ROUND(I228*H228,2)</f>
        <v>0</v>
      </c>
      <c r="K228" s="178" t="s">
        <v>3</v>
      </c>
      <c r="L228" s="40"/>
      <c r="M228" s="183" t="s">
        <v>3</v>
      </c>
      <c r="N228" s="184" t="s">
        <v>43</v>
      </c>
      <c r="O228" s="73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7" t="s">
        <v>293</v>
      </c>
      <c r="AT228" s="187" t="s">
        <v>193</v>
      </c>
      <c r="AU228" s="187" t="s">
        <v>81</v>
      </c>
      <c r="AY228" s="20" t="s">
        <v>191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79</v>
      </c>
      <c r="BK228" s="188">
        <f>ROUND(I228*H228,2)</f>
        <v>0</v>
      </c>
      <c r="BL228" s="20" t="s">
        <v>293</v>
      </c>
      <c r="BM228" s="187" t="s">
        <v>1787</v>
      </c>
    </row>
    <row r="229" s="2" customFormat="1" ht="16.5" customHeight="1">
      <c r="A229" s="39"/>
      <c r="B229" s="175"/>
      <c r="C229" s="176" t="s">
        <v>72</v>
      </c>
      <c r="D229" s="176" t="s">
        <v>193</v>
      </c>
      <c r="E229" s="177" t="s">
        <v>2453</v>
      </c>
      <c r="F229" s="178" t="s">
        <v>2454</v>
      </c>
      <c r="G229" s="179" t="s">
        <v>553</v>
      </c>
      <c r="H229" s="180">
        <v>6</v>
      </c>
      <c r="I229" s="181"/>
      <c r="J229" s="182">
        <f>ROUND(I229*H229,2)</f>
        <v>0</v>
      </c>
      <c r="K229" s="178" t="s">
        <v>3</v>
      </c>
      <c r="L229" s="40"/>
      <c r="M229" s="183" t="s">
        <v>3</v>
      </c>
      <c r="N229" s="184" t="s">
        <v>43</v>
      </c>
      <c r="O229" s="73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7" t="s">
        <v>293</v>
      </c>
      <c r="AT229" s="187" t="s">
        <v>193</v>
      </c>
      <c r="AU229" s="187" t="s">
        <v>81</v>
      </c>
      <c r="AY229" s="20" t="s">
        <v>191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79</v>
      </c>
      <c r="BK229" s="188">
        <f>ROUND(I229*H229,2)</f>
        <v>0</v>
      </c>
      <c r="BL229" s="20" t="s">
        <v>293</v>
      </c>
      <c r="BM229" s="187" t="s">
        <v>1797</v>
      </c>
    </row>
    <row r="230" s="2" customFormat="1" ht="16.5" customHeight="1">
      <c r="A230" s="39"/>
      <c r="B230" s="175"/>
      <c r="C230" s="176" t="s">
        <v>72</v>
      </c>
      <c r="D230" s="176" t="s">
        <v>193</v>
      </c>
      <c r="E230" s="177" t="s">
        <v>2455</v>
      </c>
      <c r="F230" s="178" t="s">
        <v>2456</v>
      </c>
      <c r="G230" s="179" t="s">
        <v>553</v>
      </c>
      <c r="H230" s="180">
        <v>1</v>
      </c>
      <c r="I230" s="181"/>
      <c r="J230" s="182">
        <f>ROUND(I230*H230,2)</f>
        <v>0</v>
      </c>
      <c r="K230" s="178" t="s">
        <v>3</v>
      </c>
      <c r="L230" s="40"/>
      <c r="M230" s="183" t="s">
        <v>3</v>
      </c>
      <c r="N230" s="184" t="s">
        <v>43</v>
      </c>
      <c r="O230" s="73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87" t="s">
        <v>293</v>
      </c>
      <c r="AT230" s="187" t="s">
        <v>193</v>
      </c>
      <c r="AU230" s="187" t="s">
        <v>81</v>
      </c>
      <c r="AY230" s="20" t="s">
        <v>191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79</v>
      </c>
      <c r="BK230" s="188">
        <f>ROUND(I230*H230,2)</f>
        <v>0</v>
      </c>
      <c r="BL230" s="20" t="s">
        <v>293</v>
      </c>
      <c r="BM230" s="187" t="s">
        <v>1808</v>
      </c>
    </row>
    <row r="231" s="2" customFormat="1" ht="16.5" customHeight="1">
      <c r="A231" s="39"/>
      <c r="B231" s="175"/>
      <c r="C231" s="176" t="s">
        <v>72</v>
      </c>
      <c r="D231" s="176" t="s">
        <v>193</v>
      </c>
      <c r="E231" s="177" t="s">
        <v>2457</v>
      </c>
      <c r="F231" s="178" t="s">
        <v>2458</v>
      </c>
      <c r="G231" s="179" t="s">
        <v>553</v>
      </c>
      <c r="H231" s="180">
        <v>1</v>
      </c>
      <c r="I231" s="181"/>
      <c r="J231" s="182">
        <f>ROUND(I231*H231,2)</f>
        <v>0</v>
      </c>
      <c r="K231" s="178" t="s">
        <v>3</v>
      </c>
      <c r="L231" s="40"/>
      <c r="M231" s="183" t="s">
        <v>3</v>
      </c>
      <c r="N231" s="184" t="s">
        <v>43</v>
      </c>
      <c r="O231" s="73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7" t="s">
        <v>293</v>
      </c>
      <c r="AT231" s="187" t="s">
        <v>193</v>
      </c>
      <c r="AU231" s="187" t="s">
        <v>81</v>
      </c>
      <c r="AY231" s="20" t="s">
        <v>191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79</v>
      </c>
      <c r="BK231" s="188">
        <f>ROUND(I231*H231,2)</f>
        <v>0</v>
      </c>
      <c r="BL231" s="20" t="s">
        <v>293</v>
      </c>
      <c r="BM231" s="187" t="s">
        <v>1819</v>
      </c>
    </row>
    <row r="232" s="2" customFormat="1" ht="16.5" customHeight="1">
      <c r="A232" s="39"/>
      <c r="B232" s="175"/>
      <c r="C232" s="176" t="s">
        <v>72</v>
      </c>
      <c r="D232" s="176" t="s">
        <v>193</v>
      </c>
      <c r="E232" s="177" t="s">
        <v>2459</v>
      </c>
      <c r="F232" s="178" t="s">
        <v>2460</v>
      </c>
      <c r="G232" s="179" t="s">
        <v>553</v>
      </c>
      <c r="H232" s="180">
        <v>1</v>
      </c>
      <c r="I232" s="181"/>
      <c r="J232" s="182">
        <f>ROUND(I232*H232,2)</f>
        <v>0</v>
      </c>
      <c r="K232" s="178" t="s">
        <v>3</v>
      </c>
      <c r="L232" s="40"/>
      <c r="M232" s="183" t="s">
        <v>3</v>
      </c>
      <c r="N232" s="184" t="s">
        <v>43</v>
      </c>
      <c r="O232" s="73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7" t="s">
        <v>293</v>
      </c>
      <c r="AT232" s="187" t="s">
        <v>193</v>
      </c>
      <c r="AU232" s="187" t="s">
        <v>81</v>
      </c>
      <c r="AY232" s="20" t="s">
        <v>191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79</v>
      </c>
      <c r="BK232" s="188">
        <f>ROUND(I232*H232,2)</f>
        <v>0</v>
      </c>
      <c r="BL232" s="20" t="s">
        <v>293</v>
      </c>
      <c r="BM232" s="187" t="s">
        <v>1829</v>
      </c>
    </row>
    <row r="233" s="2" customFormat="1" ht="16.5" customHeight="1">
      <c r="A233" s="39"/>
      <c r="B233" s="175"/>
      <c r="C233" s="176" t="s">
        <v>72</v>
      </c>
      <c r="D233" s="176" t="s">
        <v>193</v>
      </c>
      <c r="E233" s="177" t="s">
        <v>2461</v>
      </c>
      <c r="F233" s="178" t="s">
        <v>2462</v>
      </c>
      <c r="G233" s="179" t="s">
        <v>553</v>
      </c>
      <c r="H233" s="180">
        <v>1</v>
      </c>
      <c r="I233" s="181"/>
      <c r="J233" s="182">
        <f>ROUND(I233*H233,2)</f>
        <v>0</v>
      </c>
      <c r="K233" s="178" t="s">
        <v>3</v>
      </c>
      <c r="L233" s="40"/>
      <c r="M233" s="183" t="s">
        <v>3</v>
      </c>
      <c r="N233" s="184" t="s">
        <v>43</v>
      </c>
      <c r="O233" s="73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87" t="s">
        <v>293</v>
      </c>
      <c r="AT233" s="187" t="s">
        <v>193</v>
      </c>
      <c r="AU233" s="187" t="s">
        <v>81</v>
      </c>
      <c r="AY233" s="20" t="s">
        <v>191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79</v>
      </c>
      <c r="BK233" s="188">
        <f>ROUND(I233*H233,2)</f>
        <v>0</v>
      </c>
      <c r="BL233" s="20" t="s">
        <v>293</v>
      </c>
      <c r="BM233" s="187" t="s">
        <v>1841</v>
      </c>
    </row>
    <row r="234" s="2" customFormat="1" ht="16.5" customHeight="1">
      <c r="A234" s="39"/>
      <c r="B234" s="175"/>
      <c r="C234" s="176" t="s">
        <v>72</v>
      </c>
      <c r="D234" s="176" t="s">
        <v>193</v>
      </c>
      <c r="E234" s="177" t="s">
        <v>2463</v>
      </c>
      <c r="F234" s="178" t="s">
        <v>2464</v>
      </c>
      <c r="G234" s="179" t="s">
        <v>288</v>
      </c>
      <c r="H234" s="180">
        <v>167</v>
      </c>
      <c r="I234" s="181"/>
      <c r="J234" s="182">
        <f>ROUND(I234*H234,2)</f>
        <v>0</v>
      </c>
      <c r="K234" s="178" t="s">
        <v>3</v>
      </c>
      <c r="L234" s="40"/>
      <c r="M234" s="183" t="s">
        <v>3</v>
      </c>
      <c r="N234" s="184" t="s">
        <v>43</v>
      </c>
      <c r="O234" s="73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7" t="s">
        <v>293</v>
      </c>
      <c r="AT234" s="187" t="s">
        <v>193</v>
      </c>
      <c r="AU234" s="187" t="s">
        <v>81</v>
      </c>
      <c r="AY234" s="20" t="s">
        <v>191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79</v>
      </c>
      <c r="BK234" s="188">
        <f>ROUND(I234*H234,2)</f>
        <v>0</v>
      </c>
      <c r="BL234" s="20" t="s">
        <v>293</v>
      </c>
      <c r="BM234" s="187" t="s">
        <v>1851</v>
      </c>
    </row>
    <row r="235" s="2" customFormat="1" ht="16.5" customHeight="1">
      <c r="A235" s="39"/>
      <c r="B235" s="175"/>
      <c r="C235" s="176" t="s">
        <v>72</v>
      </c>
      <c r="D235" s="176" t="s">
        <v>193</v>
      </c>
      <c r="E235" s="177" t="s">
        <v>2288</v>
      </c>
      <c r="F235" s="178" t="s">
        <v>2289</v>
      </c>
      <c r="G235" s="179" t="s">
        <v>288</v>
      </c>
      <c r="H235" s="180">
        <v>167</v>
      </c>
      <c r="I235" s="181"/>
      <c r="J235" s="182">
        <f>ROUND(I235*H235,2)</f>
        <v>0</v>
      </c>
      <c r="K235" s="178" t="s">
        <v>3</v>
      </c>
      <c r="L235" s="40"/>
      <c r="M235" s="183" t="s">
        <v>3</v>
      </c>
      <c r="N235" s="184" t="s">
        <v>43</v>
      </c>
      <c r="O235" s="73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87" t="s">
        <v>293</v>
      </c>
      <c r="AT235" s="187" t="s">
        <v>193</v>
      </c>
      <c r="AU235" s="187" t="s">
        <v>81</v>
      </c>
      <c r="AY235" s="20" t="s">
        <v>191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79</v>
      </c>
      <c r="BK235" s="188">
        <f>ROUND(I235*H235,2)</f>
        <v>0</v>
      </c>
      <c r="BL235" s="20" t="s">
        <v>293</v>
      </c>
      <c r="BM235" s="187" t="s">
        <v>1862</v>
      </c>
    </row>
    <row r="236" s="2" customFormat="1" ht="16.5" customHeight="1">
      <c r="A236" s="39"/>
      <c r="B236" s="175"/>
      <c r="C236" s="176" t="s">
        <v>72</v>
      </c>
      <c r="D236" s="176" t="s">
        <v>193</v>
      </c>
      <c r="E236" s="177" t="s">
        <v>2465</v>
      </c>
      <c r="F236" s="178" t="s">
        <v>2466</v>
      </c>
      <c r="G236" s="179" t="s">
        <v>1299</v>
      </c>
      <c r="H236" s="180">
        <v>1</v>
      </c>
      <c r="I236" s="181"/>
      <c r="J236" s="182">
        <f>ROUND(I236*H236,2)</f>
        <v>0</v>
      </c>
      <c r="K236" s="178" t="s">
        <v>3</v>
      </c>
      <c r="L236" s="40"/>
      <c r="M236" s="183" t="s">
        <v>3</v>
      </c>
      <c r="N236" s="184" t="s">
        <v>43</v>
      </c>
      <c r="O236" s="73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7" t="s">
        <v>293</v>
      </c>
      <c r="AT236" s="187" t="s">
        <v>193</v>
      </c>
      <c r="AU236" s="187" t="s">
        <v>81</v>
      </c>
      <c r="AY236" s="20" t="s">
        <v>191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293</v>
      </c>
      <c r="BM236" s="187" t="s">
        <v>1874</v>
      </c>
    </row>
    <row r="237" s="2" customFormat="1" ht="16.5" customHeight="1">
      <c r="A237" s="39"/>
      <c r="B237" s="175"/>
      <c r="C237" s="176" t="s">
        <v>72</v>
      </c>
      <c r="D237" s="176" t="s">
        <v>193</v>
      </c>
      <c r="E237" s="177" t="s">
        <v>2467</v>
      </c>
      <c r="F237" s="178" t="s">
        <v>2468</v>
      </c>
      <c r="G237" s="179" t="s">
        <v>553</v>
      </c>
      <c r="H237" s="180">
        <v>1</v>
      </c>
      <c r="I237" s="181"/>
      <c r="J237" s="182">
        <f>ROUND(I237*H237,2)</f>
        <v>0</v>
      </c>
      <c r="K237" s="178" t="s">
        <v>3</v>
      </c>
      <c r="L237" s="40"/>
      <c r="M237" s="183" t="s">
        <v>3</v>
      </c>
      <c r="N237" s="184" t="s">
        <v>43</v>
      </c>
      <c r="O237" s="73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7" t="s">
        <v>293</v>
      </c>
      <c r="AT237" s="187" t="s">
        <v>193</v>
      </c>
      <c r="AU237" s="187" t="s">
        <v>81</v>
      </c>
      <c r="AY237" s="20" t="s">
        <v>191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79</v>
      </c>
      <c r="BK237" s="188">
        <f>ROUND(I237*H237,2)</f>
        <v>0</v>
      </c>
      <c r="BL237" s="20" t="s">
        <v>293</v>
      </c>
      <c r="BM237" s="187" t="s">
        <v>1885</v>
      </c>
    </row>
    <row r="238" s="2" customFormat="1" ht="16.5" customHeight="1">
      <c r="A238" s="39"/>
      <c r="B238" s="175"/>
      <c r="C238" s="176" t="s">
        <v>72</v>
      </c>
      <c r="D238" s="176" t="s">
        <v>193</v>
      </c>
      <c r="E238" s="177" t="s">
        <v>2469</v>
      </c>
      <c r="F238" s="178" t="s">
        <v>2470</v>
      </c>
      <c r="G238" s="179" t="s">
        <v>2471</v>
      </c>
      <c r="H238" s="180">
        <v>190</v>
      </c>
      <c r="I238" s="181"/>
      <c r="J238" s="182">
        <f>ROUND(I238*H238,2)</f>
        <v>0</v>
      </c>
      <c r="K238" s="178" t="s">
        <v>3</v>
      </c>
      <c r="L238" s="40"/>
      <c r="M238" s="183" t="s">
        <v>3</v>
      </c>
      <c r="N238" s="184" t="s">
        <v>43</v>
      </c>
      <c r="O238" s="73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7" t="s">
        <v>293</v>
      </c>
      <c r="AT238" s="187" t="s">
        <v>193</v>
      </c>
      <c r="AU238" s="187" t="s">
        <v>81</v>
      </c>
      <c r="AY238" s="20" t="s">
        <v>191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79</v>
      </c>
      <c r="BK238" s="188">
        <f>ROUND(I238*H238,2)</f>
        <v>0</v>
      </c>
      <c r="BL238" s="20" t="s">
        <v>293</v>
      </c>
      <c r="BM238" s="187" t="s">
        <v>1897</v>
      </c>
    </row>
    <row r="239" s="2" customFormat="1" ht="16.5" customHeight="1">
      <c r="A239" s="39"/>
      <c r="B239" s="175"/>
      <c r="C239" s="176" t="s">
        <v>72</v>
      </c>
      <c r="D239" s="176" t="s">
        <v>193</v>
      </c>
      <c r="E239" s="177" t="s">
        <v>2472</v>
      </c>
      <c r="F239" s="178" t="s">
        <v>2473</v>
      </c>
      <c r="G239" s="179" t="s">
        <v>288</v>
      </c>
      <c r="H239" s="180">
        <v>95</v>
      </c>
      <c r="I239" s="181"/>
      <c r="J239" s="182">
        <f>ROUND(I239*H239,2)</f>
        <v>0</v>
      </c>
      <c r="K239" s="178" t="s">
        <v>3</v>
      </c>
      <c r="L239" s="40"/>
      <c r="M239" s="183" t="s">
        <v>3</v>
      </c>
      <c r="N239" s="184" t="s">
        <v>43</v>
      </c>
      <c r="O239" s="73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87" t="s">
        <v>293</v>
      </c>
      <c r="AT239" s="187" t="s">
        <v>193</v>
      </c>
      <c r="AU239" s="187" t="s">
        <v>81</v>
      </c>
      <c r="AY239" s="20" t="s">
        <v>191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79</v>
      </c>
      <c r="BK239" s="188">
        <f>ROUND(I239*H239,2)</f>
        <v>0</v>
      </c>
      <c r="BL239" s="20" t="s">
        <v>293</v>
      </c>
      <c r="BM239" s="187" t="s">
        <v>1907</v>
      </c>
    </row>
    <row r="240" s="2" customFormat="1" ht="16.5" customHeight="1">
      <c r="A240" s="39"/>
      <c r="B240" s="175"/>
      <c r="C240" s="176" t="s">
        <v>72</v>
      </c>
      <c r="D240" s="176" t="s">
        <v>193</v>
      </c>
      <c r="E240" s="177" t="s">
        <v>2474</v>
      </c>
      <c r="F240" s="178" t="s">
        <v>2475</v>
      </c>
      <c r="G240" s="179" t="s">
        <v>553</v>
      </c>
      <c r="H240" s="180">
        <v>1</v>
      </c>
      <c r="I240" s="181"/>
      <c r="J240" s="182">
        <f>ROUND(I240*H240,2)</f>
        <v>0</v>
      </c>
      <c r="K240" s="178" t="s">
        <v>3</v>
      </c>
      <c r="L240" s="40"/>
      <c r="M240" s="183" t="s">
        <v>3</v>
      </c>
      <c r="N240" s="184" t="s">
        <v>43</v>
      </c>
      <c r="O240" s="73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87" t="s">
        <v>293</v>
      </c>
      <c r="AT240" s="187" t="s">
        <v>193</v>
      </c>
      <c r="AU240" s="187" t="s">
        <v>81</v>
      </c>
      <c r="AY240" s="20" t="s">
        <v>191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79</v>
      </c>
      <c r="BK240" s="188">
        <f>ROUND(I240*H240,2)</f>
        <v>0</v>
      </c>
      <c r="BL240" s="20" t="s">
        <v>293</v>
      </c>
      <c r="BM240" s="187" t="s">
        <v>1921</v>
      </c>
    </row>
    <row r="241" s="2" customFormat="1" ht="16.5" customHeight="1">
      <c r="A241" s="39"/>
      <c r="B241" s="175"/>
      <c r="C241" s="176" t="s">
        <v>72</v>
      </c>
      <c r="D241" s="176" t="s">
        <v>193</v>
      </c>
      <c r="E241" s="177" t="s">
        <v>2476</v>
      </c>
      <c r="F241" s="178" t="s">
        <v>2477</v>
      </c>
      <c r="G241" s="179" t="s">
        <v>288</v>
      </c>
      <c r="H241" s="180">
        <v>23</v>
      </c>
      <c r="I241" s="181"/>
      <c r="J241" s="182">
        <f>ROUND(I241*H241,2)</f>
        <v>0</v>
      </c>
      <c r="K241" s="178" t="s">
        <v>3</v>
      </c>
      <c r="L241" s="40"/>
      <c r="M241" s="183" t="s">
        <v>3</v>
      </c>
      <c r="N241" s="184" t="s">
        <v>43</v>
      </c>
      <c r="O241" s="73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87" t="s">
        <v>293</v>
      </c>
      <c r="AT241" s="187" t="s">
        <v>193</v>
      </c>
      <c r="AU241" s="187" t="s">
        <v>81</v>
      </c>
      <c r="AY241" s="20" t="s">
        <v>191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79</v>
      </c>
      <c r="BK241" s="188">
        <f>ROUND(I241*H241,2)</f>
        <v>0</v>
      </c>
      <c r="BL241" s="20" t="s">
        <v>293</v>
      </c>
      <c r="BM241" s="187" t="s">
        <v>1933</v>
      </c>
    </row>
    <row r="242" s="2" customFormat="1" ht="16.5" customHeight="1">
      <c r="A242" s="39"/>
      <c r="B242" s="175"/>
      <c r="C242" s="176" t="s">
        <v>72</v>
      </c>
      <c r="D242" s="176" t="s">
        <v>193</v>
      </c>
      <c r="E242" s="177" t="s">
        <v>2478</v>
      </c>
      <c r="F242" s="178" t="s">
        <v>2479</v>
      </c>
      <c r="G242" s="179" t="s">
        <v>288</v>
      </c>
      <c r="H242" s="180">
        <v>1.5</v>
      </c>
      <c r="I242" s="181"/>
      <c r="J242" s="182">
        <f>ROUND(I242*H242,2)</f>
        <v>0</v>
      </c>
      <c r="K242" s="178" t="s">
        <v>3</v>
      </c>
      <c r="L242" s="40"/>
      <c r="M242" s="183" t="s">
        <v>3</v>
      </c>
      <c r="N242" s="184" t="s">
        <v>43</v>
      </c>
      <c r="O242" s="73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87" t="s">
        <v>293</v>
      </c>
      <c r="AT242" s="187" t="s">
        <v>193</v>
      </c>
      <c r="AU242" s="187" t="s">
        <v>81</v>
      </c>
      <c r="AY242" s="20" t="s">
        <v>191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0" t="s">
        <v>79</v>
      </c>
      <c r="BK242" s="188">
        <f>ROUND(I242*H242,2)</f>
        <v>0</v>
      </c>
      <c r="BL242" s="20" t="s">
        <v>293</v>
      </c>
      <c r="BM242" s="187" t="s">
        <v>1944</v>
      </c>
    </row>
    <row r="243" s="2" customFormat="1" ht="16.5" customHeight="1">
      <c r="A243" s="39"/>
      <c r="B243" s="175"/>
      <c r="C243" s="176" t="s">
        <v>72</v>
      </c>
      <c r="D243" s="176" t="s">
        <v>193</v>
      </c>
      <c r="E243" s="177" t="s">
        <v>2480</v>
      </c>
      <c r="F243" s="178" t="s">
        <v>2481</v>
      </c>
      <c r="G243" s="179" t="s">
        <v>288</v>
      </c>
      <c r="H243" s="180">
        <v>28</v>
      </c>
      <c r="I243" s="181"/>
      <c r="J243" s="182">
        <f>ROUND(I243*H243,2)</f>
        <v>0</v>
      </c>
      <c r="K243" s="178" t="s">
        <v>3</v>
      </c>
      <c r="L243" s="40"/>
      <c r="M243" s="183" t="s">
        <v>3</v>
      </c>
      <c r="N243" s="184" t="s">
        <v>43</v>
      </c>
      <c r="O243" s="73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7" t="s">
        <v>293</v>
      </c>
      <c r="AT243" s="187" t="s">
        <v>193</v>
      </c>
      <c r="AU243" s="187" t="s">
        <v>81</v>
      </c>
      <c r="AY243" s="20" t="s">
        <v>191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79</v>
      </c>
      <c r="BK243" s="188">
        <f>ROUND(I243*H243,2)</f>
        <v>0</v>
      </c>
      <c r="BL243" s="20" t="s">
        <v>293</v>
      </c>
      <c r="BM243" s="187" t="s">
        <v>1962</v>
      </c>
    </row>
    <row r="244" s="2" customFormat="1" ht="16.5" customHeight="1">
      <c r="A244" s="39"/>
      <c r="B244" s="175"/>
      <c r="C244" s="176" t="s">
        <v>72</v>
      </c>
      <c r="D244" s="176" t="s">
        <v>193</v>
      </c>
      <c r="E244" s="177" t="s">
        <v>2482</v>
      </c>
      <c r="F244" s="178" t="s">
        <v>2483</v>
      </c>
      <c r="G244" s="179" t="s">
        <v>288</v>
      </c>
      <c r="H244" s="180">
        <v>8</v>
      </c>
      <c r="I244" s="181"/>
      <c r="J244" s="182">
        <f>ROUND(I244*H244,2)</f>
        <v>0</v>
      </c>
      <c r="K244" s="178" t="s">
        <v>3</v>
      </c>
      <c r="L244" s="40"/>
      <c r="M244" s="183" t="s">
        <v>3</v>
      </c>
      <c r="N244" s="184" t="s">
        <v>43</v>
      </c>
      <c r="O244" s="73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7" t="s">
        <v>293</v>
      </c>
      <c r="AT244" s="187" t="s">
        <v>193</v>
      </c>
      <c r="AU244" s="187" t="s">
        <v>81</v>
      </c>
      <c r="AY244" s="20" t="s">
        <v>191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0" t="s">
        <v>79</v>
      </c>
      <c r="BK244" s="188">
        <f>ROUND(I244*H244,2)</f>
        <v>0</v>
      </c>
      <c r="BL244" s="20" t="s">
        <v>293</v>
      </c>
      <c r="BM244" s="187" t="s">
        <v>1973</v>
      </c>
    </row>
    <row r="245" s="2" customFormat="1" ht="16.5" customHeight="1">
      <c r="A245" s="39"/>
      <c r="B245" s="175"/>
      <c r="C245" s="176" t="s">
        <v>72</v>
      </c>
      <c r="D245" s="176" t="s">
        <v>193</v>
      </c>
      <c r="E245" s="177" t="s">
        <v>2484</v>
      </c>
      <c r="F245" s="178" t="s">
        <v>2485</v>
      </c>
      <c r="G245" s="179" t="s">
        <v>258</v>
      </c>
      <c r="H245" s="180">
        <v>0.46200000000000002</v>
      </c>
      <c r="I245" s="181"/>
      <c r="J245" s="182">
        <f>ROUND(I245*H245,2)</f>
        <v>0</v>
      </c>
      <c r="K245" s="178" t="s">
        <v>3</v>
      </c>
      <c r="L245" s="40"/>
      <c r="M245" s="183" t="s">
        <v>3</v>
      </c>
      <c r="N245" s="184" t="s">
        <v>43</v>
      </c>
      <c r="O245" s="73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87" t="s">
        <v>293</v>
      </c>
      <c r="AT245" s="187" t="s">
        <v>193</v>
      </c>
      <c r="AU245" s="187" t="s">
        <v>81</v>
      </c>
      <c r="AY245" s="20" t="s">
        <v>191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79</v>
      </c>
      <c r="BK245" s="188">
        <f>ROUND(I245*H245,2)</f>
        <v>0</v>
      </c>
      <c r="BL245" s="20" t="s">
        <v>293</v>
      </c>
      <c r="BM245" s="187" t="s">
        <v>1987</v>
      </c>
    </row>
    <row r="246" s="12" customFormat="1" ht="22.8" customHeight="1">
      <c r="A246" s="12"/>
      <c r="B246" s="162"/>
      <c r="C246" s="12"/>
      <c r="D246" s="163" t="s">
        <v>71</v>
      </c>
      <c r="E246" s="173" t="s">
        <v>1289</v>
      </c>
      <c r="F246" s="173" t="s">
        <v>2486</v>
      </c>
      <c r="G246" s="12"/>
      <c r="H246" s="12"/>
      <c r="I246" s="165"/>
      <c r="J246" s="174">
        <f>BK246</f>
        <v>0</v>
      </c>
      <c r="K246" s="12"/>
      <c r="L246" s="162"/>
      <c r="M246" s="167"/>
      <c r="N246" s="168"/>
      <c r="O246" s="168"/>
      <c r="P246" s="169">
        <f>SUM(P247:P286)</f>
        <v>0</v>
      </c>
      <c r="Q246" s="168"/>
      <c r="R246" s="169">
        <f>SUM(R247:R286)</f>
        <v>0</v>
      </c>
      <c r="S246" s="168"/>
      <c r="T246" s="170">
        <f>SUM(T247:T286)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3" t="s">
        <v>81</v>
      </c>
      <c r="AT246" s="171" t="s">
        <v>71</v>
      </c>
      <c r="AU246" s="171" t="s">
        <v>79</v>
      </c>
      <c r="AY246" s="163" t="s">
        <v>191</v>
      </c>
      <c r="BK246" s="172">
        <f>SUM(BK247:BK286)</f>
        <v>0</v>
      </c>
    </row>
    <row r="247" s="2" customFormat="1" ht="16.5" customHeight="1">
      <c r="A247" s="39"/>
      <c r="B247" s="175"/>
      <c r="C247" s="176" t="s">
        <v>72</v>
      </c>
      <c r="D247" s="176" t="s">
        <v>193</v>
      </c>
      <c r="E247" s="177" t="s">
        <v>2487</v>
      </c>
      <c r="F247" s="178" t="s">
        <v>2488</v>
      </c>
      <c r="G247" s="179" t="s">
        <v>553</v>
      </c>
      <c r="H247" s="180">
        <v>7</v>
      </c>
      <c r="I247" s="181"/>
      <c r="J247" s="182">
        <f>ROUND(I247*H247,2)</f>
        <v>0</v>
      </c>
      <c r="K247" s="178" t="s">
        <v>3</v>
      </c>
      <c r="L247" s="40"/>
      <c r="M247" s="183" t="s">
        <v>3</v>
      </c>
      <c r="N247" s="184" t="s">
        <v>43</v>
      </c>
      <c r="O247" s="73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7" t="s">
        <v>293</v>
      </c>
      <c r="AT247" s="187" t="s">
        <v>193</v>
      </c>
      <c r="AU247" s="187" t="s">
        <v>81</v>
      </c>
      <c r="AY247" s="20" t="s">
        <v>191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79</v>
      </c>
      <c r="BK247" s="188">
        <f>ROUND(I247*H247,2)</f>
        <v>0</v>
      </c>
      <c r="BL247" s="20" t="s">
        <v>293</v>
      </c>
      <c r="BM247" s="187" t="s">
        <v>1997</v>
      </c>
    </row>
    <row r="248" s="13" customFormat="1">
      <c r="A248" s="13"/>
      <c r="B248" s="194"/>
      <c r="C248" s="13"/>
      <c r="D248" s="195" t="s">
        <v>145</v>
      </c>
      <c r="E248" s="196" t="s">
        <v>3</v>
      </c>
      <c r="F248" s="197" t="s">
        <v>2489</v>
      </c>
      <c r="G248" s="13"/>
      <c r="H248" s="198">
        <v>7</v>
      </c>
      <c r="I248" s="199"/>
      <c r="J248" s="13"/>
      <c r="K248" s="13"/>
      <c r="L248" s="194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145</v>
      </c>
      <c r="AU248" s="196" t="s">
        <v>81</v>
      </c>
      <c r="AV248" s="13" t="s">
        <v>81</v>
      </c>
      <c r="AW248" s="13" t="s">
        <v>33</v>
      </c>
      <c r="AX248" s="13" t="s">
        <v>72</v>
      </c>
      <c r="AY248" s="196" t="s">
        <v>191</v>
      </c>
    </row>
    <row r="249" s="14" customFormat="1">
      <c r="A249" s="14"/>
      <c r="B249" s="204"/>
      <c r="C249" s="14"/>
      <c r="D249" s="195" t="s">
        <v>145</v>
      </c>
      <c r="E249" s="205" t="s">
        <v>3</v>
      </c>
      <c r="F249" s="206" t="s">
        <v>270</v>
      </c>
      <c r="G249" s="14"/>
      <c r="H249" s="207">
        <v>7</v>
      </c>
      <c r="I249" s="208"/>
      <c r="J249" s="14"/>
      <c r="K249" s="14"/>
      <c r="L249" s="204"/>
      <c r="M249" s="209"/>
      <c r="N249" s="210"/>
      <c r="O249" s="210"/>
      <c r="P249" s="210"/>
      <c r="Q249" s="210"/>
      <c r="R249" s="210"/>
      <c r="S249" s="210"/>
      <c r="T249" s="21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5" t="s">
        <v>145</v>
      </c>
      <c r="AU249" s="205" t="s">
        <v>81</v>
      </c>
      <c r="AV249" s="14" t="s">
        <v>197</v>
      </c>
      <c r="AW249" s="14" t="s">
        <v>33</v>
      </c>
      <c r="AX249" s="14" t="s">
        <v>79</v>
      </c>
      <c r="AY249" s="205" t="s">
        <v>191</v>
      </c>
    </row>
    <row r="250" s="2" customFormat="1" ht="16.5" customHeight="1">
      <c r="A250" s="39"/>
      <c r="B250" s="175"/>
      <c r="C250" s="176" t="s">
        <v>72</v>
      </c>
      <c r="D250" s="176" t="s">
        <v>193</v>
      </c>
      <c r="E250" s="177" t="s">
        <v>2490</v>
      </c>
      <c r="F250" s="178" t="s">
        <v>2491</v>
      </c>
      <c r="G250" s="179" t="s">
        <v>1299</v>
      </c>
      <c r="H250" s="180">
        <v>14</v>
      </c>
      <c r="I250" s="181"/>
      <c r="J250" s="182">
        <f>ROUND(I250*H250,2)</f>
        <v>0</v>
      </c>
      <c r="K250" s="178" t="s">
        <v>3</v>
      </c>
      <c r="L250" s="40"/>
      <c r="M250" s="183" t="s">
        <v>3</v>
      </c>
      <c r="N250" s="184" t="s">
        <v>43</v>
      </c>
      <c r="O250" s="73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87" t="s">
        <v>293</v>
      </c>
      <c r="AT250" s="187" t="s">
        <v>193</v>
      </c>
      <c r="AU250" s="187" t="s">
        <v>81</v>
      </c>
      <c r="AY250" s="20" t="s">
        <v>191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79</v>
      </c>
      <c r="BK250" s="188">
        <f>ROUND(I250*H250,2)</f>
        <v>0</v>
      </c>
      <c r="BL250" s="20" t="s">
        <v>293</v>
      </c>
      <c r="BM250" s="187" t="s">
        <v>2008</v>
      </c>
    </row>
    <row r="251" s="2" customFormat="1" ht="16.5" customHeight="1">
      <c r="A251" s="39"/>
      <c r="B251" s="175"/>
      <c r="C251" s="176" t="s">
        <v>72</v>
      </c>
      <c r="D251" s="176" t="s">
        <v>193</v>
      </c>
      <c r="E251" s="177" t="s">
        <v>2492</v>
      </c>
      <c r="F251" s="178" t="s">
        <v>2493</v>
      </c>
      <c r="G251" s="179" t="s">
        <v>1299</v>
      </c>
      <c r="H251" s="180">
        <v>5</v>
      </c>
      <c r="I251" s="181"/>
      <c r="J251" s="182">
        <f>ROUND(I251*H251,2)</f>
        <v>0</v>
      </c>
      <c r="K251" s="178" t="s">
        <v>3</v>
      </c>
      <c r="L251" s="40"/>
      <c r="M251" s="183" t="s">
        <v>3</v>
      </c>
      <c r="N251" s="184" t="s">
        <v>43</v>
      </c>
      <c r="O251" s="73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87" t="s">
        <v>293</v>
      </c>
      <c r="AT251" s="187" t="s">
        <v>193</v>
      </c>
      <c r="AU251" s="187" t="s">
        <v>81</v>
      </c>
      <c r="AY251" s="20" t="s">
        <v>191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79</v>
      </c>
      <c r="BK251" s="188">
        <f>ROUND(I251*H251,2)</f>
        <v>0</v>
      </c>
      <c r="BL251" s="20" t="s">
        <v>293</v>
      </c>
      <c r="BM251" s="187" t="s">
        <v>2494</v>
      </c>
    </row>
    <row r="252" s="2" customFormat="1" ht="16.5" customHeight="1">
      <c r="A252" s="39"/>
      <c r="B252" s="175"/>
      <c r="C252" s="176" t="s">
        <v>72</v>
      </c>
      <c r="D252" s="176" t="s">
        <v>193</v>
      </c>
      <c r="E252" s="177" t="s">
        <v>2495</v>
      </c>
      <c r="F252" s="178" t="s">
        <v>2496</v>
      </c>
      <c r="G252" s="179" t="s">
        <v>1299</v>
      </c>
      <c r="H252" s="180">
        <v>2</v>
      </c>
      <c r="I252" s="181"/>
      <c r="J252" s="182">
        <f>ROUND(I252*H252,2)</f>
        <v>0</v>
      </c>
      <c r="K252" s="178" t="s">
        <v>3</v>
      </c>
      <c r="L252" s="40"/>
      <c r="M252" s="183" t="s">
        <v>3</v>
      </c>
      <c r="N252" s="184" t="s">
        <v>43</v>
      </c>
      <c r="O252" s="73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7" t="s">
        <v>293</v>
      </c>
      <c r="AT252" s="187" t="s">
        <v>193</v>
      </c>
      <c r="AU252" s="187" t="s">
        <v>81</v>
      </c>
      <c r="AY252" s="20" t="s">
        <v>191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79</v>
      </c>
      <c r="BK252" s="188">
        <f>ROUND(I252*H252,2)</f>
        <v>0</v>
      </c>
      <c r="BL252" s="20" t="s">
        <v>293</v>
      </c>
      <c r="BM252" s="187" t="s">
        <v>2497</v>
      </c>
    </row>
    <row r="253" s="2" customFormat="1" ht="16.5" customHeight="1">
      <c r="A253" s="39"/>
      <c r="B253" s="175"/>
      <c r="C253" s="176" t="s">
        <v>72</v>
      </c>
      <c r="D253" s="176" t="s">
        <v>193</v>
      </c>
      <c r="E253" s="177" t="s">
        <v>2498</v>
      </c>
      <c r="F253" s="178" t="s">
        <v>2499</v>
      </c>
      <c r="G253" s="179" t="s">
        <v>1299</v>
      </c>
      <c r="H253" s="180">
        <v>5</v>
      </c>
      <c r="I253" s="181"/>
      <c r="J253" s="182">
        <f>ROUND(I253*H253,2)</f>
        <v>0</v>
      </c>
      <c r="K253" s="178" t="s">
        <v>3</v>
      </c>
      <c r="L253" s="40"/>
      <c r="M253" s="183" t="s">
        <v>3</v>
      </c>
      <c r="N253" s="184" t="s">
        <v>43</v>
      </c>
      <c r="O253" s="73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87" t="s">
        <v>293</v>
      </c>
      <c r="AT253" s="187" t="s">
        <v>193</v>
      </c>
      <c r="AU253" s="187" t="s">
        <v>81</v>
      </c>
      <c r="AY253" s="20" t="s">
        <v>191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79</v>
      </c>
      <c r="BK253" s="188">
        <f>ROUND(I253*H253,2)</f>
        <v>0</v>
      </c>
      <c r="BL253" s="20" t="s">
        <v>293</v>
      </c>
      <c r="BM253" s="187" t="s">
        <v>2500</v>
      </c>
    </row>
    <row r="254" s="2" customFormat="1" ht="16.5" customHeight="1">
      <c r="A254" s="39"/>
      <c r="B254" s="175"/>
      <c r="C254" s="176" t="s">
        <v>72</v>
      </c>
      <c r="D254" s="176" t="s">
        <v>193</v>
      </c>
      <c r="E254" s="177" t="s">
        <v>2501</v>
      </c>
      <c r="F254" s="178" t="s">
        <v>2502</v>
      </c>
      <c r="G254" s="179" t="s">
        <v>1299</v>
      </c>
      <c r="H254" s="180">
        <v>1</v>
      </c>
      <c r="I254" s="181"/>
      <c r="J254" s="182">
        <f>ROUND(I254*H254,2)</f>
        <v>0</v>
      </c>
      <c r="K254" s="178" t="s">
        <v>3</v>
      </c>
      <c r="L254" s="40"/>
      <c r="M254" s="183" t="s">
        <v>3</v>
      </c>
      <c r="N254" s="184" t="s">
        <v>43</v>
      </c>
      <c r="O254" s="73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87" t="s">
        <v>293</v>
      </c>
      <c r="AT254" s="187" t="s">
        <v>193</v>
      </c>
      <c r="AU254" s="187" t="s">
        <v>81</v>
      </c>
      <c r="AY254" s="20" t="s">
        <v>191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79</v>
      </c>
      <c r="BK254" s="188">
        <f>ROUND(I254*H254,2)</f>
        <v>0</v>
      </c>
      <c r="BL254" s="20" t="s">
        <v>293</v>
      </c>
      <c r="BM254" s="187" t="s">
        <v>2503</v>
      </c>
    </row>
    <row r="255" s="2" customFormat="1" ht="16.5" customHeight="1">
      <c r="A255" s="39"/>
      <c r="B255" s="175"/>
      <c r="C255" s="176" t="s">
        <v>72</v>
      </c>
      <c r="D255" s="176" t="s">
        <v>193</v>
      </c>
      <c r="E255" s="177" t="s">
        <v>2504</v>
      </c>
      <c r="F255" s="178" t="s">
        <v>2505</v>
      </c>
      <c r="G255" s="179" t="s">
        <v>1299</v>
      </c>
      <c r="H255" s="180">
        <v>1</v>
      </c>
      <c r="I255" s="181"/>
      <c r="J255" s="182">
        <f>ROUND(I255*H255,2)</f>
        <v>0</v>
      </c>
      <c r="K255" s="178" t="s">
        <v>3</v>
      </c>
      <c r="L255" s="40"/>
      <c r="M255" s="183" t="s">
        <v>3</v>
      </c>
      <c r="N255" s="184" t="s">
        <v>43</v>
      </c>
      <c r="O255" s="73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87" t="s">
        <v>293</v>
      </c>
      <c r="AT255" s="187" t="s">
        <v>193</v>
      </c>
      <c r="AU255" s="187" t="s">
        <v>81</v>
      </c>
      <c r="AY255" s="20" t="s">
        <v>191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79</v>
      </c>
      <c r="BK255" s="188">
        <f>ROUND(I255*H255,2)</f>
        <v>0</v>
      </c>
      <c r="BL255" s="20" t="s">
        <v>293</v>
      </c>
      <c r="BM255" s="187" t="s">
        <v>2506</v>
      </c>
    </row>
    <row r="256" s="2" customFormat="1" ht="16.5" customHeight="1">
      <c r="A256" s="39"/>
      <c r="B256" s="175"/>
      <c r="C256" s="176" t="s">
        <v>72</v>
      </c>
      <c r="D256" s="176" t="s">
        <v>193</v>
      </c>
      <c r="E256" s="177" t="s">
        <v>2507</v>
      </c>
      <c r="F256" s="178" t="s">
        <v>2508</v>
      </c>
      <c r="G256" s="179" t="s">
        <v>1299</v>
      </c>
      <c r="H256" s="180">
        <v>1</v>
      </c>
      <c r="I256" s="181"/>
      <c r="J256" s="182">
        <f>ROUND(I256*H256,2)</f>
        <v>0</v>
      </c>
      <c r="K256" s="178" t="s">
        <v>3</v>
      </c>
      <c r="L256" s="40"/>
      <c r="M256" s="183" t="s">
        <v>3</v>
      </c>
      <c r="N256" s="184" t="s">
        <v>43</v>
      </c>
      <c r="O256" s="7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7" t="s">
        <v>293</v>
      </c>
      <c r="AT256" s="187" t="s">
        <v>193</v>
      </c>
      <c r="AU256" s="187" t="s">
        <v>81</v>
      </c>
      <c r="AY256" s="20" t="s">
        <v>191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79</v>
      </c>
      <c r="BK256" s="188">
        <f>ROUND(I256*H256,2)</f>
        <v>0</v>
      </c>
      <c r="BL256" s="20" t="s">
        <v>293</v>
      </c>
      <c r="BM256" s="187" t="s">
        <v>2509</v>
      </c>
    </row>
    <row r="257" s="2" customFormat="1" ht="16.5" customHeight="1">
      <c r="A257" s="39"/>
      <c r="B257" s="175"/>
      <c r="C257" s="176" t="s">
        <v>72</v>
      </c>
      <c r="D257" s="176" t="s">
        <v>193</v>
      </c>
      <c r="E257" s="177" t="s">
        <v>2510</v>
      </c>
      <c r="F257" s="178" t="s">
        <v>2511</v>
      </c>
      <c r="G257" s="179" t="s">
        <v>1299</v>
      </c>
      <c r="H257" s="180">
        <v>2</v>
      </c>
      <c r="I257" s="181"/>
      <c r="J257" s="182">
        <f>ROUND(I257*H257,2)</f>
        <v>0</v>
      </c>
      <c r="K257" s="178" t="s">
        <v>3</v>
      </c>
      <c r="L257" s="40"/>
      <c r="M257" s="183" t="s">
        <v>3</v>
      </c>
      <c r="N257" s="184" t="s">
        <v>43</v>
      </c>
      <c r="O257" s="73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7" t="s">
        <v>293</v>
      </c>
      <c r="AT257" s="187" t="s">
        <v>193</v>
      </c>
      <c r="AU257" s="187" t="s">
        <v>81</v>
      </c>
      <c r="AY257" s="20" t="s">
        <v>191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79</v>
      </c>
      <c r="BK257" s="188">
        <f>ROUND(I257*H257,2)</f>
        <v>0</v>
      </c>
      <c r="BL257" s="20" t="s">
        <v>293</v>
      </c>
      <c r="BM257" s="187" t="s">
        <v>2512</v>
      </c>
    </row>
    <row r="258" s="2" customFormat="1" ht="16.5" customHeight="1">
      <c r="A258" s="39"/>
      <c r="B258" s="175"/>
      <c r="C258" s="176" t="s">
        <v>72</v>
      </c>
      <c r="D258" s="176" t="s">
        <v>193</v>
      </c>
      <c r="E258" s="177" t="s">
        <v>2513</v>
      </c>
      <c r="F258" s="178" t="s">
        <v>2514</v>
      </c>
      <c r="G258" s="179" t="s">
        <v>553</v>
      </c>
      <c r="H258" s="180">
        <v>2</v>
      </c>
      <c r="I258" s="181"/>
      <c r="J258" s="182">
        <f>ROUND(I258*H258,2)</f>
        <v>0</v>
      </c>
      <c r="K258" s="178" t="s">
        <v>3</v>
      </c>
      <c r="L258" s="40"/>
      <c r="M258" s="183" t="s">
        <v>3</v>
      </c>
      <c r="N258" s="184" t="s">
        <v>43</v>
      </c>
      <c r="O258" s="73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87" t="s">
        <v>293</v>
      </c>
      <c r="AT258" s="187" t="s">
        <v>193</v>
      </c>
      <c r="AU258" s="187" t="s">
        <v>81</v>
      </c>
      <c r="AY258" s="20" t="s">
        <v>191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79</v>
      </c>
      <c r="BK258" s="188">
        <f>ROUND(I258*H258,2)</f>
        <v>0</v>
      </c>
      <c r="BL258" s="20" t="s">
        <v>293</v>
      </c>
      <c r="BM258" s="187" t="s">
        <v>2515</v>
      </c>
    </row>
    <row r="259" s="2" customFormat="1" ht="16.5" customHeight="1">
      <c r="A259" s="39"/>
      <c r="B259" s="175"/>
      <c r="C259" s="176" t="s">
        <v>72</v>
      </c>
      <c r="D259" s="176" t="s">
        <v>193</v>
      </c>
      <c r="E259" s="177" t="s">
        <v>2516</v>
      </c>
      <c r="F259" s="178" t="s">
        <v>2517</v>
      </c>
      <c r="G259" s="179" t="s">
        <v>1299</v>
      </c>
      <c r="H259" s="180">
        <v>14</v>
      </c>
      <c r="I259" s="181"/>
      <c r="J259" s="182">
        <f>ROUND(I259*H259,2)</f>
        <v>0</v>
      </c>
      <c r="K259" s="178" t="s">
        <v>3</v>
      </c>
      <c r="L259" s="40"/>
      <c r="M259" s="183" t="s">
        <v>3</v>
      </c>
      <c r="N259" s="184" t="s">
        <v>43</v>
      </c>
      <c r="O259" s="73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87" t="s">
        <v>293</v>
      </c>
      <c r="AT259" s="187" t="s">
        <v>193</v>
      </c>
      <c r="AU259" s="187" t="s">
        <v>81</v>
      </c>
      <c r="AY259" s="20" t="s">
        <v>191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79</v>
      </c>
      <c r="BK259" s="188">
        <f>ROUND(I259*H259,2)</f>
        <v>0</v>
      </c>
      <c r="BL259" s="20" t="s">
        <v>293</v>
      </c>
      <c r="BM259" s="187" t="s">
        <v>2518</v>
      </c>
    </row>
    <row r="260" s="2" customFormat="1" ht="16.5" customHeight="1">
      <c r="A260" s="39"/>
      <c r="B260" s="175"/>
      <c r="C260" s="176" t="s">
        <v>72</v>
      </c>
      <c r="D260" s="176" t="s">
        <v>193</v>
      </c>
      <c r="E260" s="177" t="s">
        <v>2519</v>
      </c>
      <c r="F260" s="178" t="s">
        <v>2520</v>
      </c>
      <c r="G260" s="179" t="s">
        <v>553</v>
      </c>
      <c r="H260" s="180">
        <v>2</v>
      </c>
      <c r="I260" s="181"/>
      <c r="J260" s="182">
        <f>ROUND(I260*H260,2)</f>
        <v>0</v>
      </c>
      <c r="K260" s="178" t="s">
        <v>3</v>
      </c>
      <c r="L260" s="40"/>
      <c r="M260" s="183" t="s">
        <v>3</v>
      </c>
      <c r="N260" s="184" t="s">
        <v>43</v>
      </c>
      <c r="O260" s="73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87" t="s">
        <v>293</v>
      </c>
      <c r="AT260" s="187" t="s">
        <v>193</v>
      </c>
      <c r="AU260" s="187" t="s">
        <v>81</v>
      </c>
      <c r="AY260" s="20" t="s">
        <v>191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79</v>
      </c>
      <c r="BK260" s="188">
        <f>ROUND(I260*H260,2)</f>
        <v>0</v>
      </c>
      <c r="BL260" s="20" t="s">
        <v>293</v>
      </c>
      <c r="BM260" s="187" t="s">
        <v>2521</v>
      </c>
    </row>
    <row r="261" s="2" customFormat="1" ht="16.5" customHeight="1">
      <c r="A261" s="39"/>
      <c r="B261" s="175"/>
      <c r="C261" s="176" t="s">
        <v>72</v>
      </c>
      <c r="D261" s="176" t="s">
        <v>193</v>
      </c>
      <c r="E261" s="177" t="s">
        <v>2522</v>
      </c>
      <c r="F261" s="178" t="s">
        <v>2523</v>
      </c>
      <c r="G261" s="179" t="s">
        <v>553</v>
      </c>
      <c r="H261" s="180">
        <v>7</v>
      </c>
      <c r="I261" s="181"/>
      <c r="J261" s="182">
        <f>ROUND(I261*H261,2)</f>
        <v>0</v>
      </c>
      <c r="K261" s="178" t="s">
        <v>3</v>
      </c>
      <c r="L261" s="40"/>
      <c r="M261" s="183" t="s">
        <v>3</v>
      </c>
      <c r="N261" s="184" t="s">
        <v>43</v>
      </c>
      <c r="O261" s="73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7" t="s">
        <v>293</v>
      </c>
      <c r="AT261" s="187" t="s">
        <v>193</v>
      </c>
      <c r="AU261" s="187" t="s">
        <v>81</v>
      </c>
      <c r="AY261" s="20" t="s">
        <v>191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79</v>
      </c>
      <c r="BK261" s="188">
        <f>ROUND(I261*H261,2)</f>
        <v>0</v>
      </c>
      <c r="BL261" s="20" t="s">
        <v>293</v>
      </c>
      <c r="BM261" s="187" t="s">
        <v>2524</v>
      </c>
    </row>
    <row r="262" s="2" customFormat="1" ht="16.5" customHeight="1">
      <c r="A262" s="39"/>
      <c r="B262" s="175"/>
      <c r="C262" s="176" t="s">
        <v>72</v>
      </c>
      <c r="D262" s="176" t="s">
        <v>193</v>
      </c>
      <c r="E262" s="177" t="s">
        <v>2525</v>
      </c>
      <c r="F262" s="178" t="s">
        <v>2526</v>
      </c>
      <c r="G262" s="179" t="s">
        <v>553</v>
      </c>
      <c r="H262" s="180">
        <v>2</v>
      </c>
      <c r="I262" s="181"/>
      <c r="J262" s="182">
        <f>ROUND(I262*H262,2)</f>
        <v>0</v>
      </c>
      <c r="K262" s="178" t="s">
        <v>3</v>
      </c>
      <c r="L262" s="40"/>
      <c r="M262" s="183" t="s">
        <v>3</v>
      </c>
      <c r="N262" s="184" t="s">
        <v>43</v>
      </c>
      <c r="O262" s="73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7" t="s">
        <v>293</v>
      </c>
      <c r="AT262" s="187" t="s">
        <v>193</v>
      </c>
      <c r="AU262" s="187" t="s">
        <v>81</v>
      </c>
      <c r="AY262" s="20" t="s">
        <v>191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79</v>
      </c>
      <c r="BK262" s="188">
        <f>ROUND(I262*H262,2)</f>
        <v>0</v>
      </c>
      <c r="BL262" s="20" t="s">
        <v>293</v>
      </c>
      <c r="BM262" s="187" t="s">
        <v>2527</v>
      </c>
    </row>
    <row r="263" s="2" customFormat="1" ht="16.5" customHeight="1">
      <c r="A263" s="39"/>
      <c r="B263" s="175"/>
      <c r="C263" s="176" t="s">
        <v>72</v>
      </c>
      <c r="D263" s="176" t="s">
        <v>193</v>
      </c>
      <c r="E263" s="177" t="s">
        <v>2528</v>
      </c>
      <c r="F263" s="178" t="s">
        <v>2529</v>
      </c>
      <c r="G263" s="179" t="s">
        <v>553</v>
      </c>
      <c r="H263" s="180">
        <v>1</v>
      </c>
      <c r="I263" s="181"/>
      <c r="J263" s="182">
        <f>ROUND(I263*H263,2)</f>
        <v>0</v>
      </c>
      <c r="K263" s="178" t="s">
        <v>3</v>
      </c>
      <c r="L263" s="40"/>
      <c r="M263" s="183" t="s">
        <v>3</v>
      </c>
      <c r="N263" s="184" t="s">
        <v>43</v>
      </c>
      <c r="O263" s="73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87" t="s">
        <v>293</v>
      </c>
      <c r="AT263" s="187" t="s">
        <v>193</v>
      </c>
      <c r="AU263" s="187" t="s">
        <v>81</v>
      </c>
      <c r="AY263" s="20" t="s">
        <v>191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79</v>
      </c>
      <c r="BK263" s="188">
        <f>ROUND(I263*H263,2)</f>
        <v>0</v>
      </c>
      <c r="BL263" s="20" t="s">
        <v>293</v>
      </c>
      <c r="BM263" s="187" t="s">
        <v>2530</v>
      </c>
    </row>
    <row r="264" s="2" customFormat="1" ht="16.5" customHeight="1">
      <c r="A264" s="39"/>
      <c r="B264" s="175"/>
      <c r="C264" s="176" t="s">
        <v>72</v>
      </c>
      <c r="D264" s="176" t="s">
        <v>193</v>
      </c>
      <c r="E264" s="177" t="s">
        <v>2531</v>
      </c>
      <c r="F264" s="178" t="s">
        <v>2532</v>
      </c>
      <c r="G264" s="179" t="s">
        <v>553</v>
      </c>
      <c r="H264" s="180">
        <v>4</v>
      </c>
      <c r="I264" s="181"/>
      <c r="J264" s="182">
        <f>ROUND(I264*H264,2)</f>
        <v>0</v>
      </c>
      <c r="K264" s="178" t="s">
        <v>3</v>
      </c>
      <c r="L264" s="40"/>
      <c r="M264" s="183" t="s">
        <v>3</v>
      </c>
      <c r="N264" s="184" t="s">
        <v>43</v>
      </c>
      <c r="O264" s="73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7" t="s">
        <v>293</v>
      </c>
      <c r="AT264" s="187" t="s">
        <v>193</v>
      </c>
      <c r="AU264" s="187" t="s">
        <v>81</v>
      </c>
      <c r="AY264" s="20" t="s">
        <v>191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79</v>
      </c>
      <c r="BK264" s="188">
        <f>ROUND(I264*H264,2)</f>
        <v>0</v>
      </c>
      <c r="BL264" s="20" t="s">
        <v>293</v>
      </c>
      <c r="BM264" s="187" t="s">
        <v>2533</v>
      </c>
    </row>
    <row r="265" s="2" customFormat="1" ht="16.5" customHeight="1">
      <c r="A265" s="39"/>
      <c r="B265" s="175"/>
      <c r="C265" s="176" t="s">
        <v>72</v>
      </c>
      <c r="D265" s="176" t="s">
        <v>193</v>
      </c>
      <c r="E265" s="177" t="s">
        <v>2534</v>
      </c>
      <c r="F265" s="178" t="s">
        <v>2535</v>
      </c>
      <c r="G265" s="179" t="s">
        <v>1299</v>
      </c>
      <c r="H265" s="180">
        <v>5</v>
      </c>
      <c r="I265" s="181"/>
      <c r="J265" s="182">
        <f>ROUND(I265*H265,2)</f>
        <v>0</v>
      </c>
      <c r="K265" s="178" t="s">
        <v>3</v>
      </c>
      <c r="L265" s="40"/>
      <c r="M265" s="183" t="s">
        <v>3</v>
      </c>
      <c r="N265" s="184" t="s">
        <v>43</v>
      </c>
      <c r="O265" s="73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7" t="s">
        <v>293</v>
      </c>
      <c r="AT265" s="187" t="s">
        <v>193</v>
      </c>
      <c r="AU265" s="187" t="s">
        <v>81</v>
      </c>
      <c r="AY265" s="20" t="s">
        <v>191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79</v>
      </c>
      <c r="BK265" s="188">
        <f>ROUND(I265*H265,2)</f>
        <v>0</v>
      </c>
      <c r="BL265" s="20" t="s">
        <v>293</v>
      </c>
      <c r="BM265" s="187" t="s">
        <v>2536</v>
      </c>
    </row>
    <row r="266" s="2" customFormat="1" ht="16.5" customHeight="1">
      <c r="A266" s="39"/>
      <c r="B266" s="175"/>
      <c r="C266" s="176" t="s">
        <v>72</v>
      </c>
      <c r="D266" s="176" t="s">
        <v>193</v>
      </c>
      <c r="E266" s="177" t="s">
        <v>2537</v>
      </c>
      <c r="F266" s="178" t="s">
        <v>2538</v>
      </c>
      <c r="G266" s="179" t="s">
        <v>1299</v>
      </c>
      <c r="H266" s="180">
        <v>2</v>
      </c>
      <c r="I266" s="181"/>
      <c r="J266" s="182">
        <f>ROUND(I266*H266,2)</f>
        <v>0</v>
      </c>
      <c r="K266" s="178" t="s">
        <v>3</v>
      </c>
      <c r="L266" s="40"/>
      <c r="M266" s="183" t="s">
        <v>3</v>
      </c>
      <c r="N266" s="184" t="s">
        <v>43</v>
      </c>
      <c r="O266" s="73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7" t="s">
        <v>293</v>
      </c>
      <c r="AT266" s="187" t="s">
        <v>193</v>
      </c>
      <c r="AU266" s="187" t="s">
        <v>81</v>
      </c>
      <c r="AY266" s="20" t="s">
        <v>191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79</v>
      </c>
      <c r="BK266" s="188">
        <f>ROUND(I266*H266,2)</f>
        <v>0</v>
      </c>
      <c r="BL266" s="20" t="s">
        <v>293</v>
      </c>
      <c r="BM266" s="187" t="s">
        <v>2539</v>
      </c>
    </row>
    <row r="267" s="2" customFormat="1" ht="16.5" customHeight="1">
      <c r="A267" s="39"/>
      <c r="B267" s="175"/>
      <c r="C267" s="176" t="s">
        <v>72</v>
      </c>
      <c r="D267" s="176" t="s">
        <v>193</v>
      </c>
      <c r="E267" s="177" t="s">
        <v>2540</v>
      </c>
      <c r="F267" s="178" t="s">
        <v>2541</v>
      </c>
      <c r="G267" s="179" t="s">
        <v>1299</v>
      </c>
      <c r="H267" s="180">
        <v>2</v>
      </c>
      <c r="I267" s="181"/>
      <c r="J267" s="182">
        <f>ROUND(I267*H267,2)</f>
        <v>0</v>
      </c>
      <c r="K267" s="178" t="s">
        <v>3</v>
      </c>
      <c r="L267" s="40"/>
      <c r="M267" s="183" t="s">
        <v>3</v>
      </c>
      <c r="N267" s="184" t="s">
        <v>43</v>
      </c>
      <c r="O267" s="73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87" t="s">
        <v>293</v>
      </c>
      <c r="AT267" s="187" t="s">
        <v>193</v>
      </c>
      <c r="AU267" s="187" t="s">
        <v>81</v>
      </c>
      <c r="AY267" s="20" t="s">
        <v>191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79</v>
      </c>
      <c r="BK267" s="188">
        <f>ROUND(I267*H267,2)</f>
        <v>0</v>
      </c>
      <c r="BL267" s="20" t="s">
        <v>293</v>
      </c>
      <c r="BM267" s="187" t="s">
        <v>2542</v>
      </c>
    </row>
    <row r="268" s="2" customFormat="1" ht="21.75" customHeight="1">
      <c r="A268" s="39"/>
      <c r="B268" s="175"/>
      <c r="C268" s="176" t="s">
        <v>72</v>
      </c>
      <c r="D268" s="176" t="s">
        <v>193</v>
      </c>
      <c r="E268" s="177" t="s">
        <v>2543</v>
      </c>
      <c r="F268" s="178" t="s">
        <v>2544</v>
      </c>
      <c r="G268" s="179" t="s">
        <v>1299</v>
      </c>
      <c r="H268" s="180">
        <v>1</v>
      </c>
      <c r="I268" s="181"/>
      <c r="J268" s="182">
        <f>ROUND(I268*H268,2)</f>
        <v>0</v>
      </c>
      <c r="K268" s="178" t="s">
        <v>3</v>
      </c>
      <c r="L268" s="40"/>
      <c r="M268" s="183" t="s">
        <v>3</v>
      </c>
      <c r="N268" s="184" t="s">
        <v>43</v>
      </c>
      <c r="O268" s="73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7" t="s">
        <v>293</v>
      </c>
      <c r="AT268" s="187" t="s">
        <v>193</v>
      </c>
      <c r="AU268" s="187" t="s">
        <v>81</v>
      </c>
      <c r="AY268" s="20" t="s">
        <v>191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79</v>
      </c>
      <c r="BK268" s="188">
        <f>ROUND(I268*H268,2)</f>
        <v>0</v>
      </c>
      <c r="BL268" s="20" t="s">
        <v>293</v>
      </c>
      <c r="BM268" s="187" t="s">
        <v>2545</v>
      </c>
    </row>
    <row r="269" s="2" customFormat="1" ht="16.5" customHeight="1">
      <c r="A269" s="39"/>
      <c r="B269" s="175"/>
      <c r="C269" s="176" t="s">
        <v>72</v>
      </c>
      <c r="D269" s="176" t="s">
        <v>193</v>
      </c>
      <c r="E269" s="177" t="s">
        <v>2546</v>
      </c>
      <c r="F269" s="178" t="s">
        <v>2547</v>
      </c>
      <c r="G269" s="179" t="s">
        <v>553</v>
      </c>
      <c r="H269" s="180">
        <v>6</v>
      </c>
      <c r="I269" s="181"/>
      <c r="J269" s="182">
        <f>ROUND(I269*H269,2)</f>
        <v>0</v>
      </c>
      <c r="K269" s="178" t="s">
        <v>3</v>
      </c>
      <c r="L269" s="40"/>
      <c r="M269" s="183" t="s">
        <v>3</v>
      </c>
      <c r="N269" s="184" t="s">
        <v>43</v>
      </c>
      <c r="O269" s="73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7" t="s">
        <v>293</v>
      </c>
      <c r="AT269" s="187" t="s">
        <v>193</v>
      </c>
      <c r="AU269" s="187" t="s">
        <v>81</v>
      </c>
      <c r="AY269" s="20" t="s">
        <v>191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79</v>
      </c>
      <c r="BK269" s="188">
        <f>ROUND(I269*H269,2)</f>
        <v>0</v>
      </c>
      <c r="BL269" s="20" t="s">
        <v>293</v>
      </c>
      <c r="BM269" s="187" t="s">
        <v>2548</v>
      </c>
    </row>
    <row r="270" s="2" customFormat="1" ht="16.5" customHeight="1">
      <c r="A270" s="39"/>
      <c r="B270" s="175"/>
      <c r="C270" s="176" t="s">
        <v>72</v>
      </c>
      <c r="D270" s="176" t="s">
        <v>193</v>
      </c>
      <c r="E270" s="177" t="s">
        <v>2549</v>
      </c>
      <c r="F270" s="178" t="s">
        <v>2550</v>
      </c>
      <c r="G270" s="179" t="s">
        <v>553</v>
      </c>
      <c r="H270" s="180">
        <v>1</v>
      </c>
      <c r="I270" s="181"/>
      <c r="J270" s="182">
        <f>ROUND(I270*H270,2)</f>
        <v>0</v>
      </c>
      <c r="K270" s="178" t="s">
        <v>3</v>
      </c>
      <c r="L270" s="40"/>
      <c r="M270" s="183" t="s">
        <v>3</v>
      </c>
      <c r="N270" s="184" t="s">
        <v>43</v>
      </c>
      <c r="O270" s="73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87" t="s">
        <v>293</v>
      </c>
      <c r="AT270" s="187" t="s">
        <v>193</v>
      </c>
      <c r="AU270" s="187" t="s">
        <v>81</v>
      </c>
      <c r="AY270" s="20" t="s">
        <v>191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79</v>
      </c>
      <c r="BK270" s="188">
        <f>ROUND(I270*H270,2)</f>
        <v>0</v>
      </c>
      <c r="BL270" s="20" t="s">
        <v>293</v>
      </c>
      <c r="BM270" s="187" t="s">
        <v>2551</v>
      </c>
    </row>
    <row r="271" s="2" customFormat="1" ht="16.5" customHeight="1">
      <c r="A271" s="39"/>
      <c r="B271" s="175"/>
      <c r="C271" s="176" t="s">
        <v>72</v>
      </c>
      <c r="D271" s="176" t="s">
        <v>193</v>
      </c>
      <c r="E271" s="177" t="s">
        <v>2552</v>
      </c>
      <c r="F271" s="178" t="s">
        <v>2553</v>
      </c>
      <c r="G271" s="179" t="s">
        <v>553</v>
      </c>
      <c r="H271" s="180">
        <v>5</v>
      </c>
      <c r="I271" s="181"/>
      <c r="J271" s="182">
        <f>ROUND(I271*H271,2)</f>
        <v>0</v>
      </c>
      <c r="K271" s="178" t="s">
        <v>3</v>
      </c>
      <c r="L271" s="40"/>
      <c r="M271" s="183" t="s">
        <v>3</v>
      </c>
      <c r="N271" s="184" t="s">
        <v>43</v>
      </c>
      <c r="O271" s="73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7" t="s">
        <v>293</v>
      </c>
      <c r="AT271" s="187" t="s">
        <v>193</v>
      </c>
      <c r="AU271" s="187" t="s">
        <v>81</v>
      </c>
      <c r="AY271" s="20" t="s">
        <v>191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79</v>
      </c>
      <c r="BK271" s="188">
        <f>ROUND(I271*H271,2)</f>
        <v>0</v>
      </c>
      <c r="BL271" s="20" t="s">
        <v>293</v>
      </c>
      <c r="BM271" s="187" t="s">
        <v>2554</v>
      </c>
    </row>
    <row r="272" s="2" customFormat="1" ht="16.5" customHeight="1">
      <c r="A272" s="39"/>
      <c r="B272" s="175"/>
      <c r="C272" s="176" t="s">
        <v>72</v>
      </c>
      <c r="D272" s="176" t="s">
        <v>193</v>
      </c>
      <c r="E272" s="177" t="s">
        <v>2555</v>
      </c>
      <c r="F272" s="178" t="s">
        <v>2556</v>
      </c>
      <c r="G272" s="179" t="s">
        <v>553</v>
      </c>
      <c r="H272" s="180">
        <v>2</v>
      </c>
      <c r="I272" s="181"/>
      <c r="J272" s="182">
        <f>ROUND(I272*H272,2)</f>
        <v>0</v>
      </c>
      <c r="K272" s="178" t="s">
        <v>3</v>
      </c>
      <c r="L272" s="40"/>
      <c r="M272" s="183" t="s">
        <v>3</v>
      </c>
      <c r="N272" s="184" t="s">
        <v>43</v>
      </c>
      <c r="O272" s="73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7" t="s">
        <v>293</v>
      </c>
      <c r="AT272" s="187" t="s">
        <v>193</v>
      </c>
      <c r="AU272" s="187" t="s">
        <v>81</v>
      </c>
      <c r="AY272" s="20" t="s">
        <v>191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293</v>
      </c>
      <c r="BM272" s="187" t="s">
        <v>2557</v>
      </c>
    </row>
    <row r="273" s="2" customFormat="1" ht="16.5" customHeight="1">
      <c r="A273" s="39"/>
      <c r="B273" s="175"/>
      <c r="C273" s="176" t="s">
        <v>72</v>
      </c>
      <c r="D273" s="176" t="s">
        <v>193</v>
      </c>
      <c r="E273" s="177" t="s">
        <v>2558</v>
      </c>
      <c r="F273" s="178" t="s">
        <v>2559</v>
      </c>
      <c r="G273" s="179" t="s">
        <v>553</v>
      </c>
      <c r="H273" s="180">
        <v>2</v>
      </c>
      <c r="I273" s="181"/>
      <c r="J273" s="182">
        <f>ROUND(I273*H273,2)</f>
        <v>0</v>
      </c>
      <c r="K273" s="178" t="s">
        <v>3</v>
      </c>
      <c r="L273" s="40"/>
      <c r="M273" s="183" t="s">
        <v>3</v>
      </c>
      <c r="N273" s="184" t="s">
        <v>43</v>
      </c>
      <c r="O273" s="73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87" t="s">
        <v>293</v>
      </c>
      <c r="AT273" s="187" t="s">
        <v>193</v>
      </c>
      <c r="AU273" s="187" t="s">
        <v>81</v>
      </c>
      <c r="AY273" s="20" t="s">
        <v>191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79</v>
      </c>
      <c r="BK273" s="188">
        <f>ROUND(I273*H273,2)</f>
        <v>0</v>
      </c>
      <c r="BL273" s="20" t="s">
        <v>293</v>
      </c>
      <c r="BM273" s="187" t="s">
        <v>2560</v>
      </c>
    </row>
    <row r="274" s="2" customFormat="1" ht="16.5" customHeight="1">
      <c r="A274" s="39"/>
      <c r="B274" s="175"/>
      <c r="C274" s="176" t="s">
        <v>72</v>
      </c>
      <c r="D274" s="176" t="s">
        <v>193</v>
      </c>
      <c r="E274" s="177" t="s">
        <v>2561</v>
      </c>
      <c r="F274" s="178" t="s">
        <v>2562</v>
      </c>
      <c r="G274" s="179" t="s">
        <v>553</v>
      </c>
      <c r="H274" s="180">
        <v>4</v>
      </c>
      <c r="I274" s="181"/>
      <c r="J274" s="182">
        <f>ROUND(I274*H274,2)</f>
        <v>0</v>
      </c>
      <c r="K274" s="178" t="s">
        <v>3</v>
      </c>
      <c r="L274" s="40"/>
      <c r="M274" s="183" t="s">
        <v>3</v>
      </c>
      <c r="N274" s="184" t="s">
        <v>43</v>
      </c>
      <c r="O274" s="73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7" t="s">
        <v>293</v>
      </c>
      <c r="AT274" s="187" t="s">
        <v>193</v>
      </c>
      <c r="AU274" s="187" t="s">
        <v>81</v>
      </c>
      <c r="AY274" s="20" t="s">
        <v>191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79</v>
      </c>
      <c r="BK274" s="188">
        <f>ROUND(I274*H274,2)</f>
        <v>0</v>
      </c>
      <c r="BL274" s="20" t="s">
        <v>293</v>
      </c>
      <c r="BM274" s="187" t="s">
        <v>2563</v>
      </c>
    </row>
    <row r="275" s="2" customFormat="1" ht="16.5" customHeight="1">
      <c r="A275" s="39"/>
      <c r="B275" s="175"/>
      <c r="C275" s="176" t="s">
        <v>72</v>
      </c>
      <c r="D275" s="176" t="s">
        <v>193</v>
      </c>
      <c r="E275" s="177" t="s">
        <v>2564</v>
      </c>
      <c r="F275" s="178" t="s">
        <v>2565</v>
      </c>
      <c r="G275" s="179" t="s">
        <v>553</v>
      </c>
      <c r="H275" s="180">
        <v>1</v>
      </c>
      <c r="I275" s="181"/>
      <c r="J275" s="182">
        <f>ROUND(I275*H275,2)</f>
        <v>0</v>
      </c>
      <c r="K275" s="178" t="s">
        <v>3</v>
      </c>
      <c r="L275" s="40"/>
      <c r="M275" s="183" t="s">
        <v>3</v>
      </c>
      <c r="N275" s="184" t="s">
        <v>43</v>
      </c>
      <c r="O275" s="73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7" t="s">
        <v>293</v>
      </c>
      <c r="AT275" s="187" t="s">
        <v>193</v>
      </c>
      <c r="AU275" s="187" t="s">
        <v>81</v>
      </c>
      <c r="AY275" s="20" t="s">
        <v>191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79</v>
      </c>
      <c r="BK275" s="188">
        <f>ROUND(I275*H275,2)</f>
        <v>0</v>
      </c>
      <c r="BL275" s="20" t="s">
        <v>293</v>
      </c>
      <c r="BM275" s="187" t="s">
        <v>2566</v>
      </c>
    </row>
    <row r="276" s="2" customFormat="1" ht="16.5" customHeight="1">
      <c r="A276" s="39"/>
      <c r="B276" s="175"/>
      <c r="C276" s="176" t="s">
        <v>72</v>
      </c>
      <c r="D276" s="176" t="s">
        <v>193</v>
      </c>
      <c r="E276" s="177" t="s">
        <v>2567</v>
      </c>
      <c r="F276" s="178" t="s">
        <v>2568</v>
      </c>
      <c r="G276" s="179" t="s">
        <v>553</v>
      </c>
      <c r="H276" s="180">
        <v>2</v>
      </c>
      <c r="I276" s="181"/>
      <c r="J276" s="182">
        <f>ROUND(I276*H276,2)</f>
        <v>0</v>
      </c>
      <c r="K276" s="178" t="s">
        <v>3</v>
      </c>
      <c r="L276" s="40"/>
      <c r="M276" s="183" t="s">
        <v>3</v>
      </c>
      <c r="N276" s="184" t="s">
        <v>43</v>
      </c>
      <c r="O276" s="73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87" t="s">
        <v>293</v>
      </c>
      <c r="AT276" s="187" t="s">
        <v>193</v>
      </c>
      <c r="AU276" s="187" t="s">
        <v>81</v>
      </c>
      <c r="AY276" s="20" t="s">
        <v>191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79</v>
      </c>
      <c r="BK276" s="188">
        <f>ROUND(I276*H276,2)</f>
        <v>0</v>
      </c>
      <c r="BL276" s="20" t="s">
        <v>293</v>
      </c>
      <c r="BM276" s="187" t="s">
        <v>2569</v>
      </c>
    </row>
    <row r="277" s="2" customFormat="1" ht="16.5" customHeight="1">
      <c r="A277" s="39"/>
      <c r="B277" s="175"/>
      <c r="C277" s="176" t="s">
        <v>72</v>
      </c>
      <c r="D277" s="176" t="s">
        <v>193</v>
      </c>
      <c r="E277" s="177" t="s">
        <v>2570</v>
      </c>
      <c r="F277" s="178" t="s">
        <v>2571</v>
      </c>
      <c r="G277" s="179" t="s">
        <v>553</v>
      </c>
      <c r="H277" s="180">
        <v>5</v>
      </c>
      <c r="I277" s="181"/>
      <c r="J277" s="182">
        <f>ROUND(I277*H277,2)</f>
        <v>0</v>
      </c>
      <c r="K277" s="178" t="s">
        <v>3</v>
      </c>
      <c r="L277" s="40"/>
      <c r="M277" s="183" t="s">
        <v>3</v>
      </c>
      <c r="N277" s="184" t="s">
        <v>43</v>
      </c>
      <c r="O277" s="73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7" t="s">
        <v>293</v>
      </c>
      <c r="AT277" s="187" t="s">
        <v>193</v>
      </c>
      <c r="AU277" s="187" t="s">
        <v>81</v>
      </c>
      <c r="AY277" s="20" t="s">
        <v>191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79</v>
      </c>
      <c r="BK277" s="188">
        <f>ROUND(I277*H277,2)</f>
        <v>0</v>
      </c>
      <c r="BL277" s="20" t="s">
        <v>293</v>
      </c>
      <c r="BM277" s="187" t="s">
        <v>2572</v>
      </c>
    </row>
    <row r="278" s="2" customFormat="1" ht="16.5" customHeight="1">
      <c r="A278" s="39"/>
      <c r="B278" s="175"/>
      <c r="C278" s="176" t="s">
        <v>72</v>
      </c>
      <c r="D278" s="176" t="s">
        <v>193</v>
      </c>
      <c r="E278" s="177" t="s">
        <v>2573</v>
      </c>
      <c r="F278" s="178" t="s">
        <v>2574</v>
      </c>
      <c r="G278" s="179" t="s">
        <v>553</v>
      </c>
      <c r="H278" s="180">
        <v>1</v>
      </c>
      <c r="I278" s="181"/>
      <c r="J278" s="182">
        <f>ROUND(I278*H278,2)</f>
        <v>0</v>
      </c>
      <c r="K278" s="178" t="s">
        <v>3</v>
      </c>
      <c r="L278" s="40"/>
      <c r="M278" s="183" t="s">
        <v>3</v>
      </c>
      <c r="N278" s="184" t="s">
        <v>43</v>
      </c>
      <c r="O278" s="73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87" t="s">
        <v>293</v>
      </c>
      <c r="AT278" s="187" t="s">
        <v>193</v>
      </c>
      <c r="AU278" s="187" t="s">
        <v>81</v>
      </c>
      <c r="AY278" s="20" t="s">
        <v>191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79</v>
      </c>
      <c r="BK278" s="188">
        <f>ROUND(I278*H278,2)</f>
        <v>0</v>
      </c>
      <c r="BL278" s="20" t="s">
        <v>293</v>
      </c>
      <c r="BM278" s="187" t="s">
        <v>2575</v>
      </c>
    </row>
    <row r="279" s="2" customFormat="1" ht="16.5" customHeight="1">
      <c r="A279" s="39"/>
      <c r="B279" s="175"/>
      <c r="C279" s="176" t="s">
        <v>72</v>
      </c>
      <c r="D279" s="176" t="s">
        <v>193</v>
      </c>
      <c r="E279" s="177" t="s">
        <v>2576</v>
      </c>
      <c r="F279" s="178" t="s">
        <v>2577</v>
      </c>
      <c r="G279" s="179" t="s">
        <v>553</v>
      </c>
      <c r="H279" s="180">
        <v>1</v>
      </c>
      <c r="I279" s="181"/>
      <c r="J279" s="182">
        <f>ROUND(I279*H279,2)</f>
        <v>0</v>
      </c>
      <c r="K279" s="178" t="s">
        <v>3</v>
      </c>
      <c r="L279" s="40"/>
      <c r="M279" s="183" t="s">
        <v>3</v>
      </c>
      <c r="N279" s="184" t="s">
        <v>43</v>
      </c>
      <c r="O279" s="73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87" t="s">
        <v>293</v>
      </c>
      <c r="AT279" s="187" t="s">
        <v>193</v>
      </c>
      <c r="AU279" s="187" t="s">
        <v>81</v>
      </c>
      <c r="AY279" s="20" t="s">
        <v>191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79</v>
      </c>
      <c r="BK279" s="188">
        <f>ROUND(I279*H279,2)</f>
        <v>0</v>
      </c>
      <c r="BL279" s="20" t="s">
        <v>293</v>
      </c>
      <c r="BM279" s="187" t="s">
        <v>2578</v>
      </c>
    </row>
    <row r="280" s="2" customFormat="1" ht="16.5" customHeight="1">
      <c r="A280" s="39"/>
      <c r="B280" s="175"/>
      <c r="C280" s="176" t="s">
        <v>72</v>
      </c>
      <c r="D280" s="176" t="s">
        <v>193</v>
      </c>
      <c r="E280" s="177" t="s">
        <v>2579</v>
      </c>
      <c r="F280" s="178" t="s">
        <v>2580</v>
      </c>
      <c r="G280" s="179" t="s">
        <v>553</v>
      </c>
      <c r="H280" s="180">
        <v>1</v>
      </c>
      <c r="I280" s="181"/>
      <c r="J280" s="182">
        <f>ROUND(I280*H280,2)</f>
        <v>0</v>
      </c>
      <c r="K280" s="178" t="s">
        <v>3</v>
      </c>
      <c r="L280" s="40"/>
      <c r="M280" s="183" t="s">
        <v>3</v>
      </c>
      <c r="N280" s="184" t="s">
        <v>43</v>
      </c>
      <c r="O280" s="73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7" t="s">
        <v>293</v>
      </c>
      <c r="AT280" s="187" t="s">
        <v>193</v>
      </c>
      <c r="AU280" s="187" t="s">
        <v>81</v>
      </c>
      <c r="AY280" s="20" t="s">
        <v>191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79</v>
      </c>
      <c r="BK280" s="188">
        <f>ROUND(I280*H280,2)</f>
        <v>0</v>
      </c>
      <c r="BL280" s="20" t="s">
        <v>293</v>
      </c>
      <c r="BM280" s="187" t="s">
        <v>2581</v>
      </c>
    </row>
    <row r="281" s="2" customFormat="1" ht="16.5" customHeight="1">
      <c r="A281" s="39"/>
      <c r="B281" s="175"/>
      <c r="C281" s="176" t="s">
        <v>72</v>
      </c>
      <c r="D281" s="176" t="s">
        <v>193</v>
      </c>
      <c r="E281" s="177" t="s">
        <v>2582</v>
      </c>
      <c r="F281" s="178" t="s">
        <v>2583</v>
      </c>
      <c r="G281" s="179" t="s">
        <v>553</v>
      </c>
      <c r="H281" s="180">
        <v>4</v>
      </c>
      <c r="I281" s="181"/>
      <c r="J281" s="182">
        <f>ROUND(I281*H281,2)</f>
        <v>0</v>
      </c>
      <c r="K281" s="178" t="s">
        <v>3</v>
      </c>
      <c r="L281" s="40"/>
      <c r="M281" s="183" t="s">
        <v>3</v>
      </c>
      <c r="N281" s="184" t="s">
        <v>43</v>
      </c>
      <c r="O281" s="73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187" t="s">
        <v>293</v>
      </c>
      <c r="AT281" s="187" t="s">
        <v>193</v>
      </c>
      <c r="AU281" s="187" t="s">
        <v>81</v>
      </c>
      <c r="AY281" s="20" t="s">
        <v>191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79</v>
      </c>
      <c r="BK281" s="188">
        <f>ROUND(I281*H281,2)</f>
        <v>0</v>
      </c>
      <c r="BL281" s="20" t="s">
        <v>293</v>
      </c>
      <c r="BM281" s="187" t="s">
        <v>2584</v>
      </c>
    </row>
    <row r="282" s="2" customFormat="1" ht="16.5" customHeight="1">
      <c r="A282" s="39"/>
      <c r="B282" s="175"/>
      <c r="C282" s="176" t="s">
        <v>72</v>
      </c>
      <c r="D282" s="176" t="s">
        <v>193</v>
      </c>
      <c r="E282" s="177" t="s">
        <v>2585</v>
      </c>
      <c r="F282" s="178" t="s">
        <v>2586</v>
      </c>
      <c r="G282" s="179" t="s">
        <v>553</v>
      </c>
      <c r="H282" s="180">
        <v>4</v>
      </c>
      <c r="I282" s="181"/>
      <c r="J282" s="182">
        <f>ROUND(I282*H282,2)</f>
        <v>0</v>
      </c>
      <c r="K282" s="178" t="s">
        <v>3</v>
      </c>
      <c r="L282" s="40"/>
      <c r="M282" s="183" t="s">
        <v>3</v>
      </c>
      <c r="N282" s="184" t="s">
        <v>43</v>
      </c>
      <c r="O282" s="73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7" t="s">
        <v>293</v>
      </c>
      <c r="AT282" s="187" t="s">
        <v>193</v>
      </c>
      <c r="AU282" s="187" t="s">
        <v>81</v>
      </c>
      <c r="AY282" s="20" t="s">
        <v>191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79</v>
      </c>
      <c r="BK282" s="188">
        <f>ROUND(I282*H282,2)</f>
        <v>0</v>
      </c>
      <c r="BL282" s="20" t="s">
        <v>293</v>
      </c>
      <c r="BM282" s="187" t="s">
        <v>2587</v>
      </c>
    </row>
    <row r="283" s="2" customFormat="1" ht="16.5" customHeight="1">
      <c r="A283" s="39"/>
      <c r="B283" s="175"/>
      <c r="C283" s="176" t="s">
        <v>72</v>
      </c>
      <c r="D283" s="176" t="s">
        <v>193</v>
      </c>
      <c r="E283" s="177" t="s">
        <v>2588</v>
      </c>
      <c r="F283" s="178" t="s">
        <v>2589</v>
      </c>
      <c r="G283" s="179" t="s">
        <v>553</v>
      </c>
      <c r="H283" s="180">
        <v>1</v>
      </c>
      <c r="I283" s="181"/>
      <c r="J283" s="182">
        <f>ROUND(I283*H283,2)</f>
        <v>0</v>
      </c>
      <c r="K283" s="178" t="s">
        <v>3</v>
      </c>
      <c r="L283" s="40"/>
      <c r="M283" s="183" t="s">
        <v>3</v>
      </c>
      <c r="N283" s="184" t="s">
        <v>43</v>
      </c>
      <c r="O283" s="73"/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87" t="s">
        <v>293</v>
      </c>
      <c r="AT283" s="187" t="s">
        <v>193</v>
      </c>
      <c r="AU283" s="187" t="s">
        <v>81</v>
      </c>
      <c r="AY283" s="20" t="s">
        <v>191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79</v>
      </c>
      <c r="BK283" s="188">
        <f>ROUND(I283*H283,2)</f>
        <v>0</v>
      </c>
      <c r="BL283" s="20" t="s">
        <v>293</v>
      </c>
      <c r="BM283" s="187" t="s">
        <v>2590</v>
      </c>
    </row>
    <row r="284" s="2" customFormat="1" ht="16.5" customHeight="1">
      <c r="A284" s="39"/>
      <c r="B284" s="175"/>
      <c r="C284" s="176" t="s">
        <v>72</v>
      </c>
      <c r="D284" s="176" t="s">
        <v>193</v>
      </c>
      <c r="E284" s="177" t="s">
        <v>2591</v>
      </c>
      <c r="F284" s="178" t="s">
        <v>2592</v>
      </c>
      <c r="G284" s="179" t="s">
        <v>553</v>
      </c>
      <c r="H284" s="180">
        <v>2</v>
      </c>
      <c r="I284" s="181"/>
      <c r="J284" s="182">
        <f>ROUND(I284*H284,2)</f>
        <v>0</v>
      </c>
      <c r="K284" s="178" t="s">
        <v>3</v>
      </c>
      <c r="L284" s="40"/>
      <c r="M284" s="183" t="s">
        <v>3</v>
      </c>
      <c r="N284" s="184" t="s">
        <v>43</v>
      </c>
      <c r="O284" s="73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7" t="s">
        <v>293</v>
      </c>
      <c r="AT284" s="187" t="s">
        <v>193</v>
      </c>
      <c r="AU284" s="187" t="s">
        <v>81</v>
      </c>
      <c r="AY284" s="20" t="s">
        <v>191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0" t="s">
        <v>79</v>
      </c>
      <c r="BK284" s="188">
        <f>ROUND(I284*H284,2)</f>
        <v>0</v>
      </c>
      <c r="BL284" s="20" t="s">
        <v>293</v>
      </c>
      <c r="BM284" s="187" t="s">
        <v>2593</v>
      </c>
    </row>
    <row r="285" s="2" customFormat="1" ht="16.5" customHeight="1">
      <c r="A285" s="39"/>
      <c r="B285" s="175"/>
      <c r="C285" s="176" t="s">
        <v>72</v>
      </c>
      <c r="D285" s="176" t="s">
        <v>193</v>
      </c>
      <c r="E285" s="177" t="s">
        <v>2594</v>
      </c>
      <c r="F285" s="178" t="s">
        <v>2595</v>
      </c>
      <c r="G285" s="179" t="s">
        <v>553</v>
      </c>
      <c r="H285" s="180">
        <v>2</v>
      </c>
      <c r="I285" s="181"/>
      <c r="J285" s="182">
        <f>ROUND(I285*H285,2)</f>
        <v>0</v>
      </c>
      <c r="K285" s="178" t="s">
        <v>3</v>
      </c>
      <c r="L285" s="40"/>
      <c r="M285" s="183" t="s">
        <v>3</v>
      </c>
      <c r="N285" s="184" t="s">
        <v>43</v>
      </c>
      <c r="O285" s="73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187" t="s">
        <v>293</v>
      </c>
      <c r="AT285" s="187" t="s">
        <v>193</v>
      </c>
      <c r="AU285" s="187" t="s">
        <v>81</v>
      </c>
      <c r="AY285" s="20" t="s">
        <v>191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79</v>
      </c>
      <c r="BK285" s="188">
        <f>ROUND(I285*H285,2)</f>
        <v>0</v>
      </c>
      <c r="BL285" s="20" t="s">
        <v>293</v>
      </c>
      <c r="BM285" s="187" t="s">
        <v>2596</v>
      </c>
    </row>
    <row r="286" s="2" customFormat="1" ht="16.5" customHeight="1">
      <c r="A286" s="39"/>
      <c r="B286" s="175"/>
      <c r="C286" s="176" t="s">
        <v>72</v>
      </c>
      <c r="D286" s="176" t="s">
        <v>193</v>
      </c>
      <c r="E286" s="177" t="s">
        <v>2597</v>
      </c>
      <c r="F286" s="178" t="s">
        <v>2598</v>
      </c>
      <c r="G286" s="179" t="s">
        <v>258</v>
      </c>
      <c r="H286" s="180">
        <v>0.35899999999999999</v>
      </c>
      <c r="I286" s="181"/>
      <c r="J286" s="182">
        <f>ROUND(I286*H286,2)</f>
        <v>0</v>
      </c>
      <c r="K286" s="178" t="s">
        <v>3</v>
      </c>
      <c r="L286" s="40"/>
      <c r="M286" s="183" t="s">
        <v>3</v>
      </c>
      <c r="N286" s="184" t="s">
        <v>43</v>
      </c>
      <c r="O286" s="73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87" t="s">
        <v>293</v>
      </c>
      <c r="AT286" s="187" t="s">
        <v>193</v>
      </c>
      <c r="AU286" s="187" t="s">
        <v>81</v>
      </c>
      <c r="AY286" s="20" t="s">
        <v>191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79</v>
      </c>
      <c r="BK286" s="188">
        <f>ROUND(I286*H286,2)</f>
        <v>0</v>
      </c>
      <c r="BL286" s="20" t="s">
        <v>293</v>
      </c>
      <c r="BM286" s="187" t="s">
        <v>2599</v>
      </c>
    </row>
    <row r="287" s="12" customFormat="1" ht="22.8" customHeight="1">
      <c r="A287" s="12"/>
      <c r="B287" s="162"/>
      <c r="C287" s="12"/>
      <c r="D287" s="163" t="s">
        <v>71</v>
      </c>
      <c r="E287" s="173" t="s">
        <v>2600</v>
      </c>
      <c r="F287" s="173" t="s">
        <v>2601</v>
      </c>
      <c r="G287" s="12"/>
      <c r="H287" s="12"/>
      <c r="I287" s="165"/>
      <c r="J287" s="174">
        <f>BK287</f>
        <v>0</v>
      </c>
      <c r="K287" s="12"/>
      <c r="L287" s="162"/>
      <c r="M287" s="167"/>
      <c r="N287" s="168"/>
      <c r="O287" s="168"/>
      <c r="P287" s="169">
        <f>SUM(P288:P292)</f>
        <v>0</v>
      </c>
      <c r="Q287" s="168"/>
      <c r="R287" s="169">
        <f>SUM(R288:R292)</f>
        <v>0</v>
      </c>
      <c r="S287" s="168"/>
      <c r="T287" s="170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3" t="s">
        <v>79</v>
      </c>
      <c r="AT287" s="171" t="s">
        <v>71</v>
      </c>
      <c r="AU287" s="171" t="s">
        <v>79</v>
      </c>
      <c r="AY287" s="163" t="s">
        <v>191</v>
      </c>
      <c r="BK287" s="172">
        <f>SUM(BK288:BK292)</f>
        <v>0</v>
      </c>
    </row>
    <row r="288" s="2" customFormat="1" ht="24.15" customHeight="1">
      <c r="A288" s="39"/>
      <c r="B288" s="175"/>
      <c r="C288" s="176" t="s">
        <v>72</v>
      </c>
      <c r="D288" s="176" t="s">
        <v>193</v>
      </c>
      <c r="E288" s="177" t="s">
        <v>2602</v>
      </c>
      <c r="F288" s="178" t="s">
        <v>2603</v>
      </c>
      <c r="G288" s="179" t="s">
        <v>2604</v>
      </c>
      <c r="H288" s="180">
        <v>1</v>
      </c>
      <c r="I288" s="181"/>
      <c r="J288" s="182">
        <f>ROUND(I288*H288,2)</f>
        <v>0</v>
      </c>
      <c r="K288" s="178" t="s">
        <v>3</v>
      </c>
      <c r="L288" s="40"/>
      <c r="M288" s="183" t="s">
        <v>3</v>
      </c>
      <c r="N288" s="184" t="s">
        <v>43</v>
      </c>
      <c r="O288" s="73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87" t="s">
        <v>197</v>
      </c>
      <c r="AT288" s="187" t="s">
        <v>193</v>
      </c>
      <c r="AU288" s="187" t="s">
        <v>81</v>
      </c>
      <c r="AY288" s="20" t="s">
        <v>191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79</v>
      </c>
      <c r="BK288" s="188">
        <f>ROUND(I288*H288,2)</f>
        <v>0</v>
      </c>
      <c r="BL288" s="20" t="s">
        <v>197</v>
      </c>
      <c r="BM288" s="187" t="s">
        <v>2605</v>
      </c>
    </row>
    <row r="289" s="2" customFormat="1" ht="24.15" customHeight="1">
      <c r="A289" s="39"/>
      <c r="B289" s="175"/>
      <c r="C289" s="176" t="s">
        <v>72</v>
      </c>
      <c r="D289" s="176" t="s">
        <v>193</v>
      </c>
      <c r="E289" s="177" t="s">
        <v>2606</v>
      </c>
      <c r="F289" s="178" t="s">
        <v>2607</v>
      </c>
      <c r="G289" s="179" t="s">
        <v>2604</v>
      </c>
      <c r="H289" s="180">
        <v>1</v>
      </c>
      <c r="I289" s="181"/>
      <c r="J289" s="182">
        <f>ROUND(I289*H289,2)</f>
        <v>0</v>
      </c>
      <c r="K289" s="178" t="s">
        <v>3</v>
      </c>
      <c r="L289" s="40"/>
      <c r="M289" s="183" t="s">
        <v>3</v>
      </c>
      <c r="N289" s="184" t="s">
        <v>43</v>
      </c>
      <c r="O289" s="73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87" t="s">
        <v>197</v>
      </c>
      <c r="AT289" s="187" t="s">
        <v>193</v>
      </c>
      <c r="AU289" s="187" t="s">
        <v>81</v>
      </c>
      <c r="AY289" s="20" t="s">
        <v>191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20" t="s">
        <v>79</v>
      </c>
      <c r="BK289" s="188">
        <f>ROUND(I289*H289,2)</f>
        <v>0</v>
      </c>
      <c r="BL289" s="20" t="s">
        <v>197</v>
      </c>
      <c r="BM289" s="187" t="s">
        <v>2608</v>
      </c>
    </row>
    <row r="290" s="2" customFormat="1" ht="24.15" customHeight="1">
      <c r="A290" s="39"/>
      <c r="B290" s="175"/>
      <c r="C290" s="176" t="s">
        <v>72</v>
      </c>
      <c r="D290" s="176" t="s">
        <v>193</v>
      </c>
      <c r="E290" s="177" t="s">
        <v>2609</v>
      </c>
      <c r="F290" s="178" t="s">
        <v>2610</v>
      </c>
      <c r="G290" s="179" t="s">
        <v>2604</v>
      </c>
      <c r="H290" s="180">
        <v>1</v>
      </c>
      <c r="I290" s="181"/>
      <c r="J290" s="182">
        <f>ROUND(I290*H290,2)</f>
        <v>0</v>
      </c>
      <c r="K290" s="178" t="s">
        <v>3</v>
      </c>
      <c r="L290" s="40"/>
      <c r="M290" s="183" t="s">
        <v>3</v>
      </c>
      <c r="N290" s="184" t="s">
        <v>43</v>
      </c>
      <c r="O290" s="73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7" t="s">
        <v>197</v>
      </c>
      <c r="AT290" s="187" t="s">
        <v>193</v>
      </c>
      <c r="AU290" s="187" t="s">
        <v>81</v>
      </c>
      <c r="AY290" s="20" t="s">
        <v>191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79</v>
      </c>
      <c r="BK290" s="188">
        <f>ROUND(I290*H290,2)</f>
        <v>0</v>
      </c>
      <c r="BL290" s="20" t="s">
        <v>197</v>
      </c>
      <c r="BM290" s="187" t="s">
        <v>2611</v>
      </c>
    </row>
    <row r="291" s="2" customFormat="1" ht="24.15" customHeight="1">
      <c r="A291" s="39"/>
      <c r="B291" s="175"/>
      <c r="C291" s="176" t="s">
        <v>72</v>
      </c>
      <c r="D291" s="176" t="s">
        <v>193</v>
      </c>
      <c r="E291" s="177" t="s">
        <v>2612</v>
      </c>
      <c r="F291" s="178" t="s">
        <v>2613</v>
      </c>
      <c r="G291" s="179" t="s">
        <v>2604</v>
      </c>
      <c r="H291" s="180">
        <v>1</v>
      </c>
      <c r="I291" s="181"/>
      <c r="J291" s="182">
        <f>ROUND(I291*H291,2)</f>
        <v>0</v>
      </c>
      <c r="K291" s="178" t="s">
        <v>3</v>
      </c>
      <c r="L291" s="40"/>
      <c r="M291" s="183" t="s">
        <v>3</v>
      </c>
      <c r="N291" s="184" t="s">
        <v>43</v>
      </c>
      <c r="O291" s="73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87" t="s">
        <v>197</v>
      </c>
      <c r="AT291" s="187" t="s">
        <v>193</v>
      </c>
      <c r="AU291" s="187" t="s">
        <v>81</v>
      </c>
      <c r="AY291" s="20" t="s">
        <v>191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79</v>
      </c>
      <c r="BK291" s="188">
        <f>ROUND(I291*H291,2)</f>
        <v>0</v>
      </c>
      <c r="BL291" s="20" t="s">
        <v>197</v>
      </c>
      <c r="BM291" s="187" t="s">
        <v>2614</v>
      </c>
    </row>
    <row r="292" s="2" customFormat="1" ht="24.15" customHeight="1">
      <c r="A292" s="39"/>
      <c r="B292" s="175"/>
      <c r="C292" s="176" t="s">
        <v>72</v>
      </c>
      <c r="D292" s="176" t="s">
        <v>193</v>
      </c>
      <c r="E292" s="177" t="s">
        <v>2615</v>
      </c>
      <c r="F292" s="178" t="s">
        <v>2616</v>
      </c>
      <c r="G292" s="179" t="s">
        <v>2604</v>
      </c>
      <c r="H292" s="180">
        <v>1</v>
      </c>
      <c r="I292" s="181"/>
      <c r="J292" s="182">
        <f>ROUND(I292*H292,2)</f>
        <v>0</v>
      </c>
      <c r="K292" s="178" t="s">
        <v>3</v>
      </c>
      <c r="L292" s="40"/>
      <c r="M292" s="236" t="s">
        <v>3</v>
      </c>
      <c r="N292" s="237" t="s">
        <v>43</v>
      </c>
      <c r="O292" s="234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7" t="s">
        <v>197</v>
      </c>
      <c r="AT292" s="187" t="s">
        <v>193</v>
      </c>
      <c r="AU292" s="187" t="s">
        <v>81</v>
      </c>
      <c r="AY292" s="20" t="s">
        <v>191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79</v>
      </c>
      <c r="BK292" s="188">
        <f>ROUND(I292*H292,2)</f>
        <v>0</v>
      </c>
      <c r="BL292" s="20" t="s">
        <v>197</v>
      </c>
      <c r="BM292" s="187" t="s">
        <v>2617</v>
      </c>
    </row>
    <row r="293" s="2" customFormat="1" ht="6.96" customHeight="1">
      <c r="A293" s="39"/>
      <c r="B293" s="56"/>
      <c r="C293" s="57"/>
      <c r="D293" s="57"/>
      <c r="E293" s="57"/>
      <c r="F293" s="57"/>
      <c r="G293" s="57"/>
      <c r="H293" s="57"/>
      <c r="I293" s="57"/>
      <c r="J293" s="57"/>
      <c r="K293" s="57"/>
      <c r="L293" s="40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autoFilter ref="C95:K2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2618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2218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ROUND(J89,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ROUND((SUM(BE89:BE152)),  2)</f>
        <v>0</v>
      </c>
      <c r="G35" s="39"/>
      <c r="H35" s="39"/>
      <c r="I35" s="134">
        <v>0.20999999999999999</v>
      </c>
      <c r="J35" s="133">
        <f>ROUND(((SUM(BE89:BE152))*I35),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ROUND((SUM(BF89:BF152)),  2)</f>
        <v>0</v>
      </c>
      <c r="G36" s="39"/>
      <c r="H36" s="39"/>
      <c r="I36" s="134">
        <v>0.12</v>
      </c>
      <c r="J36" s="133">
        <f>ROUND(((SUM(BF89:BF152))*I36),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ROUND((SUM(BG89:BG152)),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ROUND((SUM(BH89:BH152)),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ROUND((SUM(BI89:BI152)),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04 - SO 01.3 - VZT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J89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2619</v>
      </c>
      <c r="E64" s="146"/>
      <c r="F64" s="146"/>
      <c r="G64" s="146"/>
      <c r="H64" s="146"/>
      <c r="I64" s="146"/>
      <c r="J64" s="147">
        <f>J90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2620</v>
      </c>
      <c r="E65" s="150"/>
      <c r="F65" s="150"/>
      <c r="G65" s="150"/>
      <c r="H65" s="150"/>
      <c r="I65" s="150"/>
      <c r="J65" s="151">
        <f>J91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2621</v>
      </c>
      <c r="E66" s="150"/>
      <c r="F66" s="150"/>
      <c r="G66" s="150"/>
      <c r="H66" s="150"/>
      <c r="I66" s="150"/>
      <c r="J66" s="151">
        <f>J132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2622</v>
      </c>
      <c r="E67" s="150"/>
      <c r="F67" s="150"/>
      <c r="G67" s="150"/>
      <c r="H67" s="150"/>
      <c r="I67" s="150"/>
      <c r="J67" s="151">
        <f>J139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2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176</v>
      </c>
      <c r="D74" s="39"/>
      <c r="E74" s="39"/>
      <c r="F74" s="39"/>
      <c r="G74" s="39"/>
      <c r="H74" s="39"/>
      <c r="I74" s="39"/>
      <c r="J74" s="39"/>
      <c r="K74" s="39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126" t="str">
        <f>E7</f>
        <v>Rekonstrukce pavilonu údržby - A, úprava 27.7.2025</v>
      </c>
      <c r="F77" s="33"/>
      <c r="G77" s="33"/>
      <c r="H77" s="33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3"/>
      <c r="C78" s="33" t="s">
        <v>151</v>
      </c>
      <c r="L78" s="23"/>
    </row>
    <row r="79" s="2" customFormat="1" ht="16.5" customHeight="1">
      <c r="A79" s="39"/>
      <c r="B79" s="40"/>
      <c r="C79" s="39"/>
      <c r="D79" s="39"/>
      <c r="E79" s="126" t="s">
        <v>152</v>
      </c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153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63" t="str">
        <f>E11</f>
        <v>04 - SO 01.3 - VZT</v>
      </c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39"/>
      <c r="E83" s="39"/>
      <c r="F83" s="28" t="str">
        <f>F14</f>
        <v xml:space="preserve"> </v>
      </c>
      <c r="G83" s="39"/>
      <c r="H83" s="39"/>
      <c r="I83" s="33" t="s">
        <v>23</v>
      </c>
      <c r="J83" s="65" t="str">
        <f>IF(J14="","",J14)</f>
        <v>27. 7. 2025</v>
      </c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39"/>
      <c r="E85" s="39"/>
      <c r="F85" s="28" t="str">
        <f>E17</f>
        <v>Česká zemědělská univerzita</v>
      </c>
      <c r="G85" s="39"/>
      <c r="H85" s="39"/>
      <c r="I85" s="33" t="s">
        <v>31</v>
      </c>
      <c r="J85" s="37" t="str">
        <f>E23</f>
        <v xml:space="preserve">GREBNER,  spol. s r.o.</v>
      </c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39"/>
      <c r="E86" s="39"/>
      <c r="F86" s="28" t="str">
        <f>IF(E20="","",E20)</f>
        <v>Vyplň údaj</v>
      </c>
      <c r="G86" s="39"/>
      <c r="H86" s="39"/>
      <c r="I86" s="33" t="s">
        <v>34</v>
      </c>
      <c r="J86" s="37" t="str">
        <f>E26</f>
        <v>Ing.Josef Němeček</v>
      </c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52"/>
      <c r="B88" s="153"/>
      <c r="C88" s="154" t="s">
        <v>177</v>
      </c>
      <c r="D88" s="155" t="s">
        <v>57</v>
      </c>
      <c r="E88" s="155" t="s">
        <v>53</v>
      </c>
      <c r="F88" s="155" t="s">
        <v>54</v>
      </c>
      <c r="G88" s="155" t="s">
        <v>178</v>
      </c>
      <c r="H88" s="155" t="s">
        <v>179</v>
      </c>
      <c r="I88" s="155" t="s">
        <v>180</v>
      </c>
      <c r="J88" s="155" t="s">
        <v>159</v>
      </c>
      <c r="K88" s="156" t="s">
        <v>181</v>
      </c>
      <c r="L88" s="157"/>
      <c r="M88" s="81" t="s">
        <v>3</v>
      </c>
      <c r="N88" s="82" t="s">
        <v>42</v>
      </c>
      <c r="O88" s="82" t="s">
        <v>182</v>
      </c>
      <c r="P88" s="82" t="s">
        <v>183</v>
      </c>
      <c r="Q88" s="82" t="s">
        <v>184</v>
      </c>
      <c r="R88" s="82" t="s">
        <v>185</v>
      </c>
      <c r="S88" s="82" t="s">
        <v>186</v>
      </c>
      <c r="T88" s="83" t="s">
        <v>187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="2" customFormat="1" ht="22.8" customHeight="1">
      <c r="A89" s="39"/>
      <c r="B89" s="40"/>
      <c r="C89" s="88" t="s">
        <v>188</v>
      </c>
      <c r="D89" s="39"/>
      <c r="E89" s="39"/>
      <c r="F89" s="39"/>
      <c r="G89" s="39"/>
      <c r="H89" s="39"/>
      <c r="I89" s="39"/>
      <c r="J89" s="158">
        <f>BK89</f>
        <v>0</v>
      </c>
      <c r="K89" s="39"/>
      <c r="L89" s="40"/>
      <c r="M89" s="84"/>
      <c r="N89" s="69"/>
      <c r="O89" s="85"/>
      <c r="P89" s="159">
        <f>P90</f>
        <v>0</v>
      </c>
      <c r="Q89" s="85"/>
      <c r="R89" s="159">
        <f>R90</f>
        <v>0</v>
      </c>
      <c r="S89" s="85"/>
      <c r="T89" s="160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71</v>
      </c>
      <c r="AU89" s="20" t="s">
        <v>160</v>
      </c>
      <c r="BK89" s="161">
        <f>BK90</f>
        <v>0</v>
      </c>
    </row>
    <row r="90" s="12" customFormat="1" ht="25.92" customHeight="1">
      <c r="A90" s="12"/>
      <c r="B90" s="162"/>
      <c r="C90" s="12"/>
      <c r="D90" s="163" t="s">
        <v>71</v>
      </c>
      <c r="E90" s="164" t="s">
        <v>2623</v>
      </c>
      <c r="F90" s="164" t="s">
        <v>2624</v>
      </c>
      <c r="G90" s="12"/>
      <c r="H90" s="12"/>
      <c r="I90" s="165"/>
      <c r="J90" s="166">
        <f>BK90</f>
        <v>0</v>
      </c>
      <c r="K90" s="12"/>
      <c r="L90" s="162"/>
      <c r="M90" s="167"/>
      <c r="N90" s="168"/>
      <c r="O90" s="168"/>
      <c r="P90" s="169">
        <f>P91+P132+P139</f>
        <v>0</v>
      </c>
      <c r="Q90" s="168"/>
      <c r="R90" s="169">
        <f>R91+R132+R139</f>
        <v>0</v>
      </c>
      <c r="S90" s="168"/>
      <c r="T90" s="170">
        <f>T91+T132+T139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63" t="s">
        <v>79</v>
      </c>
      <c r="AT90" s="171" t="s">
        <v>71</v>
      </c>
      <c r="AU90" s="171" t="s">
        <v>72</v>
      </c>
      <c r="AY90" s="163" t="s">
        <v>191</v>
      </c>
      <c r="BK90" s="172">
        <f>BK91+BK132+BK139</f>
        <v>0</v>
      </c>
    </row>
    <row r="91" s="12" customFormat="1" ht="22.8" customHeight="1">
      <c r="A91" s="12"/>
      <c r="B91" s="162"/>
      <c r="C91" s="12"/>
      <c r="D91" s="163" t="s">
        <v>71</v>
      </c>
      <c r="E91" s="173" t="s">
        <v>2625</v>
      </c>
      <c r="F91" s="173" t="s">
        <v>2626</v>
      </c>
      <c r="G91" s="12"/>
      <c r="H91" s="12"/>
      <c r="I91" s="165"/>
      <c r="J91" s="174">
        <f>BK91</f>
        <v>0</v>
      </c>
      <c r="K91" s="12"/>
      <c r="L91" s="162"/>
      <c r="M91" s="167"/>
      <c r="N91" s="168"/>
      <c r="O91" s="168"/>
      <c r="P91" s="169">
        <f>SUM(P92:P131)</f>
        <v>0</v>
      </c>
      <c r="Q91" s="168"/>
      <c r="R91" s="169">
        <f>SUM(R92:R131)</f>
        <v>0</v>
      </c>
      <c r="S91" s="168"/>
      <c r="T91" s="170">
        <f>SUM(T92:T131)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63" t="s">
        <v>79</v>
      </c>
      <c r="AT91" s="171" t="s">
        <v>71</v>
      </c>
      <c r="AU91" s="171" t="s">
        <v>79</v>
      </c>
      <c r="AY91" s="163" t="s">
        <v>191</v>
      </c>
      <c r="BK91" s="172">
        <f>SUM(BK92:BK131)</f>
        <v>0</v>
      </c>
    </row>
    <row r="92" s="2" customFormat="1" ht="16.5" customHeight="1">
      <c r="A92" s="39"/>
      <c r="B92" s="175"/>
      <c r="C92" s="176" t="s">
        <v>79</v>
      </c>
      <c r="D92" s="176" t="s">
        <v>193</v>
      </c>
      <c r="E92" s="177" t="s">
        <v>2627</v>
      </c>
      <c r="F92" s="178" t="s">
        <v>2628</v>
      </c>
      <c r="G92" s="179" t="s">
        <v>2471</v>
      </c>
      <c r="H92" s="180">
        <v>1</v>
      </c>
      <c r="I92" s="181"/>
      <c r="J92" s="182">
        <f>ROUND(I92*H92,2)</f>
        <v>0</v>
      </c>
      <c r="K92" s="178" t="s">
        <v>3</v>
      </c>
      <c r="L92" s="40"/>
      <c r="M92" s="183" t="s">
        <v>3</v>
      </c>
      <c r="N92" s="184" t="s">
        <v>43</v>
      </c>
      <c r="O92" s="73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87" t="s">
        <v>197</v>
      </c>
      <c r="AT92" s="187" t="s">
        <v>193</v>
      </c>
      <c r="AU92" s="187" t="s">
        <v>81</v>
      </c>
      <c r="AY92" s="20" t="s">
        <v>191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79</v>
      </c>
      <c r="BK92" s="188">
        <f>ROUND(I92*H92,2)</f>
        <v>0</v>
      </c>
      <c r="BL92" s="20" t="s">
        <v>197</v>
      </c>
      <c r="BM92" s="187" t="s">
        <v>81</v>
      </c>
    </row>
    <row r="93" s="2" customFormat="1">
      <c r="A93" s="39"/>
      <c r="B93" s="40"/>
      <c r="C93" s="39"/>
      <c r="D93" s="195" t="s">
        <v>134</v>
      </c>
      <c r="E93" s="39"/>
      <c r="F93" s="203" t="s">
        <v>2629</v>
      </c>
      <c r="G93" s="39"/>
      <c r="H93" s="39"/>
      <c r="I93" s="191"/>
      <c r="J93" s="39"/>
      <c r="K93" s="39"/>
      <c r="L93" s="40"/>
      <c r="M93" s="192"/>
      <c r="N93" s="193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134</v>
      </c>
      <c r="AU93" s="20" t="s">
        <v>81</v>
      </c>
    </row>
    <row r="94" s="2" customFormat="1" ht="16.5" customHeight="1">
      <c r="A94" s="39"/>
      <c r="B94" s="175"/>
      <c r="C94" s="176" t="s">
        <v>81</v>
      </c>
      <c r="D94" s="176" t="s">
        <v>193</v>
      </c>
      <c r="E94" s="177" t="s">
        <v>2630</v>
      </c>
      <c r="F94" s="178" t="s">
        <v>2631</v>
      </c>
      <c r="G94" s="179" t="s">
        <v>2632</v>
      </c>
      <c r="H94" s="180">
        <v>1</v>
      </c>
      <c r="I94" s="181"/>
      <c r="J94" s="182">
        <f>ROUND(I94*H94,2)</f>
        <v>0</v>
      </c>
      <c r="K94" s="178" t="s">
        <v>3</v>
      </c>
      <c r="L94" s="40"/>
      <c r="M94" s="183" t="s">
        <v>3</v>
      </c>
      <c r="N94" s="184" t="s">
        <v>43</v>
      </c>
      <c r="O94" s="7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7" t="s">
        <v>197</v>
      </c>
      <c r="AT94" s="187" t="s">
        <v>193</v>
      </c>
      <c r="AU94" s="187" t="s">
        <v>81</v>
      </c>
      <c r="AY94" s="20" t="s">
        <v>191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197</v>
      </c>
      <c r="BM94" s="187" t="s">
        <v>197</v>
      </c>
    </row>
    <row r="95" s="2" customFormat="1">
      <c r="A95" s="39"/>
      <c r="B95" s="40"/>
      <c r="C95" s="39"/>
      <c r="D95" s="195" t="s">
        <v>134</v>
      </c>
      <c r="E95" s="39"/>
      <c r="F95" s="203" t="s">
        <v>2633</v>
      </c>
      <c r="G95" s="39"/>
      <c r="H95" s="39"/>
      <c r="I95" s="191"/>
      <c r="J95" s="39"/>
      <c r="K95" s="39"/>
      <c r="L95" s="40"/>
      <c r="M95" s="192"/>
      <c r="N95" s="193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134</v>
      </c>
      <c r="AU95" s="20" t="s">
        <v>81</v>
      </c>
    </row>
    <row r="96" s="2" customFormat="1" ht="49.05" customHeight="1">
      <c r="A96" s="39"/>
      <c r="B96" s="175"/>
      <c r="C96" s="176" t="s">
        <v>90</v>
      </c>
      <c r="D96" s="176" t="s">
        <v>193</v>
      </c>
      <c r="E96" s="177" t="s">
        <v>2634</v>
      </c>
      <c r="F96" s="178" t="s">
        <v>2635</v>
      </c>
      <c r="G96" s="179" t="s">
        <v>2471</v>
      </c>
      <c r="H96" s="180">
        <v>12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197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197</v>
      </c>
      <c r="BM96" s="187" t="s">
        <v>225</v>
      </c>
    </row>
    <row r="97" s="2" customFormat="1" ht="49.05" customHeight="1">
      <c r="A97" s="39"/>
      <c r="B97" s="175"/>
      <c r="C97" s="176" t="s">
        <v>197</v>
      </c>
      <c r="D97" s="176" t="s">
        <v>193</v>
      </c>
      <c r="E97" s="177" t="s">
        <v>2636</v>
      </c>
      <c r="F97" s="178" t="s">
        <v>2637</v>
      </c>
      <c r="G97" s="179" t="s">
        <v>2471</v>
      </c>
      <c r="H97" s="180">
        <v>8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197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197</v>
      </c>
      <c r="BM97" s="187" t="s">
        <v>236</v>
      </c>
    </row>
    <row r="98" s="2" customFormat="1" ht="49.05" customHeight="1">
      <c r="A98" s="39"/>
      <c r="B98" s="175"/>
      <c r="C98" s="176" t="s">
        <v>219</v>
      </c>
      <c r="D98" s="176" t="s">
        <v>193</v>
      </c>
      <c r="E98" s="177" t="s">
        <v>2638</v>
      </c>
      <c r="F98" s="178" t="s">
        <v>2639</v>
      </c>
      <c r="G98" s="179" t="s">
        <v>2471</v>
      </c>
      <c r="H98" s="180">
        <v>4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249</v>
      </c>
    </row>
    <row r="99" s="2" customFormat="1" ht="49.05" customHeight="1">
      <c r="A99" s="39"/>
      <c r="B99" s="175"/>
      <c r="C99" s="176" t="s">
        <v>225</v>
      </c>
      <c r="D99" s="176" t="s">
        <v>193</v>
      </c>
      <c r="E99" s="177" t="s">
        <v>2640</v>
      </c>
      <c r="F99" s="178" t="s">
        <v>2641</v>
      </c>
      <c r="G99" s="179" t="s">
        <v>2471</v>
      </c>
      <c r="H99" s="180">
        <v>2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9</v>
      </c>
    </row>
    <row r="100" s="2" customFormat="1" ht="66.75" customHeight="1">
      <c r="A100" s="39"/>
      <c r="B100" s="175"/>
      <c r="C100" s="176" t="s">
        <v>231</v>
      </c>
      <c r="D100" s="176" t="s">
        <v>193</v>
      </c>
      <c r="E100" s="177" t="s">
        <v>2642</v>
      </c>
      <c r="F100" s="178" t="s">
        <v>2643</v>
      </c>
      <c r="G100" s="179" t="s">
        <v>2471</v>
      </c>
      <c r="H100" s="180">
        <v>12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279</v>
      </c>
    </row>
    <row r="101" s="2" customFormat="1" ht="66.75" customHeight="1">
      <c r="A101" s="39"/>
      <c r="B101" s="175"/>
      <c r="C101" s="176" t="s">
        <v>236</v>
      </c>
      <c r="D101" s="176" t="s">
        <v>193</v>
      </c>
      <c r="E101" s="177" t="s">
        <v>2644</v>
      </c>
      <c r="F101" s="178" t="s">
        <v>2645</v>
      </c>
      <c r="G101" s="179" t="s">
        <v>2471</v>
      </c>
      <c r="H101" s="180">
        <v>12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293</v>
      </c>
    </row>
    <row r="102" s="2" customFormat="1" ht="66.75" customHeight="1">
      <c r="A102" s="39"/>
      <c r="B102" s="175"/>
      <c r="C102" s="176" t="s">
        <v>243</v>
      </c>
      <c r="D102" s="176" t="s">
        <v>193</v>
      </c>
      <c r="E102" s="177" t="s">
        <v>2646</v>
      </c>
      <c r="F102" s="178" t="s">
        <v>2647</v>
      </c>
      <c r="G102" s="179" t="s">
        <v>2471</v>
      </c>
      <c r="H102" s="180">
        <v>2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309</v>
      </c>
    </row>
    <row r="103" s="2" customFormat="1" ht="62.7" customHeight="1">
      <c r="A103" s="39"/>
      <c r="B103" s="175"/>
      <c r="C103" s="176" t="s">
        <v>249</v>
      </c>
      <c r="D103" s="176" t="s">
        <v>193</v>
      </c>
      <c r="E103" s="177" t="s">
        <v>2648</v>
      </c>
      <c r="F103" s="178" t="s">
        <v>2649</v>
      </c>
      <c r="G103" s="179" t="s">
        <v>2471</v>
      </c>
      <c r="H103" s="180">
        <v>4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323</v>
      </c>
    </row>
    <row r="104" s="2" customFormat="1" ht="44.25" customHeight="1">
      <c r="A104" s="39"/>
      <c r="B104" s="175"/>
      <c r="C104" s="176" t="s">
        <v>255</v>
      </c>
      <c r="D104" s="176" t="s">
        <v>193</v>
      </c>
      <c r="E104" s="177" t="s">
        <v>2650</v>
      </c>
      <c r="F104" s="178" t="s">
        <v>2651</v>
      </c>
      <c r="G104" s="179" t="s">
        <v>2471</v>
      </c>
      <c r="H104" s="180">
        <v>5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334</v>
      </c>
    </row>
    <row r="105" s="2" customFormat="1" ht="44.25" customHeight="1">
      <c r="A105" s="39"/>
      <c r="B105" s="175"/>
      <c r="C105" s="176" t="s">
        <v>9</v>
      </c>
      <c r="D105" s="176" t="s">
        <v>193</v>
      </c>
      <c r="E105" s="177" t="s">
        <v>2652</v>
      </c>
      <c r="F105" s="178" t="s">
        <v>2653</v>
      </c>
      <c r="G105" s="179" t="s">
        <v>2632</v>
      </c>
      <c r="H105" s="180">
        <v>2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346</v>
      </c>
    </row>
    <row r="106" s="2" customFormat="1" ht="44.25" customHeight="1">
      <c r="A106" s="39"/>
      <c r="B106" s="175"/>
      <c r="C106" s="176" t="s">
        <v>272</v>
      </c>
      <c r="D106" s="176" t="s">
        <v>193</v>
      </c>
      <c r="E106" s="177" t="s">
        <v>2654</v>
      </c>
      <c r="F106" s="178" t="s">
        <v>2655</v>
      </c>
      <c r="G106" s="179" t="s">
        <v>2471</v>
      </c>
      <c r="H106" s="180">
        <v>16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358</v>
      </c>
    </row>
    <row r="107" s="2" customFormat="1" ht="44.25" customHeight="1">
      <c r="A107" s="39"/>
      <c r="B107" s="175"/>
      <c r="C107" s="176" t="s">
        <v>279</v>
      </c>
      <c r="D107" s="176" t="s">
        <v>193</v>
      </c>
      <c r="E107" s="177" t="s">
        <v>2656</v>
      </c>
      <c r="F107" s="178" t="s">
        <v>2657</v>
      </c>
      <c r="G107" s="179" t="s">
        <v>2471</v>
      </c>
      <c r="H107" s="180">
        <v>5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369</v>
      </c>
    </row>
    <row r="108" s="2" customFormat="1" ht="44.25" customHeight="1">
      <c r="A108" s="39"/>
      <c r="B108" s="175"/>
      <c r="C108" s="176" t="s">
        <v>285</v>
      </c>
      <c r="D108" s="176" t="s">
        <v>193</v>
      </c>
      <c r="E108" s="177" t="s">
        <v>2658</v>
      </c>
      <c r="F108" s="178" t="s">
        <v>2659</v>
      </c>
      <c r="G108" s="179" t="s">
        <v>2471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383</v>
      </c>
    </row>
    <row r="109" s="2" customFormat="1" ht="44.25" customHeight="1">
      <c r="A109" s="39"/>
      <c r="B109" s="175"/>
      <c r="C109" s="176" t="s">
        <v>293</v>
      </c>
      <c r="D109" s="176" t="s">
        <v>193</v>
      </c>
      <c r="E109" s="177" t="s">
        <v>2660</v>
      </c>
      <c r="F109" s="178" t="s">
        <v>2661</v>
      </c>
      <c r="G109" s="179" t="s">
        <v>2471</v>
      </c>
      <c r="H109" s="180">
        <v>16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396</v>
      </c>
    </row>
    <row r="110" s="2" customFormat="1" ht="55.5" customHeight="1">
      <c r="A110" s="39"/>
      <c r="B110" s="175"/>
      <c r="C110" s="176" t="s">
        <v>300</v>
      </c>
      <c r="D110" s="176" t="s">
        <v>193</v>
      </c>
      <c r="E110" s="177" t="s">
        <v>2662</v>
      </c>
      <c r="F110" s="178" t="s">
        <v>2663</v>
      </c>
      <c r="G110" s="179" t="s">
        <v>2471</v>
      </c>
      <c r="H110" s="180">
        <v>13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407</v>
      </c>
    </row>
    <row r="111" s="2" customFormat="1" ht="37.8" customHeight="1">
      <c r="A111" s="39"/>
      <c r="B111" s="175"/>
      <c r="C111" s="176" t="s">
        <v>309</v>
      </c>
      <c r="D111" s="176" t="s">
        <v>193</v>
      </c>
      <c r="E111" s="177" t="s">
        <v>2664</v>
      </c>
      <c r="F111" s="178" t="s">
        <v>2665</v>
      </c>
      <c r="G111" s="179" t="s">
        <v>2666</v>
      </c>
      <c r="H111" s="180">
        <v>8.1199999999999992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421</v>
      </c>
    </row>
    <row r="112" s="2" customFormat="1" ht="76.35" customHeight="1">
      <c r="A112" s="39"/>
      <c r="B112" s="175"/>
      <c r="C112" s="176" t="s">
        <v>318</v>
      </c>
      <c r="D112" s="176" t="s">
        <v>193</v>
      </c>
      <c r="E112" s="177" t="s">
        <v>2667</v>
      </c>
      <c r="F112" s="178" t="s">
        <v>2668</v>
      </c>
      <c r="G112" s="179" t="s">
        <v>2666</v>
      </c>
      <c r="H112" s="180">
        <v>5.2000000000000002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432</v>
      </c>
    </row>
    <row r="113" s="2" customFormat="1" ht="33" customHeight="1">
      <c r="A113" s="39"/>
      <c r="B113" s="175"/>
      <c r="C113" s="176" t="s">
        <v>323</v>
      </c>
      <c r="D113" s="176" t="s">
        <v>193</v>
      </c>
      <c r="E113" s="177" t="s">
        <v>2669</v>
      </c>
      <c r="F113" s="178" t="s">
        <v>2670</v>
      </c>
      <c r="G113" s="179" t="s">
        <v>3</v>
      </c>
      <c r="H113" s="180">
        <v>0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446</v>
      </c>
    </row>
    <row r="114" s="2" customFormat="1" ht="16.5" customHeight="1">
      <c r="A114" s="39"/>
      <c r="B114" s="175"/>
      <c r="C114" s="176" t="s">
        <v>8</v>
      </c>
      <c r="D114" s="176" t="s">
        <v>193</v>
      </c>
      <c r="E114" s="177" t="s">
        <v>2671</v>
      </c>
      <c r="F114" s="178" t="s">
        <v>2672</v>
      </c>
      <c r="G114" s="179" t="s">
        <v>136</v>
      </c>
      <c r="H114" s="180">
        <v>53.299999999999997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457</v>
      </c>
    </row>
    <row r="115" s="2" customFormat="1" ht="16.5" customHeight="1">
      <c r="A115" s="39"/>
      <c r="B115" s="175"/>
      <c r="C115" s="176" t="s">
        <v>334</v>
      </c>
      <c r="D115" s="176" t="s">
        <v>193</v>
      </c>
      <c r="E115" s="177" t="s">
        <v>2673</v>
      </c>
      <c r="F115" s="178" t="s">
        <v>2674</v>
      </c>
      <c r="G115" s="179" t="s">
        <v>136</v>
      </c>
      <c r="H115" s="180">
        <v>140.62000000000001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469</v>
      </c>
    </row>
    <row r="116" s="2" customFormat="1" ht="24.15" customHeight="1">
      <c r="A116" s="39"/>
      <c r="B116" s="175"/>
      <c r="C116" s="176" t="s">
        <v>340</v>
      </c>
      <c r="D116" s="176" t="s">
        <v>193</v>
      </c>
      <c r="E116" s="177" t="s">
        <v>2675</v>
      </c>
      <c r="F116" s="178" t="s">
        <v>2676</v>
      </c>
      <c r="G116" s="179" t="s">
        <v>3</v>
      </c>
      <c r="H116" s="180">
        <v>0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481</v>
      </c>
    </row>
    <row r="117" s="2" customFormat="1" ht="16.5" customHeight="1">
      <c r="A117" s="39"/>
      <c r="B117" s="175"/>
      <c r="C117" s="176" t="s">
        <v>346</v>
      </c>
      <c r="D117" s="176" t="s">
        <v>193</v>
      </c>
      <c r="E117" s="177" t="s">
        <v>2677</v>
      </c>
      <c r="F117" s="178" t="s">
        <v>2678</v>
      </c>
      <c r="G117" s="179" t="s">
        <v>2666</v>
      </c>
      <c r="H117" s="180">
        <v>52.899999999999999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493</v>
      </c>
    </row>
    <row r="118" s="2" customFormat="1" ht="16.5" customHeight="1">
      <c r="A118" s="39"/>
      <c r="B118" s="175"/>
      <c r="C118" s="176" t="s">
        <v>352</v>
      </c>
      <c r="D118" s="176" t="s">
        <v>193</v>
      </c>
      <c r="E118" s="177" t="s">
        <v>2679</v>
      </c>
      <c r="F118" s="178" t="s">
        <v>2680</v>
      </c>
      <c r="G118" s="179" t="s">
        <v>2666</v>
      </c>
      <c r="H118" s="180">
        <v>14.6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504</v>
      </c>
    </row>
    <row r="119" s="2" customFormat="1" ht="16.5" customHeight="1">
      <c r="A119" s="39"/>
      <c r="B119" s="175"/>
      <c r="C119" s="176" t="s">
        <v>358</v>
      </c>
      <c r="D119" s="176" t="s">
        <v>193</v>
      </c>
      <c r="E119" s="177" t="s">
        <v>2681</v>
      </c>
      <c r="F119" s="178" t="s">
        <v>2682</v>
      </c>
      <c r="G119" s="179" t="s">
        <v>2666</v>
      </c>
      <c r="H119" s="180">
        <v>18.5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522</v>
      </c>
    </row>
    <row r="120" s="2" customFormat="1" ht="16.5" customHeight="1">
      <c r="A120" s="39"/>
      <c r="B120" s="175"/>
      <c r="C120" s="176" t="s">
        <v>363</v>
      </c>
      <c r="D120" s="176" t="s">
        <v>193</v>
      </c>
      <c r="E120" s="177" t="s">
        <v>2683</v>
      </c>
      <c r="F120" s="178" t="s">
        <v>2684</v>
      </c>
      <c r="G120" s="179" t="s">
        <v>2666</v>
      </c>
      <c r="H120" s="180">
        <v>6.5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536</v>
      </c>
    </row>
    <row r="121" s="2" customFormat="1" ht="16.5" customHeight="1">
      <c r="A121" s="39"/>
      <c r="B121" s="175"/>
      <c r="C121" s="176" t="s">
        <v>369</v>
      </c>
      <c r="D121" s="176" t="s">
        <v>193</v>
      </c>
      <c r="E121" s="177" t="s">
        <v>2685</v>
      </c>
      <c r="F121" s="178" t="s">
        <v>2686</v>
      </c>
      <c r="G121" s="179" t="s">
        <v>2666</v>
      </c>
      <c r="H121" s="180">
        <v>18.100000000000001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550</v>
      </c>
    </row>
    <row r="122" s="2" customFormat="1" ht="16.5" customHeight="1">
      <c r="A122" s="39"/>
      <c r="B122" s="175"/>
      <c r="C122" s="176" t="s">
        <v>376</v>
      </c>
      <c r="D122" s="176" t="s">
        <v>193</v>
      </c>
      <c r="E122" s="177" t="s">
        <v>2687</v>
      </c>
      <c r="F122" s="178" t="s">
        <v>2688</v>
      </c>
      <c r="G122" s="179" t="s">
        <v>2666</v>
      </c>
      <c r="H122" s="180">
        <v>13.4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560</v>
      </c>
    </row>
    <row r="123" s="2" customFormat="1" ht="16.5" customHeight="1">
      <c r="A123" s="39"/>
      <c r="B123" s="175"/>
      <c r="C123" s="176" t="s">
        <v>383</v>
      </c>
      <c r="D123" s="176" t="s">
        <v>193</v>
      </c>
      <c r="E123" s="177" t="s">
        <v>2689</v>
      </c>
      <c r="F123" s="178" t="s">
        <v>2690</v>
      </c>
      <c r="G123" s="179" t="s">
        <v>2666</v>
      </c>
      <c r="H123" s="180">
        <v>4.8099999999999996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574</v>
      </c>
    </row>
    <row r="124" s="2" customFormat="1" ht="16.5" customHeight="1">
      <c r="A124" s="39"/>
      <c r="B124" s="175"/>
      <c r="C124" s="176" t="s">
        <v>390</v>
      </c>
      <c r="D124" s="176" t="s">
        <v>193</v>
      </c>
      <c r="E124" s="177" t="s">
        <v>2691</v>
      </c>
      <c r="F124" s="178" t="s">
        <v>2692</v>
      </c>
      <c r="G124" s="179" t="s">
        <v>2666</v>
      </c>
      <c r="H124" s="180">
        <v>2.2000000000000002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588</v>
      </c>
    </row>
    <row r="125" s="2" customFormat="1" ht="16.5" customHeight="1">
      <c r="A125" s="39"/>
      <c r="B125" s="175"/>
      <c r="C125" s="176" t="s">
        <v>396</v>
      </c>
      <c r="D125" s="176" t="s">
        <v>193</v>
      </c>
      <c r="E125" s="177" t="s">
        <v>2693</v>
      </c>
      <c r="F125" s="178" t="s">
        <v>2694</v>
      </c>
      <c r="G125" s="179" t="s">
        <v>2666</v>
      </c>
      <c r="H125" s="180">
        <v>4.8099999999999996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604</v>
      </c>
    </row>
    <row r="126" s="2" customFormat="1" ht="16.5" customHeight="1">
      <c r="A126" s="39"/>
      <c r="B126" s="175"/>
      <c r="C126" s="176" t="s">
        <v>401</v>
      </c>
      <c r="D126" s="176" t="s">
        <v>193</v>
      </c>
      <c r="E126" s="177" t="s">
        <v>2695</v>
      </c>
      <c r="F126" s="178" t="s">
        <v>2696</v>
      </c>
      <c r="G126" s="179" t="s">
        <v>2666</v>
      </c>
      <c r="H126" s="180">
        <v>1.8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979</v>
      </c>
    </row>
    <row r="127" s="2" customFormat="1" ht="37.8" customHeight="1">
      <c r="A127" s="39"/>
      <c r="B127" s="175"/>
      <c r="C127" s="176" t="s">
        <v>407</v>
      </c>
      <c r="D127" s="176" t="s">
        <v>193</v>
      </c>
      <c r="E127" s="177" t="s">
        <v>2697</v>
      </c>
      <c r="F127" s="178" t="s">
        <v>2698</v>
      </c>
      <c r="G127" s="179" t="s">
        <v>136</v>
      </c>
      <c r="H127" s="180">
        <v>34.5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991</v>
      </c>
    </row>
    <row r="128" s="2" customFormat="1" ht="24.15" customHeight="1">
      <c r="A128" s="39"/>
      <c r="B128" s="175"/>
      <c r="C128" s="176" t="s">
        <v>414</v>
      </c>
      <c r="D128" s="176" t="s">
        <v>193</v>
      </c>
      <c r="E128" s="177" t="s">
        <v>2699</v>
      </c>
      <c r="F128" s="178" t="s">
        <v>2700</v>
      </c>
      <c r="G128" s="179" t="s">
        <v>136</v>
      </c>
      <c r="H128" s="180">
        <v>105.90000000000001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1001</v>
      </c>
    </row>
    <row r="129" s="2" customFormat="1" ht="24.15" customHeight="1">
      <c r="A129" s="39"/>
      <c r="B129" s="175"/>
      <c r="C129" s="176" t="s">
        <v>421</v>
      </c>
      <c r="D129" s="176" t="s">
        <v>193</v>
      </c>
      <c r="E129" s="177" t="s">
        <v>2701</v>
      </c>
      <c r="F129" s="178" t="s">
        <v>2702</v>
      </c>
      <c r="G129" s="179" t="s">
        <v>136</v>
      </c>
      <c r="H129" s="180">
        <v>34.25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1012</v>
      </c>
    </row>
    <row r="130" s="2" customFormat="1" ht="16.5" customHeight="1">
      <c r="A130" s="39"/>
      <c r="B130" s="175"/>
      <c r="C130" s="176" t="s">
        <v>426</v>
      </c>
      <c r="D130" s="176" t="s">
        <v>193</v>
      </c>
      <c r="E130" s="177" t="s">
        <v>2703</v>
      </c>
      <c r="F130" s="178" t="s">
        <v>2704</v>
      </c>
      <c r="G130" s="179" t="s">
        <v>1616</v>
      </c>
      <c r="H130" s="180">
        <v>358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1024</v>
      </c>
    </row>
    <row r="131" s="2" customFormat="1" ht="16.5" customHeight="1">
      <c r="A131" s="39"/>
      <c r="B131" s="175"/>
      <c r="C131" s="176" t="s">
        <v>432</v>
      </c>
      <c r="D131" s="176" t="s">
        <v>193</v>
      </c>
      <c r="E131" s="177" t="s">
        <v>2705</v>
      </c>
      <c r="F131" s="178" t="s">
        <v>2706</v>
      </c>
      <c r="G131" s="179" t="s">
        <v>1616</v>
      </c>
      <c r="H131" s="180">
        <v>125.3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1037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2707</v>
      </c>
      <c r="F132" s="173" t="s">
        <v>2708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SUM(P133:P138)</f>
        <v>0</v>
      </c>
      <c r="Q132" s="168"/>
      <c r="R132" s="169">
        <f>SUM(R133:R138)</f>
        <v>0</v>
      </c>
      <c r="S132" s="168"/>
      <c r="T132" s="17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191</v>
      </c>
      <c r="BK132" s="172">
        <f>SUM(BK133:BK138)</f>
        <v>0</v>
      </c>
    </row>
    <row r="133" s="2" customFormat="1" ht="16.5" customHeight="1">
      <c r="A133" s="39"/>
      <c r="B133" s="175"/>
      <c r="C133" s="176" t="s">
        <v>441</v>
      </c>
      <c r="D133" s="176" t="s">
        <v>193</v>
      </c>
      <c r="E133" s="177" t="s">
        <v>2709</v>
      </c>
      <c r="F133" s="178" t="s">
        <v>2710</v>
      </c>
      <c r="G133" s="179" t="s">
        <v>2471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1048</v>
      </c>
    </row>
    <row r="134" s="2" customFormat="1" ht="16.5" customHeight="1">
      <c r="A134" s="39"/>
      <c r="B134" s="175"/>
      <c r="C134" s="176" t="s">
        <v>446</v>
      </c>
      <c r="D134" s="176" t="s">
        <v>193</v>
      </c>
      <c r="E134" s="177" t="s">
        <v>2711</v>
      </c>
      <c r="F134" s="178" t="s">
        <v>2712</v>
      </c>
      <c r="G134" s="179" t="s">
        <v>2471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1060</v>
      </c>
    </row>
    <row r="135" s="2" customFormat="1" ht="24.15" customHeight="1">
      <c r="A135" s="39"/>
      <c r="B135" s="175"/>
      <c r="C135" s="176" t="s">
        <v>451</v>
      </c>
      <c r="D135" s="176" t="s">
        <v>193</v>
      </c>
      <c r="E135" s="177" t="s">
        <v>2713</v>
      </c>
      <c r="F135" s="178" t="s">
        <v>2676</v>
      </c>
      <c r="G135" s="179" t="s">
        <v>3</v>
      </c>
      <c r="H135" s="180">
        <v>0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1070</v>
      </c>
    </row>
    <row r="136" s="2" customFormat="1" ht="16.5" customHeight="1">
      <c r="A136" s="39"/>
      <c r="B136" s="175"/>
      <c r="C136" s="176" t="s">
        <v>457</v>
      </c>
      <c r="D136" s="176" t="s">
        <v>193</v>
      </c>
      <c r="E136" s="177" t="s">
        <v>2693</v>
      </c>
      <c r="F136" s="178" t="s">
        <v>2694</v>
      </c>
      <c r="G136" s="179" t="s">
        <v>2666</v>
      </c>
      <c r="H136" s="180">
        <v>2.2000000000000002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1081</v>
      </c>
    </row>
    <row r="137" s="2" customFormat="1" ht="16.5" customHeight="1">
      <c r="A137" s="39"/>
      <c r="B137" s="175"/>
      <c r="C137" s="176" t="s">
        <v>462</v>
      </c>
      <c r="D137" s="176" t="s">
        <v>193</v>
      </c>
      <c r="E137" s="177" t="s">
        <v>2714</v>
      </c>
      <c r="F137" s="178" t="s">
        <v>2704</v>
      </c>
      <c r="G137" s="179" t="s">
        <v>1616</v>
      </c>
      <c r="H137" s="180">
        <v>6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1093</v>
      </c>
    </row>
    <row r="138" s="2" customFormat="1" ht="16.5" customHeight="1">
      <c r="A138" s="39"/>
      <c r="B138" s="175"/>
      <c r="C138" s="176" t="s">
        <v>469</v>
      </c>
      <c r="D138" s="176" t="s">
        <v>193</v>
      </c>
      <c r="E138" s="177" t="s">
        <v>2715</v>
      </c>
      <c r="F138" s="178" t="s">
        <v>2706</v>
      </c>
      <c r="G138" s="179" t="s">
        <v>1616</v>
      </c>
      <c r="H138" s="180">
        <v>2.1000000000000001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1105</v>
      </c>
    </row>
    <row r="139" s="12" customFormat="1" ht="22.8" customHeight="1">
      <c r="A139" s="12"/>
      <c r="B139" s="162"/>
      <c r="C139" s="12"/>
      <c r="D139" s="163" t="s">
        <v>71</v>
      </c>
      <c r="E139" s="173" t="s">
        <v>2716</v>
      </c>
      <c r="F139" s="173" t="s">
        <v>2717</v>
      </c>
      <c r="G139" s="12"/>
      <c r="H139" s="12"/>
      <c r="I139" s="165"/>
      <c r="J139" s="174">
        <f>BK139</f>
        <v>0</v>
      </c>
      <c r="K139" s="12"/>
      <c r="L139" s="162"/>
      <c r="M139" s="167"/>
      <c r="N139" s="168"/>
      <c r="O139" s="168"/>
      <c r="P139" s="169">
        <f>SUM(P140:P152)</f>
        <v>0</v>
      </c>
      <c r="Q139" s="168"/>
      <c r="R139" s="169">
        <f>SUM(R140:R152)</f>
        <v>0</v>
      </c>
      <c r="S139" s="168"/>
      <c r="T139" s="170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3" t="s">
        <v>79</v>
      </c>
      <c r="AT139" s="171" t="s">
        <v>71</v>
      </c>
      <c r="AU139" s="171" t="s">
        <v>79</v>
      </c>
      <c r="AY139" s="163" t="s">
        <v>191</v>
      </c>
      <c r="BK139" s="172">
        <f>SUM(BK140:BK152)</f>
        <v>0</v>
      </c>
    </row>
    <row r="140" s="2" customFormat="1" ht="16.5" customHeight="1">
      <c r="A140" s="39"/>
      <c r="B140" s="175"/>
      <c r="C140" s="176" t="s">
        <v>475</v>
      </c>
      <c r="D140" s="176" t="s">
        <v>193</v>
      </c>
      <c r="E140" s="177" t="s">
        <v>79</v>
      </c>
      <c r="F140" s="178" t="s">
        <v>2718</v>
      </c>
      <c r="G140" s="179" t="s">
        <v>2052</v>
      </c>
      <c r="H140" s="180">
        <v>18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1117</v>
      </c>
    </row>
    <row r="141" s="2" customFormat="1" ht="16.5" customHeight="1">
      <c r="A141" s="39"/>
      <c r="B141" s="175"/>
      <c r="C141" s="176" t="s">
        <v>481</v>
      </c>
      <c r="D141" s="176" t="s">
        <v>193</v>
      </c>
      <c r="E141" s="177" t="s">
        <v>81</v>
      </c>
      <c r="F141" s="178" t="s">
        <v>2719</v>
      </c>
      <c r="G141" s="179" t="s">
        <v>2632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1127</v>
      </c>
    </row>
    <row r="142" s="2" customFormat="1" ht="16.5" customHeight="1">
      <c r="A142" s="39"/>
      <c r="B142" s="175"/>
      <c r="C142" s="176" t="s">
        <v>487</v>
      </c>
      <c r="D142" s="176" t="s">
        <v>193</v>
      </c>
      <c r="E142" s="177" t="s">
        <v>90</v>
      </c>
      <c r="F142" s="178" t="s">
        <v>1092</v>
      </c>
      <c r="G142" s="179" t="s">
        <v>258</v>
      </c>
      <c r="H142" s="180">
        <v>3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1138</v>
      </c>
    </row>
    <row r="143" s="2" customFormat="1" ht="16.5" customHeight="1">
      <c r="A143" s="39"/>
      <c r="B143" s="175"/>
      <c r="C143" s="176" t="s">
        <v>493</v>
      </c>
      <c r="D143" s="176" t="s">
        <v>193</v>
      </c>
      <c r="E143" s="177" t="s">
        <v>197</v>
      </c>
      <c r="F143" s="178" t="s">
        <v>2720</v>
      </c>
      <c r="G143" s="179" t="s">
        <v>2052</v>
      </c>
      <c r="H143" s="180">
        <v>120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1149</v>
      </c>
    </row>
    <row r="144" s="2" customFormat="1" ht="16.5" customHeight="1">
      <c r="A144" s="39"/>
      <c r="B144" s="175"/>
      <c r="C144" s="176" t="s">
        <v>499</v>
      </c>
      <c r="D144" s="176" t="s">
        <v>193</v>
      </c>
      <c r="E144" s="177" t="s">
        <v>219</v>
      </c>
      <c r="F144" s="178" t="s">
        <v>2721</v>
      </c>
      <c r="G144" s="179" t="s">
        <v>2052</v>
      </c>
      <c r="H144" s="180">
        <v>0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1161</v>
      </c>
    </row>
    <row r="145" s="2" customFormat="1" ht="16.5" customHeight="1">
      <c r="A145" s="39"/>
      <c r="B145" s="175"/>
      <c r="C145" s="176" t="s">
        <v>504</v>
      </c>
      <c r="D145" s="176" t="s">
        <v>193</v>
      </c>
      <c r="E145" s="177" t="s">
        <v>225</v>
      </c>
      <c r="F145" s="178" t="s">
        <v>2722</v>
      </c>
      <c r="G145" s="179" t="s">
        <v>2632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1169</v>
      </c>
    </row>
    <row r="146" s="2" customFormat="1" ht="16.5" customHeight="1">
      <c r="A146" s="39"/>
      <c r="B146" s="175"/>
      <c r="C146" s="176" t="s">
        <v>514</v>
      </c>
      <c r="D146" s="176" t="s">
        <v>193</v>
      </c>
      <c r="E146" s="177" t="s">
        <v>231</v>
      </c>
      <c r="F146" s="178" t="s">
        <v>2723</v>
      </c>
      <c r="G146" s="179" t="s">
        <v>2632</v>
      </c>
      <c r="H146" s="180">
        <v>0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1180</v>
      </c>
    </row>
    <row r="147" s="2" customFormat="1" ht="16.5" customHeight="1">
      <c r="A147" s="39"/>
      <c r="B147" s="175"/>
      <c r="C147" s="176" t="s">
        <v>522</v>
      </c>
      <c r="D147" s="176" t="s">
        <v>193</v>
      </c>
      <c r="E147" s="177" t="s">
        <v>236</v>
      </c>
      <c r="F147" s="178" t="s">
        <v>2724</v>
      </c>
      <c r="G147" s="179" t="s">
        <v>2052</v>
      </c>
      <c r="H147" s="180">
        <v>8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1191</v>
      </c>
    </row>
    <row r="148" s="2" customFormat="1" ht="16.5" customHeight="1">
      <c r="A148" s="39"/>
      <c r="B148" s="175"/>
      <c r="C148" s="176" t="s">
        <v>530</v>
      </c>
      <c r="D148" s="176" t="s">
        <v>193</v>
      </c>
      <c r="E148" s="177" t="s">
        <v>243</v>
      </c>
      <c r="F148" s="178" t="s">
        <v>2725</v>
      </c>
      <c r="G148" s="179" t="s">
        <v>2052</v>
      </c>
      <c r="H148" s="180">
        <v>0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1200</v>
      </c>
    </row>
    <row r="149" s="2" customFormat="1" ht="16.5" customHeight="1">
      <c r="A149" s="39"/>
      <c r="B149" s="175"/>
      <c r="C149" s="176" t="s">
        <v>536</v>
      </c>
      <c r="D149" s="176" t="s">
        <v>193</v>
      </c>
      <c r="E149" s="177" t="s">
        <v>249</v>
      </c>
      <c r="F149" s="178" t="s">
        <v>2726</v>
      </c>
      <c r="G149" s="179" t="s">
        <v>2632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1211</v>
      </c>
    </row>
    <row r="150" s="2" customFormat="1" ht="16.5" customHeight="1">
      <c r="A150" s="39"/>
      <c r="B150" s="175"/>
      <c r="C150" s="176" t="s">
        <v>544</v>
      </c>
      <c r="D150" s="176" t="s">
        <v>193</v>
      </c>
      <c r="E150" s="177" t="s">
        <v>255</v>
      </c>
      <c r="F150" s="178" t="s">
        <v>2727</v>
      </c>
      <c r="G150" s="179" t="s">
        <v>2632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1223</v>
      </c>
    </row>
    <row r="151" s="2" customFormat="1" ht="16.5" customHeight="1">
      <c r="A151" s="39"/>
      <c r="B151" s="175"/>
      <c r="C151" s="176" t="s">
        <v>550</v>
      </c>
      <c r="D151" s="176" t="s">
        <v>193</v>
      </c>
      <c r="E151" s="177" t="s">
        <v>9</v>
      </c>
      <c r="F151" s="178" t="s">
        <v>2728</v>
      </c>
      <c r="G151" s="179" t="s">
        <v>2052</v>
      </c>
      <c r="H151" s="180">
        <v>8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1234</v>
      </c>
    </row>
    <row r="152" s="2" customFormat="1" ht="16.5" customHeight="1">
      <c r="A152" s="39"/>
      <c r="B152" s="175"/>
      <c r="C152" s="176" t="s">
        <v>556</v>
      </c>
      <c r="D152" s="176" t="s">
        <v>193</v>
      </c>
      <c r="E152" s="177" t="s">
        <v>272</v>
      </c>
      <c r="F152" s="178" t="s">
        <v>2729</v>
      </c>
      <c r="G152" s="179" t="s">
        <v>2052</v>
      </c>
      <c r="H152" s="180">
        <v>2</v>
      </c>
      <c r="I152" s="181"/>
      <c r="J152" s="182">
        <f>ROUND(I152*H152,2)</f>
        <v>0</v>
      </c>
      <c r="K152" s="178" t="s">
        <v>3</v>
      </c>
      <c r="L152" s="40"/>
      <c r="M152" s="236" t="s">
        <v>3</v>
      </c>
      <c r="N152" s="237" t="s">
        <v>43</v>
      </c>
      <c r="O152" s="234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1244</v>
      </c>
    </row>
    <row r="153" s="2" customFormat="1" ht="6.96" customHeight="1">
      <c r="A153" s="39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40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autoFilter ref="C88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2730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2218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ROUND(J91,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ROUND((SUM(BE91:BE177)),  2)</f>
        <v>0</v>
      </c>
      <c r="G35" s="39"/>
      <c r="H35" s="39"/>
      <c r="I35" s="134">
        <v>0.20999999999999999</v>
      </c>
      <c r="J35" s="133">
        <f>ROUND(((SUM(BE91:BE177))*I35),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ROUND((SUM(BF91:BF177)),  2)</f>
        <v>0</v>
      </c>
      <c r="G36" s="39"/>
      <c r="H36" s="39"/>
      <c r="I36" s="134">
        <v>0.12</v>
      </c>
      <c r="J36" s="133">
        <f>ROUND(((SUM(BF91:BF177))*I36),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ROUND((SUM(BG91:BG177)),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ROUND((SUM(BH91:BH177)),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ROUND((SUM(BI91:BI177)),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05 - SO 01.4 - Vytápění / Chlazení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J91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2619</v>
      </c>
      <c r="E64" s="146"/>
      <c r="F64" s="146"/>
      <c r="G64" s="146"/>
      <c r="H64" s="146"/>
      <c r="I64" s="146"/>
      <c r="J64" s="147">
        <f>J92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2731</v>
      </c>
      <c r="E65" s="150"/>
      <c r="F65" s="150"/>
      <c r="G65" s="150"/>
      <c r="H65" s="150"/>
      <c r="I65" s="150"/>
      <c r="J65" s="151">
        <f>J93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2732</v>
      </c>
      <c r="E66" s="150"/>
      <c r="F66" s="150"/>
      <c r="G66" s="150"/>
      <c r="H66" s="150"/>
      <c r="I66" s="150"/>
      <c r="J66" s="151">
        <f>J122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2733</v>
      </c>
      <c r="E67" s="150"/>
      <c r="F67" s="150"/>
      <c r="G67" s="150"/>
      <c r="H67" s="150"/>
      <c r="I67" s="150"/>
      <c r="J67" s="151">
        <f>J144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2734</v>
      </c>
      <c r="E68" s="150"/>
      <c r="F68" s="150"/>
      <c r="G68" s="150"/>
      <c r="H68" s="150"/>
      <c r="I68" s="150"/>
      <c r="J68" s="151">
        <f>J150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2622</v>
      </c>
      <c r="E69" s="150"/>
      <c r="F69" s="150"/>
      <c r="G69" s="150"/>
      <c r="H69" s="150"/>
      <c r="I69" s="150"/>
      <c r="J69" s="151">
        <f>J164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176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6" t="str">
        <f>E7</f>
        <v>Rekonstrukce pavilonu údržby - A, úprava 27.7.2025</v>
      </c>
      <c r="F79" s="33"/>
      <c r="G79" s="33"/>
      <c r="H79" s="33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151</v>
      </c>
      <c r="L80" s="23"/>
    </row>
    <row r="81" s="2" customFormat="1" ht="16.5" customHeight="1">
      <c r="A81" s="39"/>
      <c r="B81" s="40"/>
      <c r="C81" s="39"/>
      <c r="D81" s="39"/>
      <c r="E81" s="126" t="s">
        <v>152</v>
      </c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153</v>
      </c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39"/>
      <c r="D83" s="39"/>
      <c r="E83" s="63" t="str">
        <f>E11</f>
        <v>05 - SO 01.4 - Vytápění / Chlazení</v>
      </c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39"/>
      <c r="E85" s="39"/>
      <c r="F85" s="28" t="str">
        <f>F14</f>
        <v xml:space="preserve"> </v>
      </c>
      <c r="G85" s="39"/>
      <c r="H85" s="39"/>
      <c r="I85" s="33" t="s">
        <v>23</v>
      </c>
      <c r="J85" s="65" t="str">
        <f>IF(J14="","",J14)</f>
        <v>27. 7. 2025</v>
      </c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39"/>
      <c r="E87" s="39"/>
      <c r="F87" s="28" t="str">
        <f>E17</f>
        <v>Česká zemědělská univerzita</v>
      </c>
      <c r="G87" s="39"/>
      <c r="H87" s="39"/>
      <c r="I87" s="33" t="s">
        <v>31</v>
      </c>
      <c r="J87" s="37" t="str">
        <f>E23</f>
        <v xml:space="preserve">GREBNER,  spol. s r.o.</v>
      </c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39"/>
      <c r="E88" s="39"/>
      <c r="F88" s="28" t="str">
        <f>IF(E20="","",E20)</f>
        <v>Vyplň údaj</v>
      </c>
      <c r="G88" s="39"/>
      <c r="H88" s="39"/>
      <c r="I88" s="33" t="s">
        <v>34</v>
      </c>
      <c r="J88" s="37" t="str">
        <f>E26</f>
        <v>Ing.Josef Němeček</v>
      </c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52"/>
      <c r="B90" s="153"/>
      <c r="C90" s="154" t="s">
        <v>177</v>
      </c>
      <c r="D90" s="155" t="s">
        <v>57</v>
      </c>
      <c r="E90" s="155" t="s">
        <v>53</v>
      </c>
      <c r="F90" s="155" t="s">
        <v>54</v>
      </c>
      <c r="G90" s="155" t="s">
        <v>178</v>
      </c>
      <c r="H90" s="155" t="s">
        <v>179</v>
      </c>
      <c r="I90" s="155" t="s">
        <v>180</v>
      </c>
      <c r="J90" s="155" t="s">
        <v>159</v>
      </c>
      <c r="K90" s="156" t="s">
        <v>181</v>
      </c>
      <c r="L90" s="157"/>
      <c r="M90" s="81" t="s">
        <v>3</v>
      </c>
      <c r="N90" s="82" t="s">
        <v>42</v>
      </c>
      <c r="O90" s="82" t="s">
        <v>182</v>
      </c>
      <c r="P90" s="82" t="s">
        <v>183</v>
      </c>
      <c r="Q90" s="82" t="s">
        <v>184</v>
      </c>
      <c r="R90" s="82" t="s">
        <v>185</v>
      </c>
      <c r="S90" s="82" t="s">
        <v>186</v>
      </c>
      <c r="T90" s="83" t="s">
        <v>187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="2" customFormat="1" ht="22.8" customHeight="1">
      <c r="A91" s="39"/>
      <c r="B91" s="40"/>
      <c r="C91" s="88" t="s">
        <v>188</v>
      </c>
      <c r="D91" s="39"/>
      <c r="E91" s="39"/>
      <c r="F91" s="39"/>
      <c r="G91" s="39"/>
      <c r="H91" s="39"/>
      <c r="I91" s="39"/>
      <c r="J91" s="158">
        <f>BK91</f>
        <v>0</v>
      </c>
      <c r="K91" s="39"/>
      <c r="L91" s="40"/>
      <c r="M91" s="84"/>
      <c r="N91" s="69"/>
      <c r="O91" s="85"/>
      <c r="P91" s="159">
        <f>P92</f>
        <v>0</v>
      </c>
      <c r="Q91" s="85"/>
      <c r="R91" s="159">
        <f>R92</f>
        <v>0</v>
      </c>
      <c r="S91" s="85"/>
      <c r="T91" s="160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71</v>
      </c>
      <c r="AU91" s="20" t="s">
        <v>160</v>
      </c>
      <c r="BK91" s="161">
        <f>BK92</f>
        <v>0</v>
      </c>
    </row>
    <row r="92" s="12" customFormat="1" ht="25.92" customHeight="1">
      <c r="A92" s="12"/>
      <c r="B92" s="162"/>
      <c r="C92" s="12"/>
      <c r="D92" s="163" t="s">
        <v>71</v>
      </c>
      <c r="E92" s="164" t="s">
        <v>2623</v>
      </c>
      <c r="F92" s="164" t="s">
        <v>2624</v>
      </c>
      <c r="G92" s="12"/>
      <c r="H92" s="12"/>
      <c r="I92" s="165"/>
      <c r="J92" s="166">
        <f>BK92</f>
        <v>0</v>
      </c>
      <c r="K92" s="12"/>
      <c r="L92" s="162"/>
      <c r="M92" s="167"/>
      <c r="N92" s="168"/>
      <c r="O92" s="168"/>
      <c r="P92" s="169">
        <f>P93+P122+P144+P150+P164</f>
        <v>0</v>
      </c>
      <c r="Q92" s="168"/>
      <c r="R92" s="169">
        <f>R93+R122+R144+R150+R164</f>
        <v>0</v>
      </c>
      <c r="S92" s="168"/>
      <c r="T92" s="170">
        <f>T93+T122+T144+T150+T164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3" t="s">
        <v>79</v>
      </c>
      <c r="AT92" s="171" t="s">
        <v>71</v>
      </c>
      <c r="AU92" s="171" t="s">
        <v>72</v>
      </c>
      <c r="AY92" s="163" t="s">
        <v>191</v>
      </c>
      <c r="BK92" s="172">
        <f>BK93+BK122+BK144+BK150+BK164</f>
        <v>0</v>
      </c>
    </row>
    <row r="93" s="12" customFormat="1" ht="22.8" customHeight="1">
      <c r="A93" s="12"/>
      <c r="B93" s="162"/>
      <c r="C93" s="12"/>
      <c r="D93" s="163" t="s">
        <v>71</v>
      </c>
      <c r="E93" s="173" t="s">
        <v>2735</v>
      </c>
      <c r="F93" s="173" t="s">
        <v>2736</v>
      </c>
      <c r="G93" s="12"/>
      <c r="H93" s="12"/>
      <c r="I93" s="165"/>
      <c r="J93" s="174">
        <f>BK93</f>
        <v>0</v>
      </c>
      <c r="K93" s="12"/>
      <c r="L93" s="162"/>
      <c r="M93" s="167"/>
      <c r="N93" s="168"/>
      <c r="O93" s="168"/>
      <c r="P93" s="169">
        <f>SUM(P94:P121)</f>
        <v>0</v>
      </c>
      <c r="Q93" s="168"/>
      <c r="R93" s="169">
        <f>SUM(R94:R121)</f>
        <v>0</v>
      </c>
      <c r="S93" s="168"/>
      <c r="T93" s="170">
        <f>SUM(T94:T121)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3" t="s">
        <v>79</v>
      </c>
      <c r="AT93" s="171" t="s">
        <v>71</v>
      </c>
      <c r="AU93" s="171" t="s">
        <v>79</v>
      </c>
      <c r="AY93" s="163" t="s">
        <v>191</v>
      </c>
      <c r="BK93" s="172">
        <f>SUM(BK94:BK121)</f>
        <v>0</v>
      </c>
    </row>
    <row r="94" s="2" customFormat="1" ht="24.15" customHeight="1">
      <c r="A94" s="39"/>
      <c r="B94" s="175"/>
      <c r="C94" s="176" t="s">
        <v>79</v>
      </c>
      <c r="D94" s="176" t="s">
        <v>193</v>
      </c>
      <c r="E94" s="177" t="s">
        <v>2627</v>
      </c>
      <c r="F94" s="178" t="s">
        <v>2737</v>
      </c>
      <c r="G94" s="179" t="s">
        <v>2471</v>
      </c>
      <c r="H94" s="180">
        <v>1</v>
      </c>
      <c r="I94" s="181"/>
      <c r="J94" s="182">
        <f>ROUND(I94*H94,2)</f>
        <v>0</v>
      </c>
      <c r="K94" s="178" t="s">
        <v>3</v>
      </c>
      <c r="L94" s="40"/>
      <c r="M94" s="183" t="s">
        <v>3</v>
      </c>
      <c r="N94" s="184" t="s">
        <v>43</v>
      </c>
      <c r="O94" s="7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7" t="s">
        <v>197</v>
      </c>
      <c r="AT94" s="187" t="s">
        <v>193</v>
      </c>
      <c r="AU94" s="187" t="s">
        <v>81</v>
      </c>
      <c r="AY94" s="20" t="s">
        <v>191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197</v>
      </c>
      <c r="BM94" s="187" t="s">
        <v>81</v>
      </c>
    </row>
    <row r="95" s="2" customFormat="1" ht="16.5" customHeight="1">
      <c r="A95" s="39"/>
      <c r="B95" s="175"/>
      <c r="C95" s="176" t="s">
        <v>81</v>
      </c>
      <c r="D95" s="176" t="s">
        <v>193</v>
      </c>
      <c r="E95" s="177" t="s">
        <v>2738</v>
      </c>
      <c r="F95" s="178" t="s">
        <v>2739</v>
      </c>
      <c r="G95" s="179" t="s">
        <v>2471</v>
      </c>
      <c r="H95" s="180">
        <v>1</v>
      </c>
      <c r="I95" s="181"/>
      <c r="J95" s="182">
        <f>ROUND(I95*H95,2)</f>
        <v>0</v>
      </c>
      <c r="K95" s="178" t="s">
        <v>3</v>
      </c>
      <c r="L95" s="40"/>
      <c r="M95" s="183" t="s">
        <v>3</v>
      </c>
      <c r="N95" s="184" t="s">
        <v>43</v>
      </c>
      <c r="O95" s="73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87" t="s">
        <v>197</v>
      </c>
      <c r="AT95" s="187" t="s">
        <v>193</v>
      </c>
      <c r="AU95" s="187" t="s">
        <v>81</v>
      </c>
      <c r="AY95" s="20" t="s">
        <v>191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197</v>
      </c>
      <c r="BM95" s="187" t="s">
        <v>197</v>
      </c>
    </row>
    <row r="96" s="2" customFormat="1" ht="16.5" customHeight="1">
      <c r="A96" s="39"/>
      <c r="B96" s="175"/>
      <c r="C96" s="176" t="s">
        <v>90</v>
      </c>
      <c r="D96" s="176" t="s">
        <v>193</v>
      </c>
      <c r="E96" s="177" t="s">
        <v>2740</v>
      </c>
      <c r="F96" s="178" t="s">
        <v>2741</v>
      </c>
      <c r="G96" s="179" t="s">
        <v>2471</v>
      </c>
      <c r="H96" s="180">
        <v>1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197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197</v>
      </c>
      <c r="BM96" s="187" t="s">
        <v>225</v>
      </c>
    </row>
    <row r="97" s="2" customFormat="1" ht="16.5" customHeight="1">
      <c r="A97" s="39"/>
      <c r="B97" s="175"/>
      <c r="C97" s="176" t="s">
        <v>197</v>
      </c>
      <c r="D97" s="176" t="s">
        <v>193</v>
      </c>
      <c r="E97" s="177" t="s">
        <v>2742</v>
      </c>
      <c r="F97" s="178" t="s">
        <v>2743</v>
      </c>
      <c r="G97" s="179" t="s">
        <v>2471</v>
      </c>
      <c r="H97" s="180">
        <v>1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197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197</v>
      </c>
      <c r="BM97" s="187" t="s">
        <v>236</v>
      </c>
    </row>
    <row r="98" s="2" customFormat="1" ht="16.5" customHeight="1">
      <c r="A98" s="39"/>
      <c r="B98" s="175"/>
      <c r="C98" s="176" t="s">
        <v>219</v>
      </c>
      <c r="D98" s="176" t="s">
        <v>193</v>
      </c>
      <c r="E98" s="177" t="s">
        <v>2744</v>
      </c>
      <c r="F98" s="178" t="s">
        <v>2745</v>
      </c>
      <c r="G98" s="179" t="s">
        <v>2471</v>
      </c>
      <c r="H98" s="180">
        <v>1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249</v>
      </c>
    </row>
    <row r="99" s="2" customFormat="1" ht="16.5" customHeight="1">
      <c r="A99" s="39"/>
      <c r="B99" s="175"/>
      <c r="C99" s="176" t="s">
        <v>225</v>
      </c>
      <c r="D99" s="176" t="s">
        <v>193</v>
      </c>
      <c r="E99" s="177" t="s">
        <v>2746</v>
      </c>
      <c r="F99" s="178" t="s">
        <v>2747</v>
      </c>
      <c r="G99" s="179" t="s">
        <v>2471</v>
      </c>
      <c r="H99" s="180">
        <v>1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9</v>
      </c>
    </row>
    <row r="100" s="2" customFormat="1" ht="16.5" customHeight="1">
      <c r="A100" s="39"/>
      <c r="B100" s="175"/>
      <c r="C100" s="176" t="s">
        <v>231</v>
      </c>
      <c r="D100" s="176" t="s">
        <v>193</v>
      </c>
      <c r="E100" s="177" t="s">
        <v>2748</v>
      </c>
      <c r="F100" s="178" t="s">
        <v>2749</v>
      </c>
      <c r="G100" s="179" t="s">
        <v>2471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279</v>
      </c>
    </row>
    <row r="101" s="2" customFormat="1" ht="16.5" customHeight="1">
      <c r="A101" s="39"/>
      <c r="B101" s="175"/>
      <c r="C101" s="176" t="s">
        <v>236</v>
      </c>
      <c r="D101" s="176" t="s">
        <v>193</v>
      </c>
      <c r="E101" s="177" t="s">
        <v>2750</v>
      </c>
      <c r="F101" s="178" t="s">
        <v>2751</v>
      </c>
      <c r="G101" s="179" t="s">
        <v>2471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293</v>
      </c>
    </row>
    <row r="102" s="2" customFormat="1" ht="16.5" customHeight="1">
      <c r="A102" s="39"/>
      <c r="B102" s="175"/>
      <c r="C102" s="176" t="s">
        <v>243</v>
      </c>
      <c r="D102" s="176" t="s">
        <v>193</v>
      </c>
      <c r="E102" s="177" t="s">
        <v>2752</v>
      </c>
      <c r="F102" s="178" t="s">
        <v>2753</v>
      </c>
      <c r="G102" s="179" t="s">
        <v>2471</v>
      </c>
      <c r="H102" s="180">
        <v>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309</v>
      </c>
    </row>
    <row r="103" s="2" customFormat="1" ht="16.5" customHeight="1">
      <c r="A103" s="39"/>
      <c r="B103" s="175"/>
      <c r="C103" s="176" t="s">
        <v>249</v>
      </c>
      <c r="D103" s="176" t="s">
        <v>193</v>
      </c>
      <c r="E103" s="177" t="s">
        <v>2754</v>
      </c>
      <c r="F103" s="178" t="s">
        <v>2755</v>
      </c>
      <c r="G103" s="179" t="s">
        <v>2471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323</v>
      </c>
    </row>
    <row r="104" s="2" customFormat="1" ht="16.5" customHeight="1">
      <c r="A104" s="39"/>
      <c r="B104" s="175"/>
      <c r="C104" s="176" t="s">
        <v>255</v>
      </c>
      <c r="D104" s="176" t="s">
        <v>193</v>
      </c>
      <c r="E104" s="177" t="s">
        <v>2756</v>
      </c>
      <c r="F104" s="178" t="s">
        <v>2757</v>
      </c>
      <c r="G104" s="179" t="s">
        <v>2471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334</v>
      </c>
    </row>
    <row r="105" s="2" customFormat="1" ht="16.5" customHeight="1">
      <c r="A105" s="39"/>
      <c r="B105" s="175"/>
      <c r="C105" s="176" t="s">
        <v>9</v>
      </c>
      <c r="D105" s="176" t="s">
        <v>193</v>
      </c>
      <c r="E105" s="177" t="s">
        <v>2634</v>
      </c>
      <c r="F105" s="178" t="s">
        <v>2758</v>
      </c>
      <c r="G105" s="179" t="s">
        <v>2471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346</v>
      </c>
    </row>
    <row r="106" s="2" customFormat="1" ht="16.5" customHeight="1">
      <c r="A106" s="39"/>
      <c r="B106" s="175"/>
      <c r="C106" s="176" t="s">
        <v>272</v>
      </c>
      <c r="D106" s="176" t="s">
        <v>193</v>
      </c>
      <c r="E106" s="177" t="s">
        <v>2759</v>
      </c>
      <c r="F106" s="178" t="s">
        <v>2760</v>
      </c>
      <c r="G106" s="179" t="s">
        <v>2471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358</v>
      </c>
    </row>
    <row r="107" s="2" customFormat="1" ht="16.5" customHeight="1">
      <c r="A107" s="39"/>
      <c r="B107" s="175"/>
      <c r="C107" s="176" t="s">
        <v>279</v>
      </c>
      <c r="D107" s="176" t="s">
        <v>193</v>
      </c>
      <c r="E107" s="177" t="s">
        <v>2636</v>
      </c>
      <c r="F107" s="178" t="s">
        <v>2761</v>
      </c>
      <c r="G107" s="179" t="s">
        <v>2471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369</v>
      </c>
    </row>
    <row r="108" s="2" customFormat="1" ht="16.5" customHeight="1">
      <c r="A108" s="39"/>
      <c r="B108" s="175"/>
      <c r="C108" s="176" t="s">
        <v>285</v>
      </c>
      <c r="D108" s="176" t="s">
        <v>193</v>
      </c>
      <c r="E108" s="177" t="s">
        <v>2762</v>
      </c>
      <c r="F108" s="178" t="s">
        <v>2763</v>
      </c>
      <c r="G108" s="179" t="s">
        <v>2471</v>
      </c>
      <c r="H108" s="180">
        <v>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383</v>
      </c>
    </row>
    <row r="109" s="2" customFormat="1" ht="16.5" customHeight="1">
      <c r="A109" s="39"/>
      <c r="B109" s="175"/>
      <c r="C109" s="176" t="s">
        <v>293</v>
      </c>
      <c r="D109" s="176" t="s">
        <v>193</v>
      </c>
      <c r="E109" s="177" t="s">
        <v>2638</v>
      </c>
      <c r="F109" s="178" t="s">
        <v>2764</v>
      </c>
      <c r="G109" s="179" t="s">
        <v>2471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396</v>
      </c>
    </row>
    <row r="110" s="2" customFormat="1" ht="16.5" customHeight="1">
      <c r="A110" s="39"/>
      <c r="B110" s="175"/>
      <c r="C110" s="176" t="s">
        <v>300</v>
      </c>
      <c r="D110" s="176" t="s">
        <v>193</v>
      </c>
      <c r="E110" s="177" t="s">
        <v>2640</v>
      </c>
      <c r="F110" s="178" t="s">
        <v>2765</v>
      </c>
      <c r="G110" s="179" t="s">
        <v>2471</v>
      </c>
      <c r="H110" s="180">
        <v>1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407</v>
      </c>
    </row>
    <row r="111" s="2" customFormat="1" ht="16.5" customHeight="1">
      <c r="A111" s="39"/>
      <c r="B111" s="175"/>
      <c r="C111" s="176" t="s">
        <v>309</v>
      </c>
      <c r="D111" s="176" t="s">
        <v>193</v>
      </c>
      <c r="E111" s="177" t="s">
        <v>2642</v>
      </c>
      <c r="F111" s="178" t="s">
        <v>2766</v>
      </c>
      <c r="G111" s="179" t="s">
        <v>2471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421</v>
      </c>
    </row>
    <row r="112" s="2" customFormat="1" ht="16.5" customHeight="1">
      <c r="A112" s="39"/>
      <c r="B112" s="175"/>
      <c r="C112" s="176" t="s">
        <v>318</v>
      </c>
      <c r="D112" s="176" t="s">
        <v>193</v>
      </c>
      <c r="E112" s="177" t="s">
        <v>2644</v>
      </c>
      <c r="F112" s="178" t="s">
        <v>2767</v>
      </c>
      <c r="G112" s="179" t="s">
        <v>3</v>
      </c>
      <c r="H112" s="180">
        <v>0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432</v>
      </c>
    </row>
    <row r="113" s="2" customFormat="1" ht="24.15" customHeight="1">
      <c r="A113" s="39"/>
      <c r="B113" s="175"/>
      <c r="C113" s="176" t="s">
        <v>323</v>
      </c>
      <c r="D113" s="176" t="s">
        <v>193</v>
      </c>
      <c r="E113" s="177" t="s">
        <v>2768</v>
      </c>
      <c r="F113" s="178" t="s">
        <v>2769</v>
      </c>
      <c r="G113" s="179" t="s">
        <v>2471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446</v>
      </c>
    </row>
    <row r="114" s="2" customFormat="1" ht="37.8" customHeight="1">
      <c r="A114" s="39"/>
      <c r="B114" s="175"/>
      <c r="C114" s="176" t="s">
        <v>8</v>
      </c>
      <c r="D114" s="176" t="s">
        <v>193</v>
      </c>
      <c r="E114" s="177" t="s">
        <v>2770</v>
      </c>
      <c r="F114" s="178" t="s">
        <v>2771</v>
      </c>
      <c r="G114" s="179" t="s">
        <v>2471</v>
      </c>
      <c r="H114" s="180">
        <v>1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457</v>
      </c>
    </row>
    <row r="115" s="2" customFormat="1" ht="24.15" customHeight="1">
      <c r="A115" s="39"/>
      <c r="B115" s="175"/>
      <c r="C115" s="176" t="s">
        <v>334</v>
      </c>
      <c r="D115" s="176" t="s">
        <v>193</v>
      </c>
      <c r="E115" s="177" t="s">
        <v>2772</v>
      </c>
      <c r="F115" s="178" t="s">
        <v>2773</v>
      </c>
      <c r="G115" s="179" t="s">
        <v>2471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469</v>
      </c>
    </row>
    <row r="116" s="2" customFormat="1" ht="33" customHeight="1">
      <c r="A116" s="39"/>
      <c r="B116" s="175"/>
      <c r="C116" s="176" t="s">
        <v>340</v>
      </c>
      <c r="D116" s="176" t="s">
        <v>193</v>
      </c>
      <c r="E116" s="177" t="s">
        <v>2774</v>
      </c>
      <c r="F116" s="178" t="s">
        <v>2775</v>
      </c>
      <c r="G116" s="179" t="s">
        <v>2471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481</v>
      </c>
    </row>
    <row r="117" s="2" customFormat="1" ht="16.5" customHeight="1">
      <c r="A117" s="39"/>
      <c r="B117" s="175"/>
      <c r="C117" s="176" t="s">
        <v>346</v>
      </c>
      <c r="D117" s="176" t="s">
        <v>193</v>
      </c>
      <c r="E117" s="177" t="s">
        <v>2776</v>
      </c>
      <c r="F117" s="178" t="s">
        <v>2777</v>
      </c>
      <c r="G117" s="179" t="s">
        <v>2471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493</v>
      </c>
    </row>
    <row r="118" s="2" customFormat="1" ht="16.5" customHeight="1">
      <c r="A118" s="39"/>
      <c r="B118" s="175"/>
      <c r="C118" s="176" t="s">
        <v>352</v>
      </c>
      <c r="D118" s="176" t="s">
        <v>193</v>
      </c>
      <c r="E118" s="177" t="s">
        <v>2778</v>
      </c>
      <c r="F118" s="178" t="s">
        <v>2779</v>
      </c>
      <c r="G118" s="179" t="s">
        <v>2471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504</v>
      </c>
    </row>
    <row r="119" s="2" customFormat="1" ht="16.5" customHeight="1">
      <c r="A119" s="39"/>
      <c r="B119" s="175"/>
      <c r="C119" s="176" t="s">
        <v>358</v>
      </c>
      <c r="D119" s="176" t="s">
        <v>193</v>
      </c>
      <c r="E119" s="177" t="s">
        <v>2776</v>
      </c>
      <c r="F119" s="178" t="s">
        <v>2777</v>
      </c>
      <c r="G119" s="179" t="s">
        <v>2471</v>
      </c>
      <c r="H119" s="180">
        <v>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522</v>
      </c>
    </row>
    <row r="120" s="2" customFormat="1" ht="24.15" customHeight="1">
      <c r="A120" s="39"/>
      <c r="B120" s="175"/>
      <c r="C120" s="176" t="s">
        <v>363</v>
      </c>
      <c r="D120" s="176" t="s">
        <v>193</v>
      </c>
      <c r="E120" s="177" t="s">
        <v>2780</v>
      </c>
      <c r="F120" s="178" t="s">
        <v>2781</v>
      </c>
      <c r="G120" s="179" t="s">
        <v>2471</v>
      </c>
      <c r="H120" s="180">
        <v>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536</v>
      </c>
    </row>
    <row r="121" s="2" customFormat="1" ht="16.5" customHeight="1">
      <c r="A121" s="39"/>
      <c r="B121" s="175"/>
      <c r="C121" s="176" t="s">
        <v>369</v>
      </c>
      <c r="D121" s="176" t="s">
        <v>193</v>
      </c>
      <c r="E121" s="177" t="s">
        <v>2782</v>
      </c>
      <c r="F121" s="178" t="s">
        <v>2783</v>
      </c>
      <c r="G121" s="179" t="s">
        <v>2471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550</v>
      </c>
    </row>
    <row r="122" s="12" customFormat="1" ht="22.8" customHeight="1">
      <c r="A122" s="12"/>
      <c r="B122" s="162"/>
      <c r="C122" s="12"/>
      <c r="D122" s="163" t="s">
        <v>71</v>
      </c>
      <c r="E122" s="173" t="s">
        <v>2784</v>
      </c>
      <c r="F122" s="173" t="s">
        <v>2785</v>
      </c>
      <c r="G122" s="12"/>
      <c r="H122" s="12"/>
      <c r="I122" s="165"/>
      <c r="J122" s="174">
        <f>BK122</f>
        <v>0</v>
      </c>
      <c r="K122" s="12"/>
      <c r="L122" s="162"/>
      <c r="M122" s="167"/>
      <c r="N122" s="168"/>
      <c r="O122" s="168"/>
      <c r="P122" s="169">
        <f>SUM(P123:P143)</f>
        <v>0</v>
      </c>
      <c r="Q122" s="168"/>
      <c r="R122" s="169">
        <f>SUM(R123:R143)</f>
        <v>0</v>
      </c>
      <c r="S122" s="168"/>
      <c r="T122" s="17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79</v>
      </c>
      <c r="AT122" s="171" t="s">
        <v>71</v>
      </c>
      <c r="AU122" s="171" t="s">
        <v>79</v>
      </c>
      <c r="AY122" s="163" t="s">
        <v>191</v>
      </c>
      <c r="BK122" s="172">
        <f>SUM(BK123:BK143)</f>
        <v>0</v>
      </c>
    </row>
    <row r="123" s="2" customFormat="1" ht="21.75" customHeight="1">
      <c r="A123" s="39"/>
      <c r="B123" s="175"/>
      <c r="C123" s="176" t="s">
        <v>376</v>
      </c>
      <c r="D123" s="176" t="s">
        <v>193</v>
      </c>
      <c r="E123" s="177" t="s">
        <v>2646</v>
      </c>
      <c r="F123" s="178" t="s">
        <v>2786</v>
      </c>
      <c r="G123" s="179" t="s">
        <v>3</v>
      </c>
      <c r="H123" s="180">
        <v>0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560</v>
      </c>
    </row>
    <row r="124" s="2" customFormat="1" ht="16.5" customHeight="1">
      <c r="A124" s="39"/>
      <c r="B124" s="175"/>
      <c r="C124" s="176" t="s">
        <v>383</v>
      </c>
      <c r="D124" s="176" t="s">
        <v>193</v>
      </c>
      <c r="E124" s="177" t="s">
        <v>2787</v>
      </c>
      <c r="F124" s="178" t="s">
        <v>2788</v>
      </c>
      <c r="G124" s="179" t="s">
        <v>2471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574</v>
      </c>
    </row>
    <row r="125" s="2" customFormat="1" ht="16.5" customHeight="1">
      <c r="A125" s="39"/>
      <c r="B125" s="175"/>
      <c r="C125" s="176" t="s">
        <v>390</v>
      </c>
      <c r="D125" s="176" t="s">
        <v>193</v>
      </c>
      <c r="E125" s="177" t="s">
        <v>2789</v>
      </c>
      <c r="F125" s="178" t="s">
        <v>2790</v>
      </c>
      <c r="G125" s="179" t="s">
        <v>2471</v>
      </c>
      <c r="H125" s="180">
        <v>2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588</v>
      </c>
    </row>
    <row r="126" s="2" customFormat="1" ht="16.5" customHeight="1">
      <c r="A126" s="39"/>
      <c r="B126" s="175"/>
      <c r="C126" s="176" t="s">
        <v>396</v>
      </c>
      <c r="D126" s="176" t="s">
        <v>193</v>
      </c>
      <c r="E126" s="177" t="s">
        <v>2791</v>
      </c>
      <c r="F126" s="178" t="s">
        <v>2792</v>
      </c>
      <c r="G126" s="179" t="s">
        <v>2471</v>
      </c>
      <c r="H126" s="180">
        <v>1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604</v>
      </c>
    </row>
    <row r="127" s="2" customFormat="1" ht="16.5" customHeight="1">
      <c r="A127" s="39"/>
      <c r="B127" s="175"/>
      <c r="C127" s="176" t="s">
        <v>401</v>
      </c>
      <c r="D127" s="176" t="s">
        <v>193</v>
      </c>
      <c r="E127" s="177" t="s">
        <v>2793</v>
      </c>
      <c r="F127" s="178" t="s">
        <v>2794</v>
      </c>
      <c r="G127" s="179" t="s">
        <v>2471</v>
      </c>
      <c r="H127" s="180">
        <v>1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979</v>
      </c>
    </row>
    <row r="128" s="2" customFormat="1" ht="16.5" customHeight="1">
      <c r="A128" s="39"/>
      <c r="B128" s="175"/>
      <c r="C128" s="176" t="s">
        <v>407</v>
      </c>
      <c r="D128" s="176" t="s">
        <v>193</v>
      </c>
      <c r="E128" s="177" t="s">
        <v>2795</v>
      </c>
      <c r="F128" s="178" t="s">
        <v>2796</v>
      </c>
      <c r="G128" s="179" t="s">
        <v>2471</v>
      </c>
      <c r="H128" s="180">
        <v>2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991</v>
      </c>
    </row>
    <row r="129" s="2" customFormat="1" ht="24.15" customHeight="1">
      <c r="A129" s="39"/>
      <c r="B129" s="175"/>
      <c r="C129" s="176" t="s">
        <v>414</v>
      </c>
      <c r="D129" s="176" t="s">
        <v>193</v>
      </c>
      <c r="E129" s="177" t="s">
        <v>2797</v>
      </c>
      <c r="F129" s="178" t="s">
        <v>2798</v>
      </c>
      <c r="G129" s="179" t="s">
        <v>3</v>
      </c>
      <c r="H129" s="180">
        <v>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1001</v>
      </c>
    </row>
    <row r="130" s="2" customFormat="1" ht="16.5" customHeight="1">
      <c r="A130" s="39"/>
      <c r="B130" s="175"/>
      <c r="C130" s="176" t="s">
        <v>421</v>
      </c>
      <c r="D130" s="176" t="s">
        <v>193</v>
      </c>
      <c r="E130" s="177" t="s">
        <v>2799</v>
      </c>
      <c r="F130" s="178" t="s">
        <v>2800</v>
      </c>
      <c r="G130" s="179" t="s">
        <v>2471</v>
      </c>
      <c r="H130" s="180">
        <v>2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1012</v>
      </c>
    </row>
    <row r="131" s="2" customFormat="1" ht="16.5" customHeight="1">
      <c r="A131" s="39"/>
      <c r="B131" s="175"/>
      <c r="C131" s="176" t="s">
        <v>426</v>
      </c>
      <c r="D131" s="176" t="s">
        <v>193</v>
      </c>
      <c r="E131" s="177" t="s">
        <v>2801</v>
      </c>
      <c r="F131" s="178" t="s">
        <v>2802</v>
      </c>
      <c r="G131" s="179" t="s">
        <v>2471</v>
      </c>
      <c r="H131" s="180">
        <v>2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1024</v>
      </c>
    </row>
    <row r="132" s="2" customFormat="1" ht="16.5" customHeight="1">
      <c r="A132" s="39"/>
      <c r="B132" s="175"/>
      <c r="C132" s="176" t="s">
        <v>432</v>
      </c>
      <c r="D132" s="176" t="s">
        <v>193</v>
      </c>
      <c r="E132" s="177" t="s">
        <v>2803</v>
      </c>
      <c r="F132" s="178" t="s">
        <v>2804</v>
      </c>
      <c r="G132" s="179" t="s">
        <v>2471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1037</v>
      </c>
    </row>
    <row r="133" s="2" customFormat="1" ht="16.5" customHeight="1">
      <c r="A133" s="39"/>
      <c r="B133" s="175"/>
      <c r="C133" s="176" t="s">
        <v>441</v>
      </c>
      <c r="D133" s="176" t="s">
        <v>193</v>
      </c>
      <c r="E133" s="177" t="s">
        <v>2805</v>
      </c>
      <c r="F133" s="178" t="s">
        <v>2806</v>
      </c>
      <c r="G133" s="179" t="s">
        <v>2471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1048</v>
      </c>
    </row>
    <row r="134" s="2" customFormat="1" ht="16.5" customHeight="1">
      <c r="A134" s="39"/>
      <c r="B134" s="175"/>
      <c r="C134" s="176" t="s">
        <v>446</v>
      </c>
      <c r="D134" s="176" t="s">
        <v>193</v>
      </c>
      <c r="E134" s="177" t="s">
        <v>2807</v>
      </c>
      <c r="F134" s="178" t="s">
        <v>2808</v>
      </c>
      <c r="G134" s="179" t="s">
        <v>2471</v>
      </c>
      <c r="H134" s="180">
        <v>3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1060</v>
      </c>
    </row>
    <row r="135" s="2" customFormat="1" ht="16.5" customHeight="1">
      <c r="A135" s="39"/>
      <c r="B135" s="175"/>
      <c r="C135" s="176" t="s">
        <v>451</v>
      </c>
      <c r="D135" s="176" t="s">
        <v>193</v>
      </c>
      <c r="E135" s="177" t="s">
        <v>2809</v>
      </c>
      <c r="F135" s="178" t="s">
        <v>2810</v>
      </c>
      <c r="G135" s="179" t="s">
        <v>2471</v>
      </c>
      <c r="H135" s="180">
        <v>2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1070</v>
      </c>
    </row>
    <row r="136" s="2" customFormat="1" ht="16.5" customHeight="1">
      <c r="A136" s="39"/>
      <c r="B136" s="175"/>
      <c r="C136" s="176" t="s">
        <v>457</v>
      </c>
      <c r="D136" s="176" t="s">
        <v>193</v>
      </c>
      <c r="E136" s="177" t="s">
        <v>2811</v>
      </c>
      <c r="F136" s="178" t="s">
        <v>2812</v>
      </c>
      <c r="G136" s="179" t="s">
        <v>2471</v>
      </c>
      <c r="H136" s="180">
        <v>2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1081</v>
      </c>
    </row>
    <row r="137" s="2" customFormat="1" ht="16.5" customHeight="1">
      <c r="A137" s="39"/>
      <c r="B137" s="175"/>
      <c r="C137" s="176" t="s">
        <v>462</v>
      </c>
      <c r="D137" s="176" t="s">
        <v>193</v>
      </c>
      <c r="E137" s="177" t="s">
        <v>2813</v>
      </c>
      <c r="F137" s="178" t="s">
        <v>2814</v>
      </c>
      <c r="G137" s="179" t="s">
        <v>2471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1093</v>
      </c>
    </row>
    <row r="138" s="2" customFormat="1" ht="16.5" customHeight="1">
      <c r="A138" s="39"/>
      <c r="B138" s="175"/>
      <c r="C138" s="176" t="s">
        <v>469</v>
      </c>
      <c r="D138" s="176" t="s">
        <v>193</v>
      </c>
      <c r="E138" s="177" t="s">
        <v>2815</v>
      </c>
      <c r="F138" s="178" t="s">
        <v>2816</v>
      </c>
      <c r="G138" s="179" t="s">
        <v>2471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1105</v>
      </c>
    </row>
    <row r="139" s="2" customFormat="1" ht="16.5" customHeight="1">
      <c r="A139" s="39"/>
      <c r="B139" s="175"/>
      <c r="C139" s="176" t="s">
        <v>475</v>
      </c>
      <c r="D139" s="176" t="s">
        <v>193</v>
      </c>
      <c r="E139" s="177" t="s">
        <v>2817</v>
      </c>
      <c r="F139" s="178" t="s">
        <v>2818</v>
      </c>
      <c r="G139" s="179" t="s">
        <v>2471</v>
      </c>
      <c r="H139" s="180">
        <v>2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1117</v>
      </c>
    </row>
    <row r="140" s="2" customFormat="1" ht="16.5" customHeight="1">
      <c r="A140" s="39"/>
      <c r="B140" s="175"/>
      <c r="C140" s="176" t="s">
        <v>481</v>
      </c>
      <c r="D140" s="176" t="s">
        <v>193</v>
      </c>
      <c r="E140" s="177" t="s">
        <v>2819</v>
      </c>
      <c r="F140" s="178" t="s">
        <v>2820</v>
      </c>
      <c r="G140" s="179" t="s">
        <v>2471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1127</v>
      </c>
    </row>
    <row r="141" s="2" customFormat="1" ht="16.5" customHeight="1">
      <c r="A141" s="39"/>
      <c r="B141" s="175"/>
      <c r="C141" s="176" t="s">
        <v>487</v>
      </c>
      <c r="D141" s="176" t="s">
        <v>193</v>
      </c>
      <c r="E141" s="177" t="s">
        <v>2821</v>
      </c>
      <c r="F141" s="178" t="s">
        <v>2822</v>
      </c>
      <c r="G141" s="179" t="s">
        <v>2471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1138</v>
      </c>
    </row>
    <row r="142" s="2" customFormat="1" ht="16.5" customHeight="1">
      <c r="A142" s="39"/>
      <c r="B142" s="175"/>
      <c r="C142" s="176" t="s">
        <v>493</v>
      </c>
      <c r="D142" s="176" t="s">
        <v>193</v>
      </c>
      <c r="E142" s="177" t="s">
        <v>2823</v>
      </c>
      <c r="F142" s="178" t="s">
        <v>2824</v>
      </c>
      <c r="G142" s="179" t="s">
        <v>2471</v>
      </c>
      <c r="H142" s="180">
        <v>26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1149</v>
      </c>
    </row>
    <row r="143" s="2" customFormat="1" ht="16.5" customHeight="1">
      <c r="A143" s="39"/>
      <c r="B143" s="175"/>
      <c r="C143" s="176" t="s">
        <v>499</v>
      </c>
      <c r="D143" s="176" t="s">
        <v>193</v>
      </c>
      <c r="E143" s="177" t="s">
        <v>2648</v>
      </c>
      <c r="F143" s="178" t="s">
        <v>2825</v>
      </c>
      <c r="G143" s="179" t="s">
        <v>2471</v>
      </c>
      <c r="H143" s="180">
        <v>26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1161</v>
      </c>
    </row>
    <row r="144" s="12" customFormat="1" ht="22.8" customHeight="1">
      <c r="A144" s="12"/>
      <c r="B144" s="162"/>
      <c r="C144" s="12"/>
      <c r="D144" s="163" t="s">
        <v>71</v>
      </c>
      <c r="E144" s="173" t="s">
        <v>2826</v>
      </c>
      <c r="F144" s="173" t="s">
        <v>2827</v>
      </c>
      <c r="G144" s="12"/>
      <c r="H144" s="12"/>
      <c r="I144" s="165"/>
      <c r="J144" s="174">
        <f>BK144</f>
        <v>0</v>
      </c>
      <c r="K144" s="12"/>
      <c r="L144" s="162"/>
      <c r="M144" s="167"/>
      <c r="N144" s="168"/>
      <c r="O144" s="168"/>
      <c r="P144" s="169">
        <f>SUM(P145:P149)</f>
        <v>0</v>
      </c>
      <c r="Q144" s="168"/>
      <c r="R144" s="169">
        <f>SUM(R145:R149)</f>
        <v>0</v>
      </c>
      <c r="S144" s="168"/>
      <c r="T144" s="170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3" t="s">
        <v>79</v>
      </c>
      <c r="AT144" s="171" t="s">
        <v>71</v>
      </c>
      <c r="AU144" s="171" t="s">
        <v>79</v>
      </c>
      <c r="AY144" s="163" t="s">
        <v>191</v>
      </c>
      <c r="BK144" s="172">
        <f>SUM(BK145:BK149)</f>
        <v>0</v>
      </c>
    </row>
    <row r="145" s="2" customFormat="1" ht="16.5" customHeight="1">
      <c r="A145" s="39"/>
      <c r="B145" s="175"/>
      <c r="C145" s="176" t="s">
        <v>504</v>
      </c>
      <c r="D145" s="176" t="s">
        <v>193</v>
      </c>
      <c r="E145" s="177" t="s">
        <v>2650</v>
      </c>
      <c r="F145" s="178" t="s">
        <v>2828</v>
      </c>
      <c r="G145" s="179" t="s">
        <v>2471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1169</v>
      </c>
    </row>
    <row r="146" s="2" customFormat="1" ht="16.5" customHeight="1">
      <c r="A146" s="39"/>
      <c r="B146" s="175"/>
      <c r="C146" s="176" t="s">
        <v>514</v>
      </c>
      <c r="D146" s="176" t="s">
        <v>193</v>
      </c>
      <c r="E146" s="177" t="s">
        <v>2652</v>
      </c>
      <c r="F146" s="178" t="s">
        <v>2829</v>
      </c>
      <c r="G146" s="179" t="s">
        <v>2471</v>
      </c>
      <c r="H146" s="180">
        <v>2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1180</v>
      </c>
    </row>
    <row r="147" s="2" customFormat="1" ht="16.5" customHeight="1">
      <c r="A147" s="39"/>
      <c r="B147" s="175"/>
      <c r="C147" s="176" t="s">
        <v>522</v>
      </c>
      <c r="D147" s="176" t="s">
        <v>193</v>
      </c>
      <c r="E147" s="177" t="s">
        <v>2654</v>
      </c>
      <c r="F147" s="178" t="s">
        <v>2830</v>
      </c>
      <c r="G147" s="179" t="s">
        <v>2471</v>
      </c>
      <c r="H147" s="180">
        <v>10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1191</v>
      </c>
    </row>
    <row r="148" s="2" customFormat="1" ht="16.5" customHeight="1">
      <c r="A148" s="39"/>
      <c r="B148" s="175"/>
      <c r="C148" s="176" t="s">
        <v>530</v>
      </c>
      <c r="D148" s="176" t="s">
        <v>193</v>
      </c>
      <c r="E148" s="177" t="s">
        <v>2656</v>
      </c>
      <c r="F148" s="178" t="s">
        <v>2831</v>
      </c>
      <c r="G148" s="179" t="s">
        <v>2471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1200</v>
      </c>
    </row>
    <row r="149" s="2" customFormat="1" ht="16.5" customHeight="1">
      <c r="A149" s="39"/>
      <c r="B149" s="175"/>
      <c r="C149" s="176" t="s">
        <v>536</v>
      </c>
      <c r="D149" s="176" t="s">
        <v>193</v>
      </c>
      <c r="E149" s="177" t="s">
        <v>2658</v>
      </c>
      <c r="F149" s="178" t="s">
        <v>2832</v>
      </c>
      <c r="G149" s="179" t="s">
        <v>2471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1211</v>
      </c>
    </row>
    <row r="150" s="12" customFormat="1" ht="22.8" customHeight="1">
      <c r="A150" s="12"/>
      <c r="B150" s="162"/>
      <c r="C150" s="12"/>
      <c r="D150" s="163" t="s">
        <v>71</v>
      </c>
      <c r="E150" s="173" t="s">
        <v>2833</v>
      </c>
      <c r="F150" s="173" t="s">
        <v>2834</v>
      </c>
      <c r="G150" s="12"/>
      <c r="H150" s="12"/>
      <c r="I150" s="165"/>
      <c r="J150" s="174">
        <f>BK150</f>
        <v>0</v>
      </c>
      <c r="K150" s="12"/>
      <c r="L150" s="162"/>
      <c r="M150" s="167"/>
      <c r="N150" s="168"/>
      <c r="O150" s="168"/>
      <c r="P150" s="169">
        <f>SUM(P151:P163)</f>
        <v>0</v>
      </c>
      <c r="Q150" s="168"/>
      <c r="R150" s="169">
        <f>SUM(R151:R163)</f>
        <v>0</v>
      </c>
      <c r="S150" s="168"/>
      <c r="T150" s="170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3" t="s">
        <v>79</v>
      </c>
      <c r="AT150" s="171" t="s">
        <v>71</v>
      </c>
      <c r="AU150" s="171" t="s">
        <v>79</v>
      </c>
      <c r="AY150" s="163" t="s">
        <v>191</v>
      </c>
      <c r="BK150" s="172">
        <f>SUM(BK151:BK163)</f>
        <v>0</v>
      </c>
    </row>
    <row r="151" s="2" customFormat="1" ht="16.5" customHeight="1">
      <c r="A151" s="39"/>
      <c r="B151" s="175"/>
      <c r="C151" s="176" t="s">
        <v>544</v>
      </c>
      <c r="D151" s="176" t="s">
        <v>193</v>
      </c>
      <c r="E151" s="177" t="s">
        <v>2660</v>
      </c>
      <c r="F151" s="178" t="s">
        <v>2835</v>
      </c>
      <c r="G151" s="179" t="s">
        <v>3</v>
      </c>
      <c r="H151" s="180">
        <v>0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1223</v>
      </c>
    </row>
    <row r="152" s="2" customFormat="1" ht="16.5" customHeight="1">
      <c r="A152" s="39"/>
      <c r="B152" s="175"/>
      <c r="C152" s="176" t="s">
        <v>550</v>
      </c>
      <c r="D152" s="176" t="s">
        <v>193</v>
      </c>
      <c r="E152" s="177" t="s">
        <v>2836</v>
      </c>
      <c r="F152" s="178" t="s">
        <v>2837</v>
      </c>
      <c r="G152" s="179" t="s">
        <v>2666</v>
      </c>
      <c r="H152" s="180">
        <v>343.72000000000003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1234</v>
      </c>
    </row>
    <row r="153" s="2" customFormat="1" ht="16.5" customHeight="1">
      <c r="A153" s="39"/>
      <c r="B153" s="175"/>
      <c r="C153" s="176" t="s">
        <v>556</v>
      </c>
      <c r="D153" s="176" t="s">
        <v>193</v>
      </c>
      <c r="E153" s="177" t="s">
        <v>2838</v>
      </c>
      <c r="F153" s="178" t="s">
        <v>2839</v>
      </c>
      <c r="G153" s="179" t="s">
        <v>2666</v>
      </c>
      <c r="H153" s="180">
        <v>2.7000000000000002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1244</v>
      </c>
    </row>
    <row r="154" s="2" customFormat="1" ht="16.5" customHeight="1">
      <c r="A154" s="39"/>
      <c r="B154" s="175"/>
      <c r="C154" s="176" t="s">
        <v>560</v>
      </c>
      <c r="D154" s="176" t="s">
        <v>193</v>
      </c>
      <c r="E154" s="177" t="s">
        <v>2840</v>
      </c>
      <c r="F154" s="178" t="s">
        <v>2841</v>
      </c>
      <c r="G154" s="179" t="s">
        <v>2666</v>
      </c>
      <c r="H154" s="180">
        <v>17.98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1254</v>
      </c>
    </row>
    <row r="155" s="2" customFormat="1" ht="16.5" customHeight="1">
      <c r="A155" s="39"/>
      <c r="B155" s="175"/>
      <c r="C155" s="176" t="s">
        <v>566</v>
      </c>
      <c r="D155" s="176" t="s">
        <v>193</v>
      </c>
      <c r="E155" s="177" t="s">
        <v>2842</v>
      </c>
      <c r="F155" s="178" t="s">
        <v>2843</v>
      </c>
      <c r="G155" s="179" t="s">
        <v>2666</v>
      </c>
      <c r="H155" s="180">
        <v>19.800000000000001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1268</v>
      </c>
    </row>
    <row r="156" s="2" customFormat="1" ht="16.5" customHeight="1">
      <c r="A156" s="39"/>
      <c r="B156" s="175"/>
      <c r="C156" s="176" t="s">
        <v>574</v>
      </c>
      <c r="D156" s="176" t="s">
        <v>193</v>
      </c>
      <c r="E156" s="177" t="s">
        <v>2662</v>
      </c>
      <c r="F156" s="178" t="s">
        <v>2844</v>
      </c>
      <c r="G156" s="179" t="s">
        <v>3</v>
      </c>
      <c r="H156" s="180">
        <v>0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1280</v>
      </c>
    </row>
    <row r="157" s="2" customFormat="1" ht="16.5" customHeight="1">
      <c r="A157" s="39"/>
      <c r="B157" s="175"/>
      <c r="C157" s="176" t="s">
        <v>582</v>
      </c>
      <c r="D157" s="176" t="s">
        <v>193</v>
      </c>
      <c r="E157" s="177" t="s">
        <v>2845</v>
      </c>
      <c r="F157" s="178" t="s">
        <v>2846</v>
      </c>
      <c r="G157" s="179" t="s">
        <v>2666</v>
      </c>
      <c r="H157" s="180">
        <v>328.80000000000001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1291</v>
      </c>
    </row>
    <row r="158" s="2" customFormat="1" ht="16.5" customHeight="1">
      <c r="A158" s="39"/>
      <c r="B158" s="175"/>
      <c r="C158" s="176" t="s">
        <v>588</v>
      </c>
      <c r="D158" s="176" t="s">
        <v>193</v>
      </c>
      <c r="E158" s="177" t="s">
        <v>2847</v>
      </c>
      <c r="F158" s="178" t="s">
        <v>2848</v>
      </c>
      <c r="G158" s="179" t="s">
        <v>2666</v>
      </c>
      <c r="H158" s="180">
        <v>3.2000000000000002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1305</v>
      </c>
    </row>
    <row r="159" s="2" customFormat="1" ht="16.5" customHeight="1">
      <c r="A159" s="39"/>
      <c r="B159" s="175"/>
      <c r="C159" s="176" t="s">
        <v>596</v>
      </c>
      <c r="D159" s="176" t="s">
        <v>193</v>
      </c>
      <c r="E159" s="177" t="s">
        <v>2849</v>
      </c>
      <c r="F159" s="178" t="s">
        <v>2850</v>
      </c>
      <c r="G159" s="179" t="s">
        <v>2666</v>
      </c>
      <c r="H159" s="180">
        <v>23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1322</v>
      </c>
    </row>
    <row r="160" s="2" customFormat="1" ht="16.5" customHeight="1">
      <c r="A160" s="39"/>
      <c r="B160" s="175"/>
      <c r="C160" s="176" t="s">
        <v>604</v>
      </c>
      <c r="D160" s="176" t="s">
        <v>193</v>
      </c>
      <c r="E160" s="177" t="s">
        <v>2851</v>
      </c>
      <c r="F160" s="178" t="s">
        <v>2852</v>
      </c>
      <c r="G160" s="179" t="s">
        <v>2666</v>
      </c>
      <c r="H160" s="180">
        <v>14.800000000000001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1337</v>
      </c>
    </row>
    <row r="161" s="2" customFormat="1" ht="16.5" customHeight="1">
      <c r="A161" s="39"/>
      <c r="B161" s="175"/>
      <c r="C161" s="176" t="s">
        <v>973</v>
      </c>
      <c r="D161" s="176" t="s">
        <v>193</v>
      </c>
      <c r="E161" s="177" t="s">
        <v>2664</v>
      </c>
      <c r="F161" s="178" t="s">
        <v>2853</v>
      </c>
      <c r="G161" s="179" t="s">
        <v>3</v>
      </c>
      <c r="H161" s="180">
        <v>0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1349</v>
      </c>
    </row>
    <row r="162" s="2" customFormat="1" ht="16.5" customHeight="1">
      <c r="A162" s="39"/>
      <c r="B162" s="175"/>
      <c r="C162" s="176" t="s">
        <v>979</v>
      </c>
      <c r="D162" s="176" t="s">
        <v>193</v>
      </c>
      <c r="E162" s="177" t="s">
        <v>2854</v>
      </c>
      <c r="F162" s="178" t="s">
        <v>2855</v>
      </c>
      <c r="G162" s="179" t="s">
        <v>2666</v>
      </c>
      <c r="H162" s="180">
        <v>32.799999999999997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1360</v>
      </c>
    </row>
    <row r="163" s="2" customFormat="1" ht="16.5" customHeight="1">
      <c r="A163" s="39"/>
      <c r="B163" s="175"/>
      <c r="C163" s="176" t="s">
        <v>985</v>
      </c>
      <c r="D163" s="176" t="s">
        <v>193</v>
      </c>
      <c r="E163" s="177" t="s">
        <v>2856</v>
      </c>
      <c r="F163" s="178" t="s">
        <v>2857</v>
      </c>
      <c r="G163" s="179" t="s">
        <v>2666</v>
      </c>
      <c r="H163" s="180">
        <v>12.699999999999999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1374</v>
      </c>
    </row>
    <row r="164" s="12" customFormat="1" ht="22.8" customHeight="1">
      <c r="A164" s="12"/>
      <c r="B164" s="162"/>
      <c r="C164" s="12"/>
      <c r="D164" s="163" t="s">
        <v>71</v>
      </c>
      <c r="E164" s="173" t="s">
        <v>2716</v>
      </c>
      <c r="F164" s="173" t="s">
        <v>2717</v>
      </c>
      <c r="G164" s="12"/>
      <c r="H164" s="12"/>
      <c r="I164" s="165"/>
      <c r="J164" s="174">
        <f>BK164</f>
        <v>0</v>
      </c>
      <c r="K164" s="12"/>
      <c r="L164" s="162"/>
      <c r="M164" s="167"/>
      <c r="N164" s="168"/>
      <c r="O164" s="168"/>
      <c r="P164" s="169">
        <f>SUM(P165:P177)</f>
        <v>0</v>
      </c>
      <c r="Q164" s="168"/>
      <c r="R164" s="169">
        <f>SUM(R165:R177)</f>
        <v>0</v>
      </c>
      <c r="S164" s="168"/>
      <c r="T164" s="170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3" t="s">
        <v>79</v>
      </c>
      <c r="AT164" s="171" t="s">
        <v>71</v>
      </c>
      <c r="AU164" s="171" t="s">
        <v>79</v>
      </c>
      <c r="AY164" s="163" t="s">
        <v>191</v>
      </c>
      <c r="BK164" s="172">
        <f>SUM(BK165:BK177)</f>
        <v>0</v>
      </c>
    </row>
    <row r="165" s="2" customFormat="1" ht="16.5" customHeight="1">
      <c r="A165" s="39"/>
      <c r="B165" s="175"/>
      <c r="C165" s="176" t="s">
        <v>991</v>
      </c>
      <c r="D165" s="176" t="s">
        <v>193</v>
      </c>
      <c r="E165" s="177" t="s">
        <v>79</v>
      </c>
      <c r="F165" s="178" t="s">
        <v>2718</v>
      </c>
      <c r="G165" s="179" t="s">
        <v>2052</v>
      </c>
      <c r="H165" s="180">
        <v>18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1384</v>
      </c>
    </row>
    <row r="166" s="2" customFormat="1" ht="16.5" customHeight="1">
      <c r="A166" s="39"/>
      <c r="B166" s="175"/>
      <c r="C166" s="176" t="s">
        <v>996</v>
      </c>
      <c r="D166" s="176" t="s">
        <v>193</v>
      </c>
      <c r="E166" s="177" t="s">
        <v>81</v>
      </c>
      <c r="F166" s="178" t="s">
        <v>2719</v>
      </c>
      <c r="G166" s="179" t="s">
        <v>2632</v>
      </c>
      <c r="H166" s="180">
        <v>0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1395</v>
      </c>
    </row>
    <row r="167" s="2" customFormat="1" ht="16.5" customHeight="1">
      <c r="A167" s="39"/>
      <c r="B167" s="175"/>
      <c r="C167" s="176" t="s">
        <v>1001</v>
      </c>
      <c r="D167" s="176" t="s">
        <v>193</v>
      </c>
      <c r="E167" s="177" t="s">
        <v>90</v>
      </c>
      <c r="F167" s="178" t="s">
        <v>1092</v>
      </c>
      <c r="G167" s="179" t="s">
        <v>258</v>
      </c>
      <c r="H167" s="180">
        <v>0.90000000000000002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1406</v>
      </c>
    </row>
    <row r="168" s="2" customFormat="1" ht="16.5" customHeight="1">
      <c r="A168" s="39"/>
      <c r="B168" s="175"/>
      <c r="C168" s="176" t="s">
        <v>1006</v>
      </c>
      <c r="D168" s="176" t="s">
        <v>193</v>
      </c>
      <c r="E168" s="177" t="s">
        <v>197</v>
      </c>
      <c r="F168" s="178" t="s">
        <v>2858</v>
      </c>
      <c r="G168" s="179" t="s">
        <v>2052</v>
      </c>
      <c r="H168" s="180">
        <v>120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1419</v>
      </c>
    </row>
    <row r="169" s="2" customFormat="1" ht="16.5" customHeight="1">
      <c r="A169" s="39"/>
      <c r="B169" s="175"/>
      <c r="C169" s="176" t="s">
        <v>1012</v>
      </c>
      <c r="D169" s="176" t="s">
        <v>193</v>
      </c>
      <c r="E169" s="177" t="s">
        <v>219</v>
      </c>
      <c r="F169" s="178" t="s">
        <v>2859</v>
      </c>
      <c r="G169" s="179" t="s">
        <v>2052</v>
      </c>
      <c r="H169" s="180">
        <v>24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1430</v>
      </c>
    </row>
    <row r="170" s="2" customFormat="1" ht="16.5" customHeight="1">
      <c r="A170" s="39"/>
      <c r="B170" s="175"/>
      <c r="C170" s="176" t="s">
        <v>1019</v>
      </c>
      <c r="D170" s="176" t="s">
        <v>193</v>
      </c>
      <c r="E170" s="177" t="s">
        <v>225</v>
      </c>
      <c r="F170" s="178" t="s">
        <v>2722</v>
      </c>
      <c r="G170" s="179" t="s">
        <v>2632</v>
      </c>
      <c r="H170" s="180">
        <v>1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1443</v>
      </c>
    </row>
    <row r="171" s="2" customFormat="1" ht="16.5" customHeight="1">
      <c r="A171" s="39"/>
      <c r="B171" s="175"/>
      <c r="C171" s="176" t="s">
        <v>1024</v>
      </c>
      <c r="D171" s="176" t="s">
        <v>193</v>
      </c>
      <c r="E171" s="177" t="s">
        <v>231</v>
      </c>
      <c r="F171" s="178" t="s">
        <v>2723</v>
      </c>
      <c r="G171" s="179" t="s">
        <v>2632</v>
      </c>
      <c r="H171" s="180">
        <v>0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1453</v>
      </c>
    </row>
    <row r="172" s="2" customFormat="1" ht="16.5" customHeight="1">
      <c r="A172" s="39"/>
      <c r="B172" s="175"/>
      <c r="C172" s="176" t="s">
        <v>1031</v>
      </c>
      <c r="D172" s="176" t="s">
        <v>193</v>
      </c>
      <c r="E172" s="177" t="s">
        <v>236</v>
      </c>
      <c r="F172" s="178" t="s">
        <v>2860</v>
      </c>
      <c r="G172" s="179" t="s">
        <v>2052</v>
      </c>
      <c r="H172" s="180">
        <v>8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1463</v>
      </c>
    </row>
    <row r="173" s="2" customFormat="1" ht="16.5" customHeight="1">
      <c r="A173" s="39"/>
      <c r="B173" s="175"/>
      <c r="C173" s="176" t="s">
        <v>1037</v>
      </c>
      <c r="D173" s="176" t="s">
        <v>193</v>
      </c>
      <c r="E173" s="177" t="s">
        <v>243</v>
      </c>
      <c r="F173" s="178" t="s">
        <v>2725</v>
      </c>
      <c r="G173" s="179" t="s">
        <v>2052</v>
      </c>
      <c r="H173" s="180">
        <v>0</v>
      </c>
      <c r="I173" s="181"/>
      <c r="J173" s="182">
        <f>ROUND(I173*H173,2)</f>
        <v>0</v>
      </c>
      <c r="K173" s="178" t="s">
        <v>3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1474</v>
      </c>
    </row>
    <row r="174" s="2" customFormat="1" ht="16.5" customHeight="1">
      <c r="A174" s="39"/>
      <c r="B174" s="175"/>
      <c r="C174" s="176" t="s">
        <v>1042</v>
      </c>
      <c r="D174" s="176" t="s">
        <v>193</v>
      </c>
      <c r="E174" s="177" t="s">
        <v>249</v>
      </c>
      <c r="F174" s="178" t="s">
        <v>2726</v>
      </c>
      <c r="G174" s="179" t="s">
        <v>2632</v>
      </c>
      <c r="H174" s="180">
        <v>1</v>
      </c>
      <c r="I174" s="181"/>
      <c r="J174" s="182">
        <f>ROUND(I174*H174,2)</f>
        <v>0</v>
      </c>
      <c r="K174" s="178" t="s">
        <v>3</v>
      </c>
      <c r="L174" s="40"/>
      <c r="M174" s="183" t="s">
        <v>3</v>
      </c>
      <c r="N174" s="184" t="s">
        <v>43</v>
      </c>
      <c r="O174" s="7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7" t="s">
        <v>197</v>
      </c>
      <c r="AT174" s="187" t="s">
        <v>193</v>
      </c>
      <c r="AU174" s="187" t="s">
        <v>81</v>
      </c>
      <c r="AY174" s="20" t="s">
        <v>191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197</v>
      </c>
      <c r="BM174" s="187" t="s">
        <v>1493</v>
      </c>
    </row>
    <row r="175" s="2" customFormat="1" ht="16.5" customHeight="1">
      <c r="A175" s="39"/>
      <c r="B175" s="175"/>
      <c r="C175" s="176" t="s">
        <v>1048</v>
      </c>
      <c r="D175" s="176" t="s">
        <v>193</v>
      </c>
      <c r="E175" s="177" t="s">
        <v>255</v>
      </c>
      <c r="F175" s="178" t="s">
        <v>2727</v>
      </c>
      <c r="G175" s="179" t="s">
        <v>2632</v>
      </c>
      <c r="H175" s="180">
        <v>1</v>
      </c>
      <c r="I175" s="181"/>
      <c r="J175" s="182">
        <f>ROUND(I175*H175,2)</f>
        <v>0</v>
      </c>
      <c r="K175" s="178" t="s">
        <v>3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1505</v>
      </c>
    </row>
    <row r="176" s="2" customFormat="1" ht="16.5" customHeight="1">
      <c r="A176" s="39"/>
      <c r="B176" s="175"/>
      <c r="C176" s="176" t="s">
        <v>1055</v>
      </c>
      <c r="D176" s="176" t="s">
        <v>193</v>
      </c>
      <c r="E176" s="177" t="s">
        <v>9</v>
      </c>
      <c r="F176" s="178" t="s">
        <v>2728</v>
      </c>
      <c r="G176" s="179" t="s">
        <v>2052</v>
      </c>
      <c r="H176" s="180">
        <v>8</v>
      </c>
      <c r="I176" s="181"/>
      <c r="J176" s="182">
        <f>ROUND(I176*H176,2)</f>
        <v>0</v>
      </c>
      <c r="K176" s="178" t="s">
        <v>3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197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197</v>
      </c>
      <c r="BM176" s="187" t="s">
        <v>1516</v>
      </c>
    </row>
    <row r="177" s="2" customFormat="1" ht="16.5" customHeight="1">
      <c r="A177" s="39"/>
      <c r="B177" s="175"/>
      <c r="C177" s="176" t="s">
        <v>1060</v>
      </c>
      <c r="D177" s="176" t="s">
        <v>193</v>
      </c>
      <c r="E177" s="177" t="s">
        <v>272</v>
      </c>
      <c r="F177" s="178" t="s">
        <v>2729</v>
      </c>
      <c r="G177" s="179" t="s">
        <v>2052</v>
      </c>
      <c r="H177" s="180">
        <v>2</v>
      </c>
      <c r="I177" s="181"/>
      <c r="J177" s="182">
        <f>ROUND(I177*H177,2)</f>
        <v>0</v>
      </c>
      <c r="K177" s="178" t="s">
        <v>3</v>
      </c>
      <c r="L177" s="40"/>
      <c r="M177" s="236" t="s">
        <v>3</v>
      </c>
      <c r="N177" s="237" t="s">
        <v>43</v>
      </c>
      <c r="O177" s="234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7" t="s">
        <v>197</v>
      </c>
      <c r="AT177" s="187" t="s">
        <v>193</v>
      </c>
      <c r="AU177" s="187" t="s">
        <v>81</v>
      </c>
      <c r="AY177" s="20" t="s">
        <v>191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197</v>
      </c>
      <c r="BM177" s="187" t="s">
        <v>1527</v>
      </c>
    </row>
    <row r="178" s="2" customFormat="1" ht="6.96" customHeight="1">
      <c r="A178" s="39"/>
      <c r="B178" s="56"/>
      <c r="C178" s="57"/>
      <c r="D178" s="57"/>
      <c r="E178" s="57"/>
      <c r="F178" s="57"/>
      <c r="G178" s="57"/>
      <c r="H178" s="57"/>
      <c r="I178" s="57"/>
      <c r="J178" s="57"/>
      <c r="K178" s="57"/>
      <c r="L178" s="40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autoFilter ref="C90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2861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2218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ROUND(J96,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ROUND((SUM(BE96:BE217)),  2)</f>
        <v>0</v>
      </c>
      <c r="G35" s="39"/>
      <c r="H35" s="39"/>
      <c r="I35" s="134">
        <v>0.20999999999999999</v>
      </c>
      <c r="J35" s="133">
        <f>ROUND(((SUM(BE96:BE217))*I35),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ROUND((SUM(BF96:BF217)),  2)</f>
        <v>0</v>
      </c>
      <c r="G36" s="39"/>
      <c r="H36" s="39"/>
      <c r="I36" s="134">
        <v>0.12</v>
      </c>
      <c r="J36" s="133">
        <f>ROUND(((SUM(BF96:BF217))*I36),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ROUND((SUM(BG96:BG217)),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ROUND((SUM(BH96:BH217)),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ROUND((SUM(BI96:BI217)),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06 - SO 01.5 - Silnoproudé rozvody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J96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166</v>
      </c>
      <c r="E64" s="146"/>
      <c r="F64" s="146"/>
      <c r="G64" s="146"/>
      <c r="H64" s="146"/>
      <c r="I64" s="146"/>
      <c r="J64" s="147">
        <f>J97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2862</v>
      </c>
      <c r="E65" s="150"/>
      <c r="F65" s="150"/>
      <c r="G65" s="150"/>
      <c r="H65" s="150"/>
      <c r="I65" s="150"/>
      <c r="J65" s="151">
        <f>J98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2863</v>
      </c>
      <c r="E66" s="150"/>
      <c r="F66" s="150"/>
      <c r="G66" s="150"/>
      <c r="H66" s="150"/>
      <c r="I66" s="150"/>
      <c r="J66" s="151">
        <f>J111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2864</v>
      </c>
      <c r="E67" s="150"/>
      <c r="F67" s="150"/>
      <c r="G67" s="150"/>
      <c r="H67" s="150"/>
      <c r="I67" s="150"/>
      <c r="J67" s="151">
        <f>J115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2865</v>
      </c>
      <c r="E68" s="150"/>
      <c r="F68" s="150"/>
      <c r="G68" s="150"/>
      <c r="H68" s="150"/>
      <c r="I68" s="150"/>
      <c r="J68" s="151">
        <f>J126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2866</v>
      </c>
      <c r="E69" s="150"/>
      <c r="F69" s="150"/>
      <c r="G69" s="150"/>
      <c r="H69" s="150"/>
      <c r="I69" s="150"/>
      <c r="J69" s="151">
        <f>J132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2867</v>
      </c>
      <c r="E70" s="150"/>
      <c r="F70" s="150"/>
      <c r="G70" s="150"/>
      <c r="H70" s="150"/>
      <c r="I70" s="150"/>
      <c r="J70" s="151">
        <f>J149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2868</v>
      </c>
      <c r="E71" s="150"/>
      <c r="F71" s="150"/>
      <c r="G71" s="150"/>
      <c r="H71" s="150"/>
      <c r="I71" s="150"/>
      <c r="J71" s="151">
        <f>J155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2869</v>
      </c>
      <c r="E72" s="150"/>
      <c r="F72" s="150"/>
      <c r="G72" s="150"/>
      <c r="H72" s="150"/>
      <c r="I72" s="150"/>
      <c r="J72" s="151">
        <f>J183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2870</v>
      </c>
      <c r="E73" s="150"/>
      <c r="F73" s="150"/>
      <c r="G73" s="150"/>
      <c r="H73" s="150"/>
      <c r="I73" s="150"/>
      <c r="J73" s="151">
        <f>J193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2871</v>
      </c>
      <c r="E74" s="150"/>
      <c r="F74" s="150"/>
      <c r="G74" s="150"/>
      <c r="H74" s="150"/>
      <c r="I74" s="150"/>
      <c r="J74" s="151">
        <f>J199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27.7.2025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2" customFormat="1" ht="16.5" customHeight="1">
      <c r="A86" s="39"/>
      <c r="B86" s="40"/>
      <c r="C86" s="39"/>
      <c r="D86" s="39"/>
      <c r="E86" s="126" t="s">
        <v>152</v>
      </c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153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63" t="str">
        <f>E11</f>
        <v>06 - SO 01.5 - Silnoproudé rozvody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39"/>
      <c r="E90" s="39"/>
      <c r="F90" s="28" t="str">
        <f>F14</f>
        <v xml:space="preserve"> </v>
      </c>
      <c r="G90" s="39"/>
      <c r="H90" s="39"/>
      <c r="I90" s="33" t="s">
        <v>23</v>
      </c>
      <c r="J90" s="65" t="str">
        <f>IF(J14="","",J14)</f>
        <v>27. 7. 2025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39"/>
      <c r="E92" s="39"/>
      <c r="F92" s="28" t="str">
        <f>E17</f>
        <v>Česká zemědělská univerzita</v>
      </c>
      <c r="G92" s="39"/>
      <c r="H92" s="39"/>
      <c r="I92" s="33" t="s">
        <v>31</v>
      </c>
      <c r="J92" s="37" t="str">
        <f>E23</f>
        <v xml:space="preserve">GREBNER,  spol. s r.o.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39"/>
      <c r="E93" s="39"/>
      <c r="F93" s="28" t="str">
        <f>IF(E20="","",E20)</f>
        <v>Vyplň údaj</v>
      </c>
      <c r="G93" s="39"/>
      <c r="H93" s="39"/>
      <c r="I93" s="33" t="s">
        <v>34</v>
      </c>
      <c r="J93" s="37" t="str">
        <f>E26</f>
        <v>Ing.Josef Němeček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52"/>
      <c r="B95" s="153"/>
      <c r="C95" s="154" t="s">
        <v>177</v>
      </c>
      <c r="D95" s="155" t="s">
        <v>57</v>
      </c>
      <c r="E95" s="155" t="s">
        <v>53</v>
      </c>
      <c r="F95" s="155" t="s">
        <v>54</v>
      </c>
      <c r="G95" s="155" t="s">
        <v>178</v>
      </c>
      <c r="H95" s="155" t="s">
        <v>179</v>
      </c>
      <c r="I95" s="155" t="s">
        <v>180</v>
      </c>
      <c r="J95" s="155" t="s">
        <v>159</v>
      </c>
      <c r="K95" s="156" t="s">
        <v>181</v>
      </c>
      <c r="L95" s="157"/>
      <c r="M95" s="81" t="s">
        <v>3</v>
      </c>
      <c r="N95" s="82" t="s">
        <v>42</v>
      </c>
      <c r="O95" s="82" t="s">
        <v>182</v>
      </c>
      <c r="P95" s="82" t="s">
        <v>183</v>
      </c>
      <c r="Q95" s="82" t="s">
        <v>184</v>
      </c>
      <c r="R95" s="82" t="s">
        <v>185</v>
      </c>
      <c r="S95" s="82" t="s">
        <v>186</v>
      </c>
      <c r="T95" s="83" t="s">
        <v>187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="2" customFormat="1" ht="22.8" customHeight="1">
      <c r="A96" s="39"/>
      <c r="B96" s="40"/>
      <c r="C96" s="88" t="s">
        <v>188</v>
      </c>
      <c r="D96" s="39"/>
      <c r="E96" s="39"/>
      <c r="F96" s="39"/>
      <c r="G96" s="39"/>
      <c r="H96" s="39"/>
      <c r="I96" s="39"/>
      <c r="J96" s="158">
        <f>BK96</f>
        <v>0</v>
      </c>
      <c r="K96" s="39"/>
      <c r="L96" s="40"/>
      <c r="M96" s="84"/>
      <c r="N96" s="69"/>
      <c r="O96" s="85"/>
      <c r="P96" s="159">
        <f>P97</f>
        <v>0</v>
      </c>
      <c r="Q96" s="85"/>
      <c r="R96" s="159">
        <f>R97</f>
        <v>0</v>
      </c>
      <c r="S96" s="85"/>
      <c r="T96" s="160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71</v>
      </c>
      <c r="AU96" s="20" t="s">
        <v>160</v>
      </c>
      <c r="BK96" s="161">
        <f>BK97</f>
        <v>0</v>
      </c>
    </row>
    <row r="97" s="12" customFormat="1" ht="25.92" customHeight="1">
      <c r="A97" s="12"/>
      <c r="B97" s="162"/>
      <c r="C97" s="12"/>
      <c r="D97" s="163" t="s">
        <v>71</v>
      </c>
      <c r="E97" s="164" t="s">
        <v>510</v>
      </c>
      <c r="F97" s="164" t="s">
        <v>511</v>
      </c>
      <c r="G97" s="12"/>
      <c r="H97" s="12"/>
      <c r="I97" s="165"/>
      <c r="J97" s="166">
        <f>BK97</f>
        <v>0</v>
      </c>
      <c r="K97" s="12"/>
      <c r="L97" s="162"/>
      <c r="M97" s="167"/>
      <c r="N97" s="168"/>
      <c r="O97" s="168"/>
      <c r="P97" s="169">
        <f>P98+P111+P115+P126+P132+P149+P155+P183+P193+P199</f>
        <v>0</v>
      </c>
      <c r="Q97" s="168"/>
      <c r="R97" s="169">
        <f>R98+R111+R115+R126+R132+R149+R155+R183+R193+R199</f>
        <v>0</v>
      </c>
      <c r="S97" s="168"/>
      <c r="T97" s="170">
        <f>T98+T111+T115+T126+T132+T149+T155+T183+T193+T199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81</v>
      </c>
      <c r="AT97" s="171" t="s">
        <v>71</v>
      </c>
      <c r="AU97" s="171" t="s">
        <v>72</v>
      </c>
      <c r="AY97" s="163" t="s">
        <v>191</v>
      </c>
      <c r="BK97" s="172">
        <f>BK98+BK111+BK115+BK126+BK132+BK149+BK155+BK183+BK193+BK199</f>
        <v>0</v>
      </c>
    </row>
    <row r="98" s="12" customFormat="1" ht="22.8" customHeight="1">
      <c r="A98" s="12"/>
      <c r="B98" s="162"/>
      <c r="C98" s="12"/>
      <c r="D98" s="163" t="s">
        <v>71</v>
      </c>
      <c r="E98" s="173" t="s">
        <v>2872</v>
      </c>
      <c r="F98" s="173" t="s">
        <v>2873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SUM(P99:P110)</f>
        <v>0</v>
      </c>
      <c r="Q98" s="168"/>
      <c r="R98" s="169">
        <f>SUM(R99:R110)</f>
        <v>0</v>
      </c>
      <c r="S98" s="168"/>
      <c r="T98" s="17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191</v>
      </c>
      <c r="BK98" s="172">
        <f>SUM(BK99:BK110)</f>
        <v>0</v>
      </c>
    </row>
    <row r="99" s="2" customFormat="1" ht="16.5" customHeight="1">
      <c r="A99" s="39"/>
      <c r="B99" s="175"/>
      <c r="C99" s="176" t="s">
        <v>79</v>
      </c>
      <c r="D99" s="176" t="s">
        <v>193</v>
      </c>
      <c r="E99" s="177" t="s">
        <v>2874</v>
      </c>
      <c r="F99" s="178" t="s">
        <v>2875</v>
      </c>
      <c r="G99" s="179" t="s">
        <v>553</v>
      </c>
      <c r="H99" s="180">
        <v>9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81</v>
      </c>
    </row>
    <row r="100" s="2" customFormat="1" ht="16.5" customHeight="1">
      <c r="A100" s="39"/>
      <c r="B100" s="175"/>
      <c r="C100" s="176" t="s">
        <v>81</v>
      </c>
      <c r="D100" s="176" t="s">
        <v>193</v>
      </c>
      <c r="E100" s="177" t="s">
        <v>2876</v>
      </c>
      <c r="F100" s="178" t="s">
        <v>2877</v>
      </c>
      <c r="G100" s="179" t="s">
        <v>553</v>
      </c>
      <c r="H100" s="180">
        <v>4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197</v>
      </c>
    </row>
    <row r="101" s="2" customFormat="1" ht="16.5" customHeight="1">
      <c r="A101" s="39"/>
      <c r="B101" s="175"/>
      <c r="C101" s="176" t="s">
        <v>90</v>
      </c>
      <c r="D101" s="176" t="s">
        <v>193</v>
      </c>
      <c r="E101" s="177" t="s">
        <v>2878</v>
      </c>
      <c r="F101" s="178" t="s">
        <v>2879</v>
      </c>
      <c r="G101" s="179" t="s">
        <v>553</v>
      </c>
      <c r="H101" s="180">
        <v>31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225</v>
      </c>
    </row>
    <row r="102" s="2" customFormat="1" ht="16.5" customHeight="1">
      <c r="A102" s="39"/>
      <c r="B102" s="175"/>
      <c r="C102" s="176" t="s">
        <v>197</v>
      </c>
      <c r="D102" s="176" t="s">
        <v>193</v>
      </c>
      <c r="E102" s="177" t="s">
        <v>2880</v>
      </c>
      <c r="F102" s="178" t="s">
        <v>2881</v>
      </c>
      <c r="G102" s="179" t="s">
        <v>553</v>
      </c>
      <c r="H102" s="180">
        <v>30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236</v>
      </c>
    </row>
    <row r="103" s="2" customFormat="1" ht="16.5" customHeight="1">
      <c r="A103" s="39"/>
      <c r="B103" s="175"/>
      <c r="C103" s="176" t="s">
        <v>219</v>
      </c>
      <c r="D103" s="176" t="s">
        <v>193</v>
      </c>
      <c r="E103" s="177" t="s">
        <v>2882</v>
      </c>
      <c r="F103" s="178" t="s">
        <v>2883</v>
      </c>
      <c r="G103" s="179" t="s">
        <v>553</v>
      </c>
      <c r="H103" s="180">
        <v>3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249</v>
      </c>
    </row>
    <row r="104" s="2" customFormat="1" ht="16.5" customHeight="1">
      <c r="A104" s="39"/>
      <c r="B104" s="175"/>
      <c r="C104" s="176" t="s">
        <v>225</v>
      </c>
      <c r="D104" s="176" t="s">
        <v>193</v>
      </c>
      <c r="E104" s="177" t="s">
        <v>2884</v>
      </c>
      <c r="F104" s="178" t="s">
        <v>2885</v>
      </c>
      <c r="G104" s="179" t="s">
        <v>553</v>
      </c>
      <c r="H104" s="180">
        <v>2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9</v>
      </c>
    </row>
    <row r="105" s="2" customFormat="1" ht="21.75" customHeight="1">
      <c r="A105" s="39"/>
      <c r="B105" s="175"/>
      <c r="C105" s="176" t="s">
        <v>231</v>
      </c>
      <c r="D105" s="176" t="s">
        <v>193</v>
      </c>
      <c r="E105" s="177" t="s">
        <v>2886</v>
      </c>
      <c r="F105" s="178" t="s">
        <v>2887</v>
      </c>
      <c r="G105" s="179" t="s">
        <v>553</v>
      </c>
      <c r="H105" s="180">
        <v>11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279</v>
      </c>
    </row>
    <row r="106" s="2" customFormat="1" ht="21.75" customHeight="1">
      <c r="A106" s="39"/>
      <c r="B106" s="175"/>
      <c r="C106" s="176" t="s">
        <v>236</v>
      </c>
      <c r="D106" s="176" t="s">
        <v>193</v>
      </c>
      <c r="E106" s="177" t="s">
        <v>2888</v>
      </c>
      <c r="F106" s="178" t="s">
        <v>2889</v>
      </c>
      <c r="G106" s="179" t="s">
        <v>553</v>
      </c>
      <c r="H106" s="180">
        <v>3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293</v>
      </c>
    </row>
    <row r="107" s="2" customFormat="1" ht="21.75" customHeight="1">
      <c r="A107" s="39"/>
      <c r="B107" s="175"/>
      <c r="C107" s="176" t="s">
        <v>243</v>
      </c>
      <c r="D107" s="176" t="s">
        <v>193</v>
      </c>
      <c r="E107" s="177" t="s">
        <v>2890</v>
      </c>
      <c r="F107" s="178" t="s">
        <v>2891</v>
      </c>
      <c r="G107" s="179" t="s">
        <v>553</v>
      </c>
      <c r="H107" s="180">
        <v>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309</v>
      </c>
    </row>
    <row r="108" s="2" customFormat="1" ht="21.75" customHeight="1">
      <c r="A108" s="39"/>
      <c r="B108" s="175"/>
      <c r="C108" s="176" t="s">
        <v>249</v>
      </c>
      <c r="D108" s="176" t="s">
        <v>193</v>
      </c>
      <c r="E108" s="177" t="s">
        <v>2892</v>
      </c>
      <c r="F108" s="178" t="s">
        <v>2893</v>
      </c>
      <c r="G108" s="179" t="s">
        <v>553</v>
      </c>
      <c r="H108" s="180">
        <v>4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323</v>
      </c>
    </row>
    <row r="109" s="2" customFormat="1" ht="16.5" customHeight="1">
      <c r="A109" s="39"/>
      <c r="B109" s="175"/>
      <c r="C109" s="176" t="s">
        <v>255</v>
      </c>
      <c r="D109" s="176" t="s">
        <v>193</v>
      </c>
      <c r="E109" s="177" t="s">
        <v>2894</v>
      </c>
      <c r="F109" s="178" t="s">
        <v>2895</v>
      </c>
      <c r="G109" s="179" t="s">
        <v>553</v>
      </c>
      <c r="H109" s="180">
        <v>3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334</v>
      </c>
    </row>
    <row r="110" s="2" customFormat="1" ht="16.5" customHeight="1">
      <c r="A110" s="39"/>
      <c r="B110" s="175"/>
      <c r="C110" s="176" t="s">
        <v>9</v>
      </c>
      <c r="D110" s="176" t="s">
        <v>193</v>
      </c>
      <c r="E110" s="177" t="s">
        <v>2896</v>
      </c>
      <c r="F110" s="178" t="s">
        <v>2897</v>
      </c>
      <c r="G110" s="179" t="s">
        <v>553</v>
      </c>
      <c r="H110" s="180">
        <v>6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346</v>
      </c>
    </row>
    <row r="111" s="12" customFormat="1" ht="22.8" customHeight="1">
      <c r="A111" s="12"/>
      <c r="B111" s="162"/>
      <c r="C111" s="12"/>
      <c r="D111" s="163" t="s">
        <v>71</v>
      </c>
      <c r="E111" s="173" t="s">
        <v>2898</v>
      </c>
      <c r="F111" s="173" t="s">
        <v>2899</v>
      </c>
      <c r="G111" s="12"/>
      <c r="H111" s="12"/>
      <c r="I111" s="165"/>
      <c r="J111" s="174">
        <f>BK111</f>
        <v>0</v>
      </c>
      <c r="K111" s="12"/>
      <c r="L111" s="162"/>
      <c r="M111" s="167"/>
      <c r="N111" s="168"/>
      <c r="O111" s="168"/>
      <c r="P111" s="169">
        <f>SUM(P112:P114)</f>
        <v>0</v>
      </c>
      <c r="Q111" s="168"/>
      <c r="R111" s="169">
        <f>SUM(R112:R114)</f>
        <v>0</v>
      </c>
      <c r="S111" s="168"/>
      <c r="T111" s="170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63" t="s">
        <v>79</v>
      </c>
      <c r="AT111" s="171" t="s">
        <v>71</v>
      </c>
      <c r="AU111" s="171" t="s">
        <v>79</v>
      </c>
      <c r="AY111" s="163" t="s">
        <v>191</v>
      </c>
      <c r="BK111" s="172">
        <f>SUM(BK112:BK114)</f>
        <v>0</v>
      </c>
    </row>
    <row r="112" s="2" customFormat="1" ht="24.15" customHeight="1">
      <c r="A112" s="39"/>
      <c r="B112" s="175"/>
      <c r="C112" s="176" t="s">
        <v>272</v>
      </c>
      <c r="D112" s="176" t="s">
        <v>193</v>
      </c>
      <c r="E112" s="177" t="s">
        <v>2900</v>
      </c>
      <c r="F112" s="178" t="s">
        <v>2901</v>
      </c>
      <c r="G112" s="179" t="s">
        <v>553</v>
      </c>
      <c r="H112" s="180">
        <v>81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358</v>
      </c>
    </row>
    <row r="113" s="2" customFormat="1" ht="21.75" customHeight="1">
      <c r="A113" s="39"/>
      <c r="B113" s="175"/>
      <c r="C113" s="176" t="s">
        <v>279</v>
      </c>
      <c r="D113" s="176" t="s">
        <v>193</v>
      </c>
      <c r="E113" s="177" t="s">
        <v>2902</v>
      </c>
      <c r="F113" s="178" t="s">
        <v>2903</v>
      </c>
      <c r="G113" s="179" t="s">
        <v>553</v>
      </c>
      <c r="H113" s="180">
        <v>100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369</v>
      </c>
    </row>
    <row r="114" s="2" customFormat="1" ht="16.5" customHeight="1">
      <c r="A114" s="39"/>
      <c r="B114" s="175"/>
      <c r="C114" s="176" t="s">
        <v>285</v>
      </c>
      <c r="D114" s="176" t="s">
        <v>193</v>
      </c>
      <c r="E114" s="177" t="s">
        <v>2904</v>
      </c>
      <c r="F114" s="178" t="s">
        <v>2905</v>
      </c>
      <c r="G114" s="179" t="s">
        <v>553</v>
      </c>
      <c r="H114" s="180">
        <v>14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383</v>
      </c>
    </row>
    <row r="115" s="12" customFormat="1" ht="22.8" customHeight="1">
      <c r="A115" s="12"/>
      <c r="B115" s="162"/>
      <c r="C115" s="12"/>
      <c r="D115" s="163" t="s">
        <v>71</v>
      </c>
      <c r="E115" s="173" t="s">
        <v>2906</v>
      </c>
      <c r="F115" s="173" t="s">
        <v>2907</v>
      </c>
      <c r="G115" s="12"/>
      <c r="H115" s="12"/>
      <c r="I115" s="165"/>
      <c r="J115" s="174">
        <f>BK115</f>
        <v>0</v>
      </c>
      <c r="K115" s="12"/>
      <c r="L115" s="162"/>
      <c r="M115" s="167"/>
      <c r="N115" s="168"/>
      <c r="O115" s="168"/>
      <c r="P115" s="169">
        <f>SUM(P116:P125)</f>
        <v>0</v>
      </c>
      <c r="Q115" s="168"/>
      <c r="R115" s="169">
        <f>SUM(R116:R125)</f>
        <v>0</v>
      </c>
      <c r="S115" s="168"/>
      <c r="T115" s="17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79</v>
      </c>
      <c r="AY115" s="163" t="s">
        <v>191</v>
      </c>
      <c r="BK115" s="172">
        <f>SUM(BK116:BK125)</f>
        <v>0</v>
      </c>
    </row>
    <row r="116" s="2" customFormat="1" ht="21.75" customHeight="1">
      <c r="A116" s="39"/>
      <c r="B116" s="175"/>
      <c r="C116" s="176" t="s">
        <v>293</v>
      </c>
      <c r="D116" s="176" t="s">
        <v>193</v>
      </c>
      <c r="E116" s="177" t="s">
        <v>2908</v>
      </c>
      <c r="F116" s="178" t="s">
        <v>2909</v>
      </c>
      <c r="G116" s="179" t="s">
        <v>553</v>
      </c>
      <c r="H116" s="180">
        <v>7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396</v>
      </c>
    </row>
    <row r="117" s="2" customFormat="1" ht="21.75" customHeight="1">
      <c r="A117" s="39"/>
      <c r="B117" s="175"/>
      <c r="C117" s="176" t="s">
        <v>300</v>
      </c>
      <c r="D117" s="176" t="s">
        <v>193</v>
      </c>
      <c r="E117" s="177" t="s">
        <v>2910</v>
      </c>
      <c r="F117" s="178" t="s">
        <v>2911</v>
      </c>
      <c r="G117" s="179" t="s">
        <v>553</v>
      </c>
      <c r="H117" s="180">
        <v>4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407</v>
      </c>
    </row>
    <row r="118" s="2" customFormat="1" ht="16.5" customHeight="1">
      <c r="A118" s="39"/>
      <c r="B118" s="175"/>
      <c r="C118" s="176" t="s">
        <v>309</v>
      </c>
      <c r="D118" s="176" t="s">
        <v>193</v>
      </c>
      <c r="E118" s="177" t="s">
        <v>2912</v>
      </c>
      <c r="F118" s="178" t="s">
        <v>2913</v>
      </c>
      <c r="G118" s="179" t="s">
        <v>553</v>
      </c>
      <c r="H118" s="180">
        <v>26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421</v>
      </c>
    </row>
    <row r="119" s="2" customFormat="1" ht="21.75" customHeight="1">
      <c r="A119" s="39"/>
      <c r="B119" s="175"/>
      <c r="C119" s="176" t="s">
        <v>318</v>
      </c>
      <c r="D119" s="176" t="s">
        <v>193</v>
      </c>
      <c r="E119" s="177" t="s">
        <v>2914</v>
      </c>
      <c r="F119" s="178" t="s">
        <v>2915</v>
      </c>
      <c r="G119" s="179" t="s">
        <v>553</v>
      </c>
      <c r="H119" s="180">
        <v>14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432</v>
      </c>
    </row>
    <row r="120" s="2" customFormat="1" ht="21.75" customHeight="1">
      <c r="A120" s="39"/>
      <c r="B120" s="175"/>
      <c r="C120" s="176" t="s">
        <v>323</v>
      </c>
      <c r="D120" s="176" t="s">
        <v>193</v>
      </c>
      <c r="E120" s="177" t="s">
        <v>2916</v>
      </c>
      <c r="F120" s="178" t="s">
        <v>2917</v>
      </c>
      <c r="G120" s="179" t="s">
        <v>553</v>
      </c>
      <c r="H120" s="180">
        <v>4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446</v>
      </c>
    </row>
    <row r="121" s="2" customFormat="1" ht="16.5" customHeight="1">
      <c r="A121" s="39"/>
      <c r="B121" s="175"/>
      <c r="C121" s="176" t="s">
        <v>8</v>
      </c>
      <c r="D121" s="176" t="s">
        <v>193</v>
      </c>
      <c r="E121" s="177" t="s">
        <v>2918</v>
      </c>
      <c r="F121" s="178" t="s">
        <v>2919</v>
      </c>
      <c r="G121" s="179" t="s">
        <v>553</v>
      </c>
      <c r="H121" s="180">
        <v>2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457</v>
      </c>
    </row>
    <row r="122" s="2" customFormat="1" ht="21.75" customHeight="1">
      <c r="A122" s="39"/>
      <c r="B122" s="175"/>
      <c r="C122" s="176" t="s">
        <v>334</v>
      </c>
      <c r="D122" s="176" t="s">
        <v>193</v>
      </c>
      <c r="E122" s="177" t="s">
        <v>2920</v>
      </c>
      <c r="F122" s="178" t="s">
        <v>2921</v>
      </c>
      <c r="G122" s="179" t="s">
        <v>553</v>
      </c>
      <c r="H122" s="180">
        <v>10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469</v>
      </c>
    </row>
    <row r="123" s="2" customFormat="1" ht="16.5" customHeight="1">
      <c r="A123" s="39"/>
      <c r="B123" s="175"/>
      <c r="C123" s="176" t="s">
        <v>340</v>
      </c>
      <c r="D123" s="176" t="s">
        <v>193</v>
      </c>
      <c r="E123" s="177" t="s">
        <v>2922</v>
      </c>
      <c r="F123" s="178" t="s">
        <v>2923</v>
      </c>
      <c r="G123" s="179" t="s">
        <v>553</v>
      </c>
      <c r="H123" s="180">
        <v>1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481</v>
      </c>
    </row>
    <row r="124" s="2" customFormat="1" ht="16.5" customHeight="1">
      <c r="A124" s="39"/>
      <c r="B124" s="175"/>
      <c r="C124" s="176" t="s">
        <v>346</v>
      </c>
      <c r="D124" s="176" t="s">
        <v>193</v>
      </c>
      <c r="E124" s="177" t="s">
        <v>2924</v>
      </c>
      <c r="F124" s="178" t="s">
        <v>2925</v>
      </c>
      <c r="G124" s="179" t="s">
        <v>553</v>
      </c>
      <c r="H124" s="180">
        <v>2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493</v>
      </c>
    </row>
    <row r="125" s="2" customFormat="1" ht="16.5" customHeight="1">
      <c r="A125" s="39"/>
      <c r="B125" s="175"/>
      <c r="C125" s="176" t="s">
        <v>352</v>
      </c>
      <c r="D125" s="176" t="s">
        <v>193</v>
      </c>
      <c r="E125" s="177" t="s">
        <v>2926</v>
      </c>
      <c r="F125" s="178" t="s">
        <v>2927</v>
      </c>
      <c r="G125" s="179" t="s">
        <v>553</v>
      </c>
      <c r="H125" s="180">
        <v>1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504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71</v>
      </c>
      <c r="F126" s="173" t="s">
        <v>2928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SUM(P127:P131)</f>
        <v>0</v>
      </c>
      <c r="Q126" s="168"/>
      <c r="R126" s="169">
        <f>SUM(R127:R131)</f>
        <v>0</v>
      </c>
      <c r="S126" s="168"/>
      <c r="T126" s="17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191</v>
      </c>
      <c r="BK126" s="172">
        <f>SUM(BK127:BK131)</f>
        <v>0</v>
      </c>
    </row>
    <row r="127" s="2" customFormat="1" ht="24.15" customHeight="1">
      <c r="A127" s="39"/>
      <c r="B127" s="175"/>
      <c r="C127" s="176" t="s">
        <v>358</v>
      </c>
      <c r="D127" s="176" t="s">
        <v>193</v>
      </c>
      <c r="E127" s="177" t="s">
        <v>2929</v>
      </c>
      <c r="F127" s="178" t="s">
        <v>2930</v>
      </c>
      <c r="G127" s="179" t="s">
        <v>288</v>
      </c>
      <c r="H127" s="180">
        <v>65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522</v>
      </c>
    </row>
    <row r="128" s="2" customFormat="1" ht="24.15" customHeight="1">
      <c r="A128" s="39"/>
      <c r="B128" s="175"/>
      <c r="C128" s="176" t="s">
        <v>363</v>
      </c>
      <c r="D128" s="176" t="s">
        <v>193</v>
      </c>
      <c r="E128" s="177" t="s">
        <v>2931</v>
      </c>
      <c r="F128" s="178" t="s">
        <v>2932</v>
      </c>
      <c r="G128" s="179" t="s">
        <v>288</v>
      </c>
      <c r="H128" s="180">
        <v>250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536</v>
      </c>
    </row>
    <row r="129" s="2" customFormat="1" ht="24.15" customHeight="1">
      <c r="A129" s="39"/>
      <c r="B129" s="175"/>
      <c r="C129" s="176" t="s">
        <v>369</v>
      </c>
      <c r="D129" s="176" t="s">
        <v>193</v>
      </c>
      <c r="E129" s="177" t="s">
        <v>2933</v>
      </c>
      <c r="F129" s="178" t="s">
        <v>2934</v>
      </c>
      <c r="G129" s="179" t="s">
        <v>288</v>
      </c>
      <c r="H129" s="180">
        <v>20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550</v>
      </c>
    </row>
    <row r="130" s="2" customFormat="1" ht="21.75" customHeight="1">
      <c r="A130" s="39"/>
      <c r="B130" s="175"/>
      <c r="C130" s="176" t="s">
        <v>376</v>
      </c>
      <c r="D130" s="176" t="s">
        <v>193</v>
      </c>
      <c r="E130" s="177" t="s">
        <v>2935</v>
      </c>
      <c r="F130" s="178" t="s">
        <v>2936</v>
      </c>
      <c r="G130" s="179" t="s">
        <v>288</v>
      </c>
      <c r="H130" s="180">
        <v>240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560</v>
      </c>
    </row>
    <row r="131" s="2" customFormat="1" ht="16.5" customHeight="1">
      <c r="A131" s="39"/>
      <c r="B131" s="175"/>
      <c r="C131" s="176" t="s">
        <v>383</v>
      </c>
      <c r="D131" s="176" t="s">
        <v>193</v>
      </c>
      <c r="E131" s="177" t="s">
        <v>2937</v>
      </c>
      <c r="F131" s="178" t="s">
        <v>2938</v>
      </c>
      <c r="G131" s="179" t="s">
        <v>288</v>
      </c>
      <c r="H131" s="180">
        <v>78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574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2939</v>
      </c>
      <c r="F132" s="173" t="s">
        <v>2940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SUM(P133:P148)</f>
        <v>0</v>
      </c>
      <c r="Q132" s="168"/>
      <c r="R132" s="169">
        <f>SUM(R133:R148)</f>
        <v>0</v>
      </c>
      <c r="S132" s="168"/>
      <c r="T132" s="170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191</v>
      </c>
      <c r="BK132" s="172">
        <f>SUM(BK133:BK148)</f>
        <v>0</v>
      </c>
    </row>
    <row r="133" s="2" customFormat="1" ht="24.15" customHeight="1">
      <c r="A133" s="39"/>
      <c r="B133" s="175"/>
      <c r="C133" s="176" t="s">
        <v>390</v>
      </c>
      <c r="D133" s="176" t="s">
        <v>193</v>
      </c>
      <c r="E133" s="177" t="s">
        <v>2941</v>
      </c>
      <c r="F133" s="178" t="s">
        <v>2942</v>
      </c>
      <c r="G133" s="179" t="s">
        <v>288</v>
      </c>
      <c r="H133" s="180">
        <v>65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588</v>
      </c>
    </row>
    <row r="134" s="2" customFormat="1" ht="16.5" customHeight="1">
      <c r="A134" s="39"/>
      <c r="B134" s="175"/>
      <c r="C134" s="176" t="s">
        <v>396</v>
      </c>
      <c r="D134" s="176" t="s">
        <v>193</v>
      </c>
      <c r="E134" s="177" t="s">
        <v>2943</v>
      </c>
      <c r="F134" s="178" t="s">
        <v>2944</v>
      </c>
      <c r="G134" s="179" t="s">
        <v>2471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604</v>
      </c>
    </row>
    <row r="135" s="2" customFormat="1" ht="24.15" customHeight="1">
      <c r="A135" s="39"/>
      <c r="B135" s="175"/>
      <c r="C135" s="176" t="s">
        <v>401</v>
      </c>
      <c r="D135" s="176" t="s">
        <v>193</v>
      </c>
      <c r="E135" s="177" t="s">
        <v>2945</v>
      </c>
      <c r="F135" s="178" t="s">
        <v>2946</v>
      </c>
      <c r="G135" s="179" t="s">
        <v>288</v>
      </c>
      <c r="H135" s="180">
        <v>15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979</v>
      </c>
    </row>
    <row r="136" s="2" customFormat="1" ht="24.15" customHeight="1">
      <c r="A136" s="39"/>
      <c r="B136" s="175"/>
      <c r="C136" s="176" t="s">
        <v>407</v>
      </c>
      <c r="D136" s="176" t="s">
        <v>193</v>
      </c>
      <c r="E136" s="177" t="s">
        <v>2947</v>
      </c>
      <c r="F136" s="178" t="s">
        <v>2948</v>
      </c>
      <c r="G136" s="179" t="s">
        <v>288</v>
      </c>
      <c r="H136" s="180">
        <v>20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991</v>
      </c>
    </row>
    <row r="137" s="2" customFormat="1" ht="24.15" customHeight="1">
      <c r="A137" s="39"/>
      <c r="B137" s="175"/>
      <c r="C137" s="176" t="s">
        <v>414</v>
      </c>
      <c r="D137" s="176" t="s">
        <v>193</v>
      </c>
      <c r="E137" s="177" t="s">
        <v>2949</v>
      </c>
      <c r="F137" s="178" t="s">
        <v>2950</v>
      </c>
      <c r="G137" s="179" t="s">
        <v>288</v>
      </c>
      <c r="H137" s="180">
        <v>30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1001</v>
      </c>
    </row>
    <row r="138" s="2" customFormat="1" ht="24.15" customHeight="1">
      <c r="A138" s="39"/>
      <c r="B138" s="175"/>
      <c r="C138" s="176" t="s">
        <v>421</v>
      </c>
      <c r="D138" s="176" t="s">
        <v>193</v>
      </c>
      <c r="E138" s="177" t="s">
        <v>2951</v>
      </c>
      <c r="F138" s="178" t="s">
        <v>2952</v>
      </c>
      <c r="G138" s="179" t="s">
        <v>288</v>
      </c>
      <c r="H138" s="180">
        <v>80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1012</v>
      </c>
    </row>
    <row r="139" s="2" customFormat="1" ht="24.15" customHeight="1">
      <c r="A139" s="39"/>
      <c r="B139" s="175"/>
      <c r="C139" s="176" t="s">
        <v>426</v>
      </c>
      <c r="D139" s="176" t="s">
        <v>193</v>
      </c>
      <c r="E139" s="177" t="s">
        <v>2953</v>
      </c>
      <c r="F139" s="178" t="s">
        <v>2954</v>
      </c>
      <c r="G139" s="179" t="s">
        <v>288</v>
      </c>
      <c r="H139" s="180">
        <v>50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1024</v>
      </c>
    </row>
    <row r="140" s="2" customFormat="1" ht="24.15" customHeight="1">
      <c r="A140" s="39"/>
      <c r="B140" s="175"/>
      <c r="C140" s="176" t="s">
        <v>432</v>
      </c>
      <c r="D140" s="176" t="s">
        <v>193</v>
      </c>
      <c r="E140" s="177" t="s">
        <v>2955</v>
      </c>
      <c r="F140" s="178" t="s">
        <v>2956</v>
      </c>
      <c r="G140" s="179" t="s">
        <v>288</v>
      </c>
      <c r="H140" s="180">
        <v>2400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1037</v>
      </c>
    </row>
    <row r="141" s="2" customFormat="1" ht="24.15" customHeight="1">
      <c r="A141" s="39"/>
      <c r="B141" s="175"/>
      <c r="C141" s="176" t="s">
        <v>441</v>
      </c>
      <c r="D141" s="176" t="s">
        <v>193</v>
      </c>
      <c r="E141" s="177" t="s">
        <v>2957</v>
      </c>
      <c r="F141" s="178" t="s">
        <v>2958</v>
      </c>
      <c r="G141" s="179" t="s">
        <v>288</v>
      </c>
      <c r="H141" s="180">
        <v>890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1048</v>
      </c>
    </row>
    <row r="142" s="2" customFormat="1" ht="24.15" customHeight="1">
      <c r="A142" s="39"/>
      <c r="B142" s="175"/>
      <c r="C142" s="176" t="s">
        <v>446</v>
      </c>
      <c r="D142" s="176" t="s">
        <v>193</v>
      </c>
      <c r="E142" s="177" t="s">
        <v>2959</v>
      </c>
      <c r="F142" s="178" t="s">
        <v>2960</v>
      </c>
      <c r="G142" s="179" t="s">
        <v>288</v>
      </c>
      <c r="H142" s="180">
        <v>80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1060</v>
      </c>
    </row>
    <row r="143" s="2" customFormat="1" ht="33" customHeight="1">
      <c r="A143" s="39"/>
      <c r="B143" s="175"/>
      <c r="C143" s="176" t="s">
        <v>451</v>
      </c>
      <c r="D143" s="176" t="s">
        <v>193</v>
      </c>
      <c r="E143" s="177" t="s">
        <v>2961</v>
      </c>
      <c r="F143" s="178" t="s">
        <v>2962</v>
      </c>
      <c r="G143" s="179" t="s">
        <v>288</v>
      </c>
      <c r="H143" s="180">
        <v>70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1070</v>
      </c>
    </row>
    <row r="144" s="2" customFormat="1" ht="24.15" customHeight="1">
      <c r="A144" s="39"/>
      <c r="B144" s="175"/>
      <c r="C144" s="176" t="s">
        <v>457</v>
      </c>
      <c r="D144" s="176" t="s">
        <v>193</v>
      </c>
      <c r="E144" s="177" t="s">
        <v>2963</v>
      </c>
      <c r="F144" s="178" t="s">
        <v>2964</v>
      </c>
      <c r="G144" s="179" t="s">
        <v>288</v>
      </c>
      <c r="H144" s="180">
        <v>95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1081</v>
      </c>
    </row>
    <row r="145" s="2" customFormat="1" ht="24.15" customHeight="1">
      <c r="A145" s="39"/>
      <c r="B145" s="175"/>
      <c r="C145" s="176" t="s">
        <v>462</v>
      </c>
      <c r="D145" s="176" t="s">
        <v>193</v>
      </c>
      <c r="E145" s="177" t="s">
        <v>2965</v>
      </c>
      <c r="F145" s="178" t="s">
        <v>2966</v>
      </c>
      <c r="G145" s="179" t="s">
        <v>288</v>
      </c>
      <c r="H145" s="180">
        <v>180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1093</v>
      </c>
    </row>
    <row r="146" s="2" customFormat="1" ht="24.15" customHeight="1">
      <c r="A146" s="39"/>
      <c r="B146" s="175"/>
      <c r="C146" s="176" t="s">
        <v>469</v>
      </c>
      <c r="D146" s="176" t="s">
        <v>193</v>
      </c>
      <c r="E146" s="177" t="s">
        <v>2967</v>
      </c>
      <c r="F146" s="178" t="s">
        <v>2968</v>
      </c>
      <c r="G146" s="179" t="s">
        <v>288</v>
      </c>
      <c r="H146" s="180">
        <v>120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1105</v>
      </c>
    </row>
    <row r="147" s="2" customFormat="1" ht="24.15" customHeight="1">
      <c r="A147" s="39"/>
      <c r="B147" s="175"/>
      <c r="C147" s="176" t="s">
        <v>475</v>
      </c>
      <c r="D147" s="176" t="s">
        <v>193</v>
      </c>
      <c r="E147" s="177" t="s">
        <v>2969</v>
      </c>
      <c r="F147" s="178" t="s">
        <v>2970</v>
      </c>
      <c r="G147" s="179" t="s">
        <v>288</v>
      </c>
      <c r="H147" s="180">
        <v>80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1117</v>
      </c>
    </row>
    <row r="148" s="2" customFormat="1" ht="24.15" customHeight="1">
      <c r="A148" s="39"/>
      <c r="B148" s="175"/>
      <c r="C148" s="176" t="s">
        <v>481</v>
      </c>
      <c r="D148" s="176" t="s">
        <v>193</v>
      </c>
      <c r="E148" s="177" t="s">
        <v>2971</v>
      </c>
      <c r="F148" s="178" t="s">
        <v>2972</v>
      </c>
      <c r="G148" s="179" t="s">
        <v>288</v>
      </c>
      <c r="H148" s="180">
        <v>50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1127</v>
      </c>
    </row>
    <row r="149" s="12" customFormat="1" ht="22.8" customHeight="1">
      <c r="A149" s="12"/>
      <c r="B149" s="162"/>
      <c r="C149" s="12"/>
      <c r="D149" s="163" t="s">
        <v>71</v>
      </c>
      <c r="E149" s="173" t="s">
        <v>2973</v>
      </c>
      <c r="F149" s="173" t="s">
        <v>2974</v>
      </c>
      <c r="G149" s="12"/>
      <c r="H149" s="12"/>
      <c r="I149" s="165"/>
      <c r="J149" s="174">
        <f>BK149</f>
        <v>0</v>
      </c>
      <c r="K149" s="12"/>
      <c r="L149" s="162"/>
      <c r="M149" s="167"/>
      <c r="N149" s="168"/>
      <c r="O149" s="168"/>
      <c r="P149" s="169">
        <f>SUM(P150:P154)</f>
        <v>0</v>
      </c>
      <c r="Q149" s="168"/>
      <c r="R149" s="169">
        <f>SUM(R150:R154)</f>
        <v>0</v>
      </c>
      <c r="S149" s="168"/>
      <c r="T149" s="170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3" t="s">
        <v>79</v>
      </c>
      <c r="AT149" s="171" t="s">
        <v>71</v>
      </c>
      <c r="AU149" s="171" t="s">
        <v>79</v>
      </c>
      <c r="AY149" s="163" t="s">
        <v>191</v>
      </c>
      <c r="BK149" s="172">
        <f>SUM(BK150:BK154)</f>
        <v>0</v>
      </c>
    </row>
    <row r="150" s="2" customFormat="1" ht="24.15" customHeight="1">
      <c r="A150" s="39"/>
      <c r="B150" s="175"/>
      <c r="C150" s="176" t="s">
        <v>487</v>
      </c>
      <c r="D150" s="176" t="s">
        <v>193</v>
      </c>
      <c r="E150" s="177" t="s">
        <v>2975</v>
      </c>
      <c r="F150" s="178" t="s">
        <v>2976</v>
      </c>
      <c r="G150" s="179" t="s">
        <v>2471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1138</v>
      </c>
    </row>
    <row r="151" s="2" customFormat="1" ht="24.15" customHeight="1">
      <c r="A151" s="39"/>
      <c r="B151" s="175"/>
      <c r="C151" s="176" t="s">
        <v>493</v>
      </c>
      <c r="D151" s="176" t="s">
        <v>193</v>
      </c>
      <c r="E151" s="177" t="s">
        <v>2977</v>
      </c>
      <c r="F151" s="178" t="s">
        <v>2978</v>
      </c>
      <c r="G151" s="179" t="s">
        <v>2471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1149</v>
      </c>
    </row>
    <row r="152" s="2" customFormat="1" ht="24.15" customHeight="1">
      <c r="A152" s="39"/>
      <c r="B152" s="175"/>
      <c r="C152" s="176" t="s">
        <v>499</v>
      </c>
      <c r="D152" s="176" t="s">
        <v>193</v>
      </c>
      <c r="E152" s="177" t="s">
        <v>2979</v>
      </c>
      <c r="F152" s="178" t="s">
        <v>2980</v>
      </c>
      <c r="G152" s="179" t="s">
        <v>2471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1161</v>
      </c>
    </row>
    <row r="153" s="2" customFormat="1" ht="24.15" customHeight="1">
      <c r="A153" s="39"/>
      <c r="B153" s="175"/>
      <c r="C153" s="176" t="s">
        <v>504</v>
      </c>
      <c r="D153" s="176" t="s">
        <v>193</v>
      </c>
      <c r="E153" s="177" t="s">
        <v>2981</v>
      </c>
      <c r="F153" s="178" t="s">
        <v>2982</v>
      </c>
      <c r="G153" s="179" t="s">
        <v>2471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1169</v>
      </c>
    </row>
    <row r="154" s="2" customFormat="1" ht="24.15" customHeight="1">
      <c r="A154" s="39"/>
      <c r="B154" s="175"/>
      <c r="C154" s="176" t="s">
        <v>514</v>
      </c>
      <c r="D154" s="176" t="s">
        <v>193</v>
      </c>
      <c r="E154" s="177" t="s">
        <v>2983</v>
      </c>
      <c r="F154" s="178" t="s">
        <v>2984</v>
      </c>
      <c r="G154" s="179" t="s">
        <v>2471</v>
      </c>
      <c r="H154" s="180">
        <v>1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1180</v>
      </c>
    </row>
    <row r="155" s="12" customFormat="1" ht="22.8" customHeight="1">
      <c r="A155" s="12"/>
      <c r="B155" s="162"/>
      <c r="C155" s="12"/>
      <c r="D155" s="163" t="s">
        <v>71</v>
      </c>
      <c r="E155" s="173" t="s">
        <v>2985</v>
      </c>
      <c r="F155" s="173" t="s">
        <v>2986</v>
      </c>
      <c r="G155" s="12"/>
      <c r="H155" s="12"/>
      <c r="I155" s="165"/>
      <c r="J155" s="174">
        <f>BK155</f>
        <v>0</v>
      </c>
      <c r="K155" s="12"/>
      <c r="L155" s="162"/>
      <c r="M155" s="167"/>
      <c r="N155" s="168"/>
      <c r="O155" s="168"/>
      <c r="P155" s="169">
        <f>SUM(P156:P182)</f>
        <v>0</v>
      </c>
      <c r="Q155" s="168"/>
      <c r="R155" s="169">
        <f>SUM(R156:R182)</f>
        <v>0</v>
      </c>
      <c r="S155" s="168"/>
      <c r="T155" s="170">
        <f>SUM(T156:T182)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3" t="s">
        <v>79</v>
      </c>
      <c r="AT155" s="171" t="s">
        <v>71</v>
      </c>
      <c r="AU155" s="171" t="s">
        <v>79</v>
      </c>
      <c r="AY155" s="163" t="s">
        <v>191</v>
      </c>
      <c r="BK155" s="172">
        <f>SUM(BK156:BK182)</f>
        <v>0</v>
      </c>
    </row>
    <row r="156" s="2" customFormat="1" ht="16.5" customHeight="1">
      <c r="A156" s="39"/>
      <c r="B156" s="175"/>
      <c r="C156" s="176" t="s">
        <v>522</v>
      </c>
      <c r="D156" s="176" t="s">
        <v>193</v>
      </c>
      <c r="E156" s="177" t="s">
        <v>2987</v>
      </c>
      <c r="F156" s="178" t="s">
        <v>2988</v>
      </c>
      <c r="G156" s="179" t="s">
        <v>288</v>
      </c>
      <c r="H156" s="180">
        <v>150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1191</v>
      </c>
    </row>
    <row r="157" s="2" customFormat="1" ht="16.5" customHeight="1">
      <c r="A157" s="39"/>
      <c r="B157" s="175"/>
      <c r="C157" s="176" t="s">
        <v>530</v>
      </c>
      <c r="D157" s="176" t="s">
        <v>193</v>
      </c>
      <c r="E157" s="177" t="s">
        <v>2989</v>
      </c>
      <c r="F157" s="178" t="s">
        <v>2990</v>
      </c>
      <c r="G157" s="179" t="s">
        <v>2471</v>
      </c>
      <c r="H157" s="180">
        <v>8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1200</v>
      </c>
    </row>
    <row r="158" s="2" customFormat="1" ht="16.5" customHeight="1">
      <c r="A158" s="39"/>
      <c r="B158" s="175"/>
      <c r="C158" s="176" t="s">
        <v>536</v>
      </c>
      <c r="D158" s="176" t="s">
        <v>193</v>
      </c>
      <c r="E158" s="177" t="s">
        <v>2991</v>
      </c>
      <c r="F158" s="178" t="s">
        <v>2992</v>
      </c>
      <c r="G158" s="179" t="s">
        <v>2471</v>
      </c>
      <c r="H158" s="180">
        <v>8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1211</v>
      </c>
    </row>
    <row r="159" s="2" customFormat="1" ht="16.5" customHeight="1">
      <c r="A159" s="39"/>
      <c r="B159" s="175"/>
      <c r="C159" s="176" t="s">
        <v>544</v>
      </c>
      <c r="D159" s="176" t="s">
        <v>193</v>
      </c>
      <c r="E159" s="177" t="s">
        <v>2993</v>
      </c>
      <c r="F159" s="178" t="s">
        <v>2994</v>
      </c>
      <c r="G159" s="179" t="s">
        <v>2471</v>
      </c>
      <c r="H159" s="180">
        <v>10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1223</v>
      </c>
    </row>
    <row r="160" s="2" customFormat="1" ht="21.75" customHeight="1">
      <c r="A160" s="39"/>
      <c r="B160" s="175"/>
      <c r="C160" s="176" t="s">
        <v>550</v>
      </c>
      <c r="D160" s="176" t="s">
        <v>193</v>
      </c>
      <c r="E160" s="177" t="s">
        <v>2995</v>
      </c>
      <c r="F160" s="178" t="s">
        <v>2996</v>
      </c>
      <c r="G160" s="179" t="s">
        <v>2471</v>
      </c>
      <c r="H160" s="180">
        <v>21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1234</v>
      </c>
    </row>
    <row r="161" s="2" customFormat="1" ht="16.5" customHeight="1">
      <c r="A161" s="39"/>
      <c r="B161" s="175"/>
      <c r="C161" s="176" t="s">
        <v>556</v>
      </c>
      <c r="D161" s="176" t="s">
        <v>193</v>
      </c>
      <c r="E161" s="177" t="s">
        <v>2997</v>
      </c>
      <c r="F161" s="178" t="s">
        <v>2998</v>
      </c>
      <c r="G161" s="179" t="s">
        <v>2471</v>
      </c>
      <c r="H161" s="180">
        <v>21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1244</v>
      </c>
    </row>
    <row r="162" s="2" customFormat="1" ht="16.5" customHeight="1">
      <c r="A162" s="39"/>
      <c r="B162" s="175"/>
      <c r="C162" s="176" t="s">
        <v>560</v>
      </c>
      <c r="D162" s="176" t="s">
        <v>193</v>
      </c>
      <c r="E162" s="177" t="s">
        <v>2999</v>
      </c>
      <c r="F162" s="178" t="s">
        <v>3000</v>
      </c>
      <c r="G162" s="179" t="s">
        <v>2471</v>
      </c>
      <c r="H162" s="180">
        <v>80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1254</v>
      </c>
    </row>
    <row r="163" s="2" customFormat="1" ht="16.5" customHeight="1">
      <c r="A163" s="39"/>
      <c r="B163" s="175"/>
      <c r="C163" s="176" t="s">
        <v>566</v>
      </c>
      <c r="D163" s="176" t="s">
        <v>193</v>
      </c>
      <c r="E163" s="177" t="s">
        <v>3001</v>
      </c>
      <c r="F163" s="178" t="s">
        <v>3002</v>
      </c>
      <c r="G163" s="179" t="s">
        <v>2471</v>
      </c>
      <c r="H163" s="180">
        <v>15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1268</v>
      </c>
    </row>
    <row r="164" s="2" customFormat="1" ht="16.5" customHeight="1">
      <c r="A164" s="39"/>
      <c r="B164" s="175"/>
      <c r="C164" s="176" t="s">
        <v>574</v>
      </c>
      <c r="D164" s="176" t="s">
        <v>193</v>
      </c>
      <c r="E164" s="177" t="s">
        <v>3003</v>
      </c>
      <c r="F164" s="178" t="s">
        <v>3004</v>
      </c>
      <c r="G164" s="179" t="s">
        <v>288</v>
      </c>
      <c r="H164" s="180">
        <v>180</v>
      </c>
      <c r="I164" s="181"/>
      <c r="J164" s="182">
        <f>ROUND(I164*H164,2)</f>
        <v>0</v>
      </c>
      <c r="K164" s="178" t="s">
        <v>3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1280</v>
      </c>
    </row>
    <row r="165" s="2" customFormat="1" ht="16.5" customHeight="1">
      <c r="A165" s="39"/>
      <c r="B165" s="175"/>
      <c r="C165" s="176" t="s">
        <v>582</v>
      </c>
      <c r="D165" s="176" t="s">
        <v>193</v>
      </c>
      <c r="E165" s="177" t="s">
        <v>3005</v>
      </c>
      <c r="F165" s="178" t="s">
        <v>3006</v>
      </c>
      <c r="G165" s="179" t="s">
        <v>2471</v>
      </c>
      <c r="H165" s="180">
        <v>6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1291</v>
      </c>
    </row>
    <row r="166" s="2" customFormat="1" ht="16.5" customHeight="1">
      <c r="A166" s="39"/>
      <c r="B166" s="175"/>
      <c r="C166" s="176" t="s">
        <v>588</v>
      </c>
      <c r="D166" s="176" t="s">
        <v>193</v>
      </c>
      <c r="E166" s="177" t="s">
        <v>3007</v>
      </c>
      <c r="F166" s="178" t="s">
        <v>3008</v>
      </c>
      <c r="G166" s="179" t="s">
        <v>2471</v>
      </c>
      <c r="H166" s="180">
        <v>8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1305</v>
      </c>
    </row>
    <row r="167" s="2" customFormat="1" ht="16.5" customHeight="1">
      <c r="A167" s="39"/>
      <c r="B167" s="175"/>
      <c r="C167" s="176" t="s">
        <v>596</v>
      </c>
      <c r="D167" s="176" t="s">
        <v>193</v>
      </c>
      <c r="E167" s="177" t="s">
        <v>3009</v>
      </c>
      <c r="F167" s="178" t="s">
        <v>3010</v>
      </c>
      <c r="G167" s="179" t="s">
        <v>2471</v>
      </c>
      <c r="H167" s="180">
        <v>1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1322</v>
      </c>
    </row>
    <row r="168" s="2" customFormat="1" ht="16.5" customHeight="1">
      <c r="A168" s="39"/>
      <c r="B168" s="175"/>
      <c r="C168" s="176" t="s">
        <v>604</v>
      </c>
      <c r="D168" s="176" t="s">
        <v>193</v>
      </c>
      <c r="E168" s="177" t="s">
        <v>3011</v>
      </c>
      <c r="F168" s="178" t="s">
        <v>3012</v>
      </c>
      <c r="G168" s="179" t="s">
        <v>288</v>
      </c>
      <c r="H168" s="180">
        <v>70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1337</v>
      </c>
    </row>
    <row r="169" s="2" customFormat="1" ht="16.5" customHeight="1">
      <c r="A169" s="39"/>
      <c r="B169" s="175"/>
      <c r="C169" s="176" t="s">
        <v>973</v>
      </c>
      <c r="D169" s="176" t="s">
        <v>193</v>
      </c>
      <c r="E169" s="177" t="s">
        <v>3013</v>
      </c>
      <c r="F169" s="178" t="s">
        <v>3014</v>
      </c>
      <c r="G169" s="179" t="s">
        <v>2471</v>
      </c>
      <c r="H169" s="180">
        <v>4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1349</v>
      </c>
    </row>
    <row r="170" s="2" customFormat="1" ht="16.5" customHeight="1">
      <c r="A170" s="39"/>
      <c r="B170" s="175"/>
      <c r="C170" s="176" t="s">
        <v>979</v>
      </c>
      <c r="D170" s="176" t="s">
        <v>193</v>
      </c>
      <c r="E170" s="177" t="s">
        <v>3015</v>
      </c>
      <c r="F170" s="178" t="s">
        <v>3016</v>
      </c>
      <c r="G170" s="179" t="s">
        <v>2471</v>
      </c>
      <c r="H170" s="180">
        <v>4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1360</v>
      </c>
    </row>
    <row r="171" s="2" customFormat="1" ht="16.5" customHeight="1">
      <c r="A171" s="39"/>
      <c r="B171" s="175"/>
      <c r="C171" s="176" t="s">
        <v>985</v>
      </c>
      <c r="D171" s="176" t="s">
        <v>193</v>
      </c>
      <c r="E171" s="177" t="s">
        <v>3017</v>
      </c>
      <c r="F171" s="178" t="s">
        <v>3018</v>
      </c>
      <c r="G171" s="179" t="s">
        <v>2471</v>
      </c>
      <c r="H171" s="180">
        <v>1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1374</v>
      </c>
    </row>
    <row r="172" s="2" customFormat="1" ht="16.5" customHeight="1">
      <c r="A172" s="39"/>
      <c r="B172" s="175"/>
      <c r="C172" s="176" t="s">
        <v>991</v>
      </c>
      <c r="D172" s="176" t="s">
        <v>193</v>
      </c>
      <c r="E172" s="177" t="s">
        <v>3019</v>
      </c>
      <c r="F172" s="178" t="s">
        <v>3020</v>
      </c>
      <c r="G172" s="179" t="s">
        <v>2471</v>
      </c>
      <c r="H172" s="180">
        <v>6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1384</v>
      </c>
    </row>
    <row r="173" s="2" customFormat="1" ht="16.5" customHeight="1">
      <c r="A173" s="39"/>
      <c r="B173" s="175"/>
      <c r="C173" s="176" t="s">
        <v>996</v>
      </c>
      <c r="D173" s="176" t="s">
        <v>193</v>
      </c>
      <c r="E173" s="177" t="s">
        <v>3021</v>
      </c>
      <c r="F173" s="178" t="s">
        <v>3022</v>
      </c>
      <c r="G173" s="179" t="s">
        <v>2471</v>
      </c>
      <c r="H173" s="180">
        <v>80</v>
      </c>
      <c r="I173" s="181"/>
      <c r="J173" s="182">
        <f>ROUND(I173*H173,2)</f>
        <v>0</v>
      </c>
      <c r="K173" s="178" t="s">
        <v>3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1395</v>
      </c>
    </row>
    <row r="174" s="2" customFormat="1" ht="16.5" customHeight="1">
      <c r="A174" s="39"/>
      <c r="B174" s="175"/>
      <c r="C174" s="176" t="s">
        <v>1001</v>
      </c>
      <c r="D174" s="176" t="s">
        <v>193</v>
      </c>
      <c r="E174" s="177" t="s">
        <v>3023</v>
      </c>
      <c r="F174" s="178" t="s">
        <v>3024</v>
      </c>
      <c r="G174" s="179" t="s">
        <v>2471</v>
      </c>
      <c r="H174" s="180">
        <v>4</v>
      </c>
      <c r="I174" s="181"/>
      <c r="J174" s="182">
        <f>ROUND(I174*H174,2)</f>
        <v>0</v>
      </c>
      <c r="K174" s="178" t="s">
        <v>3</v>
      </c>
      <c r="L174" s="40"/>
      <c r="M174" s="183" t="s">
        <v>3</v>
      </c>
      <c r="N174" s="184" t="s">
        <v>43</v>
      </c>
      <c r="O174" s="7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7" t="s">
        <v>197</v>
      </c>
      <c r="AT174" s="187" t="s">
        <v>193</v>
      </c>
      <c r="AU174" s="187" t="s">
        <v>81</v>
      </c>
      <c r="AY174" s="20" t="s">
        <v>191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197</v>
      </c>
      <c r="BM174" s="187" t="s">
        <v>1406</v>
      </c>
    </row>
    <row r="175" s="2" customFormat="1" ht="16.5" customHeight="1">
      <c r="A175" s="39"/>
      <c r="B175" s="175"/>
      <c r="C175" s="176" t="s">
        <v>1006</v>
      </c>
      <c r="D175" s="176" t="s">
        <v>193</v>
      </c>
      <c r="E175" s="177" t="s">
        <v>3025</v>
      </c>
      <c r="F175" s="178" t="s">
        <v>3026</v>
      </c>
      <c r="G175" s="179" t="s">
        <v>2471</v>
      </c>
      <c r="H175" s="180">
        <v>8</v>
      </c>
      <c r="I175" s="181"/>
      <c r="J175" s="182">
        <f>ROUND(I175*H175,2)</f>
        <v>0</v>
      </c>
      <c r="K175" s="178" t="s">
        <v>3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1419</v>
      </c>
    </row>
    <row r="176" s="2" customFormat="1" ht="16.5" customHeight="1">
      <c r="A176" s="39"/>
      <c r="B176" s="175"/>
      <c r="C176" s="176" t="s">
        <v>1012</v>
      </c>
      <c r="D176" s="176" t="s">
        <v>193</v>
      </c>
      <c r="E176" s="177" t="s">
        <v>3027</v>
      </c>
      <c r="F176" s="178" t="s">
        <v>3028</v>
      </c>
      <c r="G176" s="179" t="s">
        <v>2471</v>
      </c>
      <c r="H176" s="180">
        <v>8</v>
      </c>
      <c r="I176" s="181"/>
      <c r="J176" s="182">
        <f>ROUND(I176*H176,2)</f>
        <v>0</v>
      </c>
      <c r="K176" s="178" t="s">
        <v>3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197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197</v>
      </c>
      <c r="BM176" s="187" t="s">
        <v>1430</v>
      </c>
    </row>
    <row r="177" s="2" customFormat="1" ht="16.5" customHeight="1">
      <c r="A177" s="39"/>
      <c r="B177" s="175"/>
      <c r="C177" s="176" t="s">
        <v>1019</v>
      </c>
      <c r="D177" s="176" t="s">
        <v>193</v>
      </c>
      <c r="E177" s="177" t="s">
        <v>3029</v>
      </c>
      <c r="F177" s="178" t="s">
        <v>3030</v>
      </c>
      <c r="G177" s="179" t="s">
        <v>2471</v>
      </c>
      <c r="H177" s="180">
        <v>6</v>
      </c>
      <c r="I177" s="181"/>
      <c r="J177" s="182">
        <f>ROUND(I177*H177,2)</f>
        <v>0</v>
      </c>
      <c r="K177" s="178" t="s">
        <v>3</v>
      </c>
      <c r="L177" s="40"/>
      <c r="M177" s="183" t="s">
        <v>3</v>
      </c>
      <c r="N177" s="184" t="s">
        <v>43</v>
      </c>
      <c r="O177" s="7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7" t="s">
        <v>197</v>
      </c>
      <c r="AT177" s="187" t="s">
        <v>193</v>
      </c>
      <c r="AU177" s="187" t="s">
        <v>81</v>
      </c>
      <c r="AY177" s="20" t="s">
        <v>191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197</v>
      </c>
      <c r="BM177" s="187" t="s">
        <v>1443</v>
      </c>
    </row>
    <row r="178" s="2" customFormat="1" ht="16.5" customHeight="1">
      <c r="A178" s="39"/>
      <c r="B178" s="175"/>
      <c r="C178" s="176" t="s">
        <v>1024</v>
      </c>
      <c r="D178" s="176" t="s">
        <v>193</v>
      </c>
      <c r="E178" s="177" t="s">
        <v>3031</v>
      </c>
      <c r="F178" s="178" t="s">
        <v>3032</v>
      </c>
      <c r="G178" s="179" t="s">
        <v>2471</v>
      </c>
      <c r="H178" s="180">
        <v>2</v>
      </c>
      <c r="I178" s="181"/>
      <c r="J178" s="182">
        <f>ROUND(I178*H178,2)</f>
        <v>0</v>
      </c>
      <c r="K178" s="178" t="s">
        <v>3</v>
      </c>
      <c r="L178" s="40"/>
      <c r="M178" s="183" t="s">
        <v>3</v>
      </c>
      <c r="N178" s="184" t="s">
        <v>43</v>
      </c>
      <c r="O178" s="73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7" t="s">
        <v>197</v>
      </c>
      <c r="AT178" s="187" t="s">
        <v>193</v>
      </c>
      <c r="AU178" s="187" t="s">
        <v>81</v>
      </c>
      <c r="AY178" s="20" t="s">
        <v>191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197</v>
      </c>
      <c r="BM178" s="187" t="s">
        <v>1453</v>
      </c>
    </row>
    <row r="179" s="2" customFormat="1" ht="16.5" customHeight="1">
      <c r="A179" s="39"/>
      <c r="B179" s="175"/>
      <c r="C179" s="176" t="s">
        <v>1031</v>
      </c>
      <c r="D179" s="176" t="s">
        <v>193</v>
      </c>
      <c r="E179" s="177" t="s">
        <v>3033</v>
      </c>
      <c r="F179" s="178" t="s">
        <v>3034</v>
      </c>
      <c r="G179" s="179" t="s">
        <v>2471</v>
      </c>
      <c r="H179" s="180">
        <v>2</v>
      </c>
      <c r="I179" s="181"/>
      <c r="J179" s="182">
        <f>ROUND(I179*H179,2)</f>
        <v>0</v>
      </c>
      <c r="K179" s="178" t="s">
        <v>3</v>
      </c>
      <c r="L179" s="40"/>
      <c r="M179" s="183" t="s">
        <v>3</v>
      </c>
      <c r="N179" s="184" t="s">
        <v>43</v>
      </c>
      <c r="O179" s="73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7" t="s">
        <v>197</v>
      </c>
      <c r="AT179" s="187" t="s">
        <v>193</v>
      </c>
      <c r="AU179" s="187" t="s">
        <v>81</v>
      </c>
      <c r="AY179" s="20" t="s">
        <v>191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197</v>
      </c>
      <c r="BM179" s="187" t="s">
        <v>1463</v>
      </c>
    </row>
    <row r="180" s="2" customFormat="1" ht="16.5" customHeight="1">
      <c r="A180" s="39"/>
      <c r="B180" s="175"/>
      <c r="C180" s="176" t="s">
        <v>1037</v>
      </c>
      <c r="D180" s="176" t="s">
        <v>193</v>
      </c>
      <c r="E180" s="177" t="s">
        <v>3035</v>
      </c>
      <c r="F180" s="178" t="s">
        <v>3036</v>
      </c>
      <c r="G180" s="179" t="s">
        <v>2471</v>
      </c>
      <c r="H180" s="180">
        <v>40</v>
      </c>
      <c r="I180" s="181"/>
      <c r="J180" s="182">
        <f>ROUND(I180*H180,2)</f>
        <v>0</v>
      </c>
      <c r="K180" s="178" t="s">
        <v>3</v>
      </c>
      <c r="L180" s="40"/>
      <c r="M180" s="183" t="s">
        <v>3</v>
      </c>
      <c r="N180" s="184" t="s">
        <v>43</v>
      </c>
      <c r="O180" s="73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7" t="s">
        <v>197</v>
      </c>
      <c r="AT180" s="187" t="s">
        <v>193</v>
      </c>
      <c r="AU180" s="187" t="s">
        <v>81</v>
      </c>
      <c r="AY180" s="20" t="s">
        <v>191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79</v>
      </c>
      <c r="BK180" s="188">
        <f>ROUND(I180*H180,2)</f>
        <v>0</v>
      </c>
      <c r="BL180" s="20" t="s">
        <v>197</v>
      </c>
      <c r="BM180" s="187" t="s">
        <v>1474</v>
      </c>
    </row>
    <row r="181" s="2" customFormat="1" ht="24.15" customHeight="1">
      <c r="A181" s="39"/>
      <c r="B181" s="175"/>
      <c r="C181" s="176" t="s">
        <v>1042</v>
      </c>
      <c r="D181" s="176" t="s">
        <v>193</v>
      </c>
      <c r="E181" s="177" t="s">
        <v>3037</v>
      </c>
      <c r="F181" s="178" t="s">
        <v>3038</v>
      </c>
      <c r="G181" s="179" t="s">
        <v>2471</v>
      </c>
      <c r="H181" s="180">
        <v>3</v>
      </c>
      <c r="I181" s="181"/>
      <c r="J181" s="182">
        <f>ROUND(I181*H181,2)</f>
        <v>0</v>
      </c>
      <c r="K181" s="178" t="s">
        <v>3</v>
      </c>
      <c r="L181" s="40"/>
      <c r="M181" s="183" t="s">
        <v>3</v>
      </c>
      <c r="N181" s="184" t="s">
        <v>43</v>
      </c>
      <c r="O181" s="73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7" t="s">
        <v>197</v>
      </c>
      <c r="AT181" s="187" t="s">
        <v>193</v>
      </c>
      <c r="AU181" s="187" t="s">
        <v>81</v>
      </c>
      <c r="AY181" s="20" t="s">
        <v>191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79</v>
      </c>
      <c r="BK181" s="188">
        <f>ROUND(I181*H181,2)</f>
        <v>0</v>
      </c>
      <c r="BL181" s="20" t="s">
        <v>197</v>
      </c>
      <c r="BM181" s="187" t="s">
        <v>1493</v>
      </c>
    </row>
    <row r="182" s="2" customFormat="1" ht="16.5" customHeight="1">
      <c r="A182" s="39"/>
      <c r="B182" s="175"/>
      <c r="C182" s="176" t="s">
        <v>1048</v>
      </c>
      <c r="D182" s="176" t="s">
        <v>193</v>
      </c>
      <c r="E182" s="177" t="s">
        <v>3039</v>
      </c>
      <c r="F182" s="178" t="s">
        <v>3040</v>
      </c>
      <c r="G182" s="179" t="s">
        <v>2471</v>
      </c>
      <c r="H182" s="180">
        <v>8</v>
      </c>
      <c r="I182" s="181"/>
      <c r="J182" s="182">
        <f>ROUND(I182*H182,2)</f>
        <v>0</v>
      </c>
      <c r="K182" s="178" t="s">
        <v>3</v>
      </c>
      <c r="L182" s="40"/>
      <c r="M182" s="183" t="s">
        <v>3</v>
      </c>
      <c r="N182" s="184" t="s">
        <v>43</v>
      </c>
      <c r="O182" s="73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7" t="s">
        <v>197</v>
      </c>
      <c r="AT182" s="187" t="s">
        <v>193</v>
      </c>
      <c r="AU182" s="187" t="s">
        <v>81</v>
      </c>
      <c r="AY182" s="20" t="s">
        <v>191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79</v>
      </c>
      <c r="BK182" s="188">
        <f>ROUND(I182*H182,2)</f>
        <v>0</v>
      </c>
      <c r="BL182" s="20" t="s">
        <v>197</v>
      </c>
      <c r="BM182" s="187" t="s">
        <v>1505</v>
      </c>
    </row>
    <row r="183" s="12" customFormat="1" ht="22.8" customHeight="1">
      <c r="A183" s="12"/>
      <c r="B183" s="162"/>
      <c r="C183" s="12"/>
      <c r="D183" s="163" t="s">
        <v>71</v>
      </c>
      <c r="E183" s="173" t="s">
        <v>3041</v>
      </c>
      <c r="F183" s="173" t="s">
        <v>3042</v>
      </c>
      <c r="G183" s="12"/>
      <c r="H183" s="12"/>
      <c r="I183" s="165"/>
      <c r="J183" s="174">
        <f>BK183</f>
        <v>0</v>
      </c>
      <c r="K183" s="12"/>
      <c r="L183" s="162"/>
      <c r="M183" s="167"/>
      <c r="N183" s="168"/>
      <c r="O183" s="168"/>
      <c r="P183" s="169">
        <f>SUM(P184:P192)</f>
        <v>0</v>
      </c>
      <c r="Q183" s="168"/>
      <c r="R183" s="169">
        <f>SUM(R184:R192)</f>
        <v>0</v>
      </c>
      <c r="S183" s="168"/>
      <c r="T183" s="170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3" t="s">
        <v>79</v>
      </c>
      <c r="AT183" s="171" t="s">
        <v>71</v>
      </c>
      <c r="AU183" s="171" t="s">
        <v>79</v>
      </c>
      <c r="AY183" s="163" t="s">
        <v>191</v>
      </c>
      <c r="BK183" s="172">
        <f>SUM(BK184:BK192)</f>
        <v>0</v>
      </c>
    </row>
    <row r="184" s="2" customFormat="1" ht="33" customHeight="1">
      <c r="A184" s="39"/>
      <c r="B184" s="175"/>
      <c r="C184" s="215" t="s">
        <v>1055</v>
      </c>
      <c r="D184" s="215" t="s">
        <v>653</v>
      </c>
      <c r="E184" s="216" t="s">
        <v>3043</v>
      </c>
      <c r="F184" s="217" t="s">
        <v>3044</v>
      </c>
      <c r="G184" s="218" t="s">
        <v>136</v>
      </c>
      <c r="H184" s="219">
        <v>7</v>
      </c>
      <c r="I184" s="220"/>
      <c r="J184" s="221">
        <f>ROUND(I184*H184,2)</f>
        <v>0</v>
      </c>
      <c r="K184" s="217" t="s">
        <v>3</v>
      </c>
      <c r="L184" s="222"/>
      <c r="M184" s="223" t="s">
        <v>3</v>
      </c>
      <c r="N184" s="224" t="s">
        <v>43</v>
      </c>
      <c r="O184" s="73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7" t="s">
        <v>236</v>
      </c>
      <c r="AT184" s="187" t="s">
        <v>653</v>
      </c>
      <c r="AU184" s="187" t="s">
        <v>81</v>
      </c>
      <c r="AY184" s="20" t="s">
        <v>191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79</v>
      </c>
      <c r="BK184" s="188">
        <f>ROUND(I184*H184,2)</f>
        <v>0</v>
      </c>
      <c r="BL184" s="20" t="s">
        <v>197</v>
      </c>
      <c r="BM184" s="187" t="s">
        <v>3045</v>
      </c>
    </row>
    <row r="185" s="2" customFormat="1" ht="33" customHeight="1">
      <c r="A185" s="39"/>
      <c r="B185" s="175"/>
      <c r="C185" s="176" t="s">
        <v>1060</v>
      </c>
      <c r="D185" s="176" t="s">
        <v>193</v>
      </c>
      <c r="E185" s="177" t="s">
        <v>3046</v>
      </c>
      <c r="F185" s="178" t="s">
        <v>3047</v>
      </c>
      <c r="G185" s="179" t="s">
        <v>288</v>
      </c>
      <c r="H185" s="180">
        <v>200</v>
      </c>
      <c r="I185" s="181"/>
      <c r="J185" s="182">
        <f>ROUND(I185*H185,2)</f>
        <v>0</v>
      </c>
      <c r="K185" s="178" t="s">
        <v>3</v>
      </c>
      <c r="L185" s="40"/>
      <c r="M185" s="183" t="s">
        <v>3</v>
      </c>
      <c r="N185" s="184" t="s">
        <v>43</v>
      </c>
      <c r="O185" s="7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7" t="s">
        <v>197</v>
      </c>
      <c r="AT185" s="187" t="s">
        <v>193</v>
      </c>
      <c r="AU185" s="187" t="s">
        <v>81</v>
      </c>
      <c r="AY185" s="20" t="s">
        <v>191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79</v>
      </c>
      <c r="BK185" s="188">
        <f>ROUND(I185*H185,2)</f>
        <v>0</v>
      </c>
      <c r="BL185" s="20" t="s">
        <v>197</v>
      </c>
      <c r="BM185" s="187" t="s">
        <v>1527</v>
      </c>
    </row>
    <row r="186" s="2" customFormat="1" ht="37.8" customHeight="1">
      <c r="A186" s="39"/>
      <c r="B186" s="175"/>
      <c r="C186" s="176" t="s">
        <v>1066</v>
      </c>
      <c r="D186" s="176" t="s">
        <v>193</v>
      </c>
      <c r="E186" s="177" t="s">
        <v>3048</v>
      </c>
      <c r="F186" s="178" t="s">
        <v>3049</v>
      </c>
      <c r="G186" s="179" t="s">
        <v>2471</v>
      </c>
      <c r="H186" s="180">
        <v>160</v>
      </c>
      <c r="I186" s="181"/>
      <c r="J186" s="182">
        <f>ROUND(I186*H186,2)</f>
        <v>0</v>
      </c>
      <c r="K186" s="178" t="s">
        <v>3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197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197</v>
      </c>
      <c r="BM186" s="187" t="s">
        <v>1541</v>
      </c>
    </row>
    <row r="187" s="2" customFormat="1" ht="24.15" customHeight="1">
      <c r="A187" s="39"/>
      <c r="B187" s="175"/>
      <c r="C187" s="215" t="s">
        <v>1070</v>
      </c>
      <c r="D187" s="215" t="s">
        <v>653</v>
      </c>
      <c r="E187" s="216" t="s">
        <v>3050</v>
      </c>
      <c r="F187" s="217" t="s">
        <v>3051</v>
      </c>
      <c r="G187" s="218" t="s">
        <v>2471</v>
      </c>
      <c r="H187" s="219">
        <v>2</v>
      </c>
      <c r="I187" s="220"/>
      <c r="J187" s="221">
        <f>ROUND(I187*H187,2)</f>
        <v>0</v>
      </c>
      <c r="K187" s="217" t="s">
        <v>3</v>
      </c>
      <c r="L187" s="222"/>
      <c r="M187" s="223" t="s">
        <v>3</v>
      </c>
      <c r="N187" s="224" t="s">
        <v>43</v>
      </c>
      <c r="O187" s="73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7" t="s">
        <v>236</v>
      </c>
      <c r="AT187" s="187" t="s">
        <v>653</v>
      </c>
      <c r="AU187" s="187" t="s">
        <v>81</v>
      </c>
      <c r="AY187" s="20" t="s">
        <v>191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79</v>
      </c>
      <c r="BK187" s="188">
        <f>ROUND(I187*H187,2)</f>
        <v>0</v>
      </c>
      <c r="BL187" s="20" t="s">
        <v>197</v>
      </c>
      <c r="BM187" s="187" t="s">
        <v>3052</v>
      </c>
    </row>
    <row r="188" s="2" customFormat="1" ht="24.15" customHeight="1">
      <c r="A188" s="39"/>
      <c r="B188" s="175"/>
      <c r="C188" s="215" t="s">
        <v>1075</v>
      </c>
      <c r="D188" s="215" t="s">
        <v>653</v>
      </c>
      <c r="E188" s="216" t="s">
        <v>3053</v>
      </c>
      <c r="F188" s="217" t="s">
        <v>3054</v>
      </c>
      <c r="G188" s="218" t="s">
        <v>136</v>
      </c>
      <c r="H188" s="219">
        <v>2</v>
      </c>
      <c r="I188" s="220"/>
      <c r="J188" s="221">
        <f>ROUND(I188*H188,2)</f>
        <v>0</v>
      </c>
      <c r="K188" s="217" t="s">
        <v>3</v>
      </c>
      <c r="L188" s="222"/>
      <c r="M188" s="223" t="s">
        <v>3</v>
      </c>
      <c r="N188" s="224" t="s">
        <v>43</v>
      </c>
      <c r="O188" s="73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7" t="s">
        <v>236</v>
      </c>
      <c r="AT188" s="187" t="s">
        <v>653</v>
      </c>
      <c r="AU188" s="187" t="s">
        <v>81</v>
      </c>
      <c r="AY188" s="20" t="s">
        <v>191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197</v>
      </c>
      <c r="BM188" s="187" t="s">
        <v>3055</v>
      </c>
    </row>
    <row r="189" s="2" customFormat="1" ht="24.15" customHeight="1">
      <c r="A189" s="39"/>
      <c r="B189" s="175"/>
      <c r="C189" s="176" t="s">
        <v>1081</v>
      </c>
      <c r="D189" s="176" t="s">
        <v>193</v>
      </c>
      <c r="E189" s="177" t="s">
        <v>3056</v>
      </c>
      <c r="F189" s="178" t="s">
        <v>3057</v>
      </c>
      <c r="G189" s="179" t="s">
        <v>2632</v>
      </c>
      <c r="H189" s="180">
        <v>1</v>
      </c>
      <c r="I189" s="181"/>
      <c r="J189" s="182">
        <f>ROUND(I189*H189,2)</f>
        <v>0</v>
      </c>
      <c r="K189" s="178" t="s">
        <v>3</v>
      </c>
      <c r="L189" s="40"/>
      <c r="M189" s="183" t="s">
        <v>3</v>
      </c>
      <c r="N189" s="184" t="s">
        <v>43</v>
      </c>
      <c r="O189" s="73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7" t="s">
        <v>197</v>
      </c>
      <c r="AT189" s="187" t="s">
        <v>193</v>
      </c>
      <c r="AU189" s="187" t="s">
        <v>81</v>
      </c>
      <c r="AY189" s="20" t="s">
        <v>191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197</v>
      </c>
      <c r="BM189" s="187" t="s">
        <v>1578</v>
      </c>
    </row>
    <row r="190" s="2" customFormat="1" ht="16.5" customHeight="1">
      <c r="A190" s="39"/>
      <c r="B190" s="175"/>
      <c r="C190" s="176" t="s">
        <v>1086</v>
      </c>
      <c r="D190" s="176" t="s">
        <v>193</v>
      </c>
      <c r="E190" s="177" t="s">
        <v>3058</v>
      </c>
      <c r="F190" s="178" t="s">
        <v>3059</v>
      </c>
      <c r="G190" s="179" t="s">
        <v>132</v>
      </c>
      <c r="H190" s="180">
        <v>24</v>
      </c>
      <c r="I190" s="181"/>
      <c r="J190" s="182">
        <f>ROUND(I190*H190,2)</f>
        <v>0</v>
      </c>
      <c r="K190" s="178" t="s">
        <v>3</v>
      </c>
      <c r="L190" s="40"/>
      <c r="M190" s="183" t="s">
        <v>3</v>
      </c>
      <c r="N190" s="184" t="s">
        <v>43</v>
      </c>
      <c r="O190" s="73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7" t="s">
        <v>197</v>
      </c>
      <c r="AT190" s="187" t="s">
        <v>193</v>
      </c>
      <c r="AU190" s="187" t="s">
        <v>81</v>
      </c>
      <c r="AY190" s="20" t="s">
        <v>191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79</v>
      </c>
      <c r="BK190" s="188">
        <f>ROUND(I190*H190,2)</f>
        <v>0</v>
      </c>
      <c r="BL190" s="20" t="s">
        <v>197</v>
      </c>
      <c r="BM190" s="187" t="s">
        <v>1588</v>
      </c>
    </row>
    <row r="191" s="2" customFormat="1" ht="21.75" customHeight="1">
      <c r="A191" s="39"/>
      <c r="B191" s="175"/>
      <c r="C191" s="176" t="s">
        <v>1093</v>
      </c>
      <c r="D191" s="176" t="s">
        <v>193</v>
      </c>
      <c r="E191" s="177" t="s">
        <v>3060</v>
      </c>
      <c r="F191" s="178" t="s">
        <v>3061</v>
      </c>
      <c r="G191" s="179" t="s">
        <v>132</v>
      </c>
      <c r="H191" s="180">
        <v>14</v>
      </c>
      <c r="I191" s="181"/>
      <c r="J191" s="182">
        <f>ROUND(I191*H191,2)</f>
        <v>0</v>
      </c>
      <c r="K191" s="178" t="s">
        <v>3</v>
      </c>
      <c r="L191" s="40"/>
      <c r="M191" s="183" t="s">
        <v>3</v>
      </c>
      <c r="N191" s="184" t="s">
        <v>43</v>
      </c>
      <c r="O191" s="73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7" t="s">
        <v>197</v>
      </c>
      <c r="AT191" s="187" t="s">
        <v>193</v>
      </c>
      <c r="AU191" s="187" t="s">
        <v>81</v>
      </c>
      <c r="AY191" s="20" t="s">
        <v>191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79</v>
      </c>
      <c r="BK191" s="188">
        <f>ROUND(I191*H191,2)</f>
        <v>0</v>
      </c>
      <c r="BL191" s="20" t="s">
        <v>197</v>
      </c>
      <c r="BM191" s="187" t="s">
        <v>1599</v>
      </c>
    </row>
    <row r="192" s="2" customFormat="1" ht="16.5" customHeight="1">
      <c r="A192" s="39"/>
      <c r="B192" s="175"/>
      <c r="C192" s="176" t="s">
        <v>1098</v>
      </c>
      <c r="D192" s="176" t="s">
        <v>193</v>
      </c>
      <c r="E192" s="177" t="s">
        <v>3062</v>
      </c>
      <c r="F192" s="178" t="s">
        <v>3063</v>
      </c>
      <c r="G192" s="179" t="s">
        <v>2632</v>
      </c>
      <c r="H192" s="180">
        <v>1</v>
      </c>
      <c r="I192" s="181"/>
      <c r="J192" s="182">
        <f>ROUND(I192*H192,2)</f>
        <v>0</v>
      </c>
      <c r="K192" s="178" t="s">
        <v>3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197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197</v>
      </c>
      <c r="BM192" s="187" t="s">
        <v>1608</v>
      </c>
    </row>
    <row r="193" s="12" customFormat="1" ht="22.8" customHeight="1">
      <c r="A193" s="12"/>
      <c r="B193" s="162"/>
      <c r="C193" s="12"/>
      <c r="D193" s="163" t="s">
        <v>71</v>
      </c>
      <c r="E193" s="173" t="s">
        <v>3064</v>
      </c>
      <c r="F193" s="173" t="s">
        <v>3065</v>
      </c>
      <c r="G193" s="12"/>
      <c r="H193" s="12"/>
      <c r="I193" s="165"/>
      <c r="J193" s="174">
        <f>BK193</f>
        <v>0</v>
      </c>
      <c r="K193" s="12"/>
      <c r="L193" s="162"/>
      <c r="M193" s="167"/>
      <c r="N193" s="168"/>
      <c r="O193" s="168"/>
      <c r="P193" s="169">
        <f>SUM(P194:P198)</f>
        <v>0</v>
      </c>
      <c r="Q193" s="168"/>
      <c r="R193" s="169">
        <f>SUM(R194:R198)</f>
        <v>0</v>
      </c>
      <c r="S193" s="168"/>
      <c r="T193" s="170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3" t="s">
        <v>79</v>
      </c>
      <c r="AT193" s="171" t="s">
        <v>71</v>
      </c>
      <c r="AU193" s="171" t="s">
        <v>79</v>
      </c>
      <c r="AY193" s="163" t="s">
        <v>191</v>
      </c>
      <c r="BK193" s="172">
        <f>SUM(BK194:BK198)</f>
        <v>0</v>
      </c>
    </row>
    <row r="194" s="2" customFormat="1" ht="24.15" customHeight="1">
      <c r="A194" s="39"/>
      <c r="B194" s="175"/>
      <c r="C194" s="176" t="s">
        <v>1105</v>
      </c>
      <c r="D194" s="176" t="s">
        <v>193</v>
      </c>
      <c r="E194" s="177" t="s">
        <v>3066</v>
      </c>
      <c r="F194" s="178" t="s">
        <v>3067</v>
      </c>
      <c r="G194" s="179" t="s">
        <v>2632</v>
      </c>
      <c r="H194" s="180">
        <v>1</v>
      </c>
      <c r="I194" s="181"/>
      <c r="J194" s="182">
        <f>ROUND(I194*H194,2)</f>
        <v>0</v>
      </c>
      <c r="K194" s="178" t="s">
        <v>3</v>
      </c>
      <c r="L194" s="40"/>
      <c r="M194" s="183" t="s">
        <v>3</v>
      </c>
      <c r="N194" s="184" t="s">
        <v>43</v>
      </c>
      <c r="O194" s="73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7" t="s">
        <v>197</v>
      </c>
      <c r="AT194" s="187" t="s">
        <v>193</v>
      </c>
      <c r="AU194" s="187" t="s">
        <v>81</v>
      </c>
      <c r="AY194" s="20" t="s">
        <v>191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79</v>
      </c>
      <c r="BK194" s="188">
        <f>ROUND(I194*H194,2)</f>
        <v>0</v>
      </c>
      <c r="BL194" s="20" t="s">
        <v>197</v>
      </c>
      <c r="BM194" s="187" t="s">
        <v>1620</v>
      </c>
    </row>
    <row r="195" s="2" customFormat="1" ht="37.8" customHeight="1">
      <c r="A195" s="39"/>
      <c r="B195" s="175"/>
      <c r="C195" s="176" t="s">
        <v>1111</v>
      </c>
      <c r="D195" s="176" t="s">
        <v>193</v>
      </c>
      <c r="E195" s="177" t="s">
        <v>3068</v>
      </c>
      <c r="F195" s="178" t="s">
        <v>3069</v>
      </c>
      <c r="G195" s="179" t="s">
        <v>2632</v>
      </c>
      <c r="H195" s="180">
        <v>1</v>
      </c>
      <c r="I195" s="181"/>
      <c r="J195" s="182">
        <f>ROUND(I195*H195,2)</f>
        <v>0</v>
      </c>
      <c r="K195" s="178" t="s">
        <v>3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197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197</v>
      </c>
      <c r="BM195" s="187" t="s">
        <v>1630</v>
      </c>
    </row>
    <row r="196" s="2" customFormat="1" ht="16.5" customHeight="1">
      <c r="A196" s="39"/>
      <c r="B196" s="175"/>
      <c r="C196" s="176" t="s">
        <v>1117</v>
      </c>
      <c r="D196" s="176" t="s">
        <v>193</v>
      </c>
      <c r="E196" s="177" t="s">
        <v>3070</v>
      </c>
      <c r="F196" s="178" t="s">
        <v>3071</v>
      </c>
      <c r="G196" s="179" t="s">
        <v>2632</v>
      </c>
      <c r="H196" s="180">
        <v>1</v>
      </c>
      <c r="I196" s="181"/>
      <c r="J196" s="182">
        <f>ROUND(I196*H196,2)</f>
        <v>0</v>
      </c>
      <c r="K196" s="178" t="s">
        <v>3</v>
      </c>
      <c r="L196" s="40"/>
      <c r="M196" s="183" t="s">
        <v>3</v>
      </c>
      <c r="N196" s="184" t="s">
        <v>43</v>
      </c>
      <c r="O196" s="73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7" t="s">
        <v>197</v>
      </c>
      <c r="AT196" s="187" t="s">
        <v>193</v>
      </c>
      <c r="AU196" s="187" t="s">
        <v>81</v>
      </c>
      <c r="AY196" s="20" t="s">
        <v>191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79</v>
      </c>
      <c r="BK196" s="188">
        <f>ROUND(I196*H196,2)</f>
        <v>0</v>
      </c>
      <c r="BL196" s="20" t="s">
        <v>197</v>
      </c>
      <c r="BM196" s="187" t="s">
        <v>1641</v>
      </c>
    </row>
    <row r="197" s="2" customFormat="1" ht="16.5" customHeight="1">
      <c r="A197" s="39"/>
      <c r="B197" s="175"/>
      <c r="C197" s="176" t="s">
        <v>1123</v>
      </c>
      <c r="D197" s="176" t="s">
        <v>193</v>
      </c>
      <c r="E197" s="177" t="s">
        <v>3072</v>
      </c>
      <c r="F197" s="178" t="s">
        <v>3073</v>
      </c>
      <c r="G197" s="179" t="s">
        <v>2632</v>
      </c>
      <c r="H197" s="180">
        <v>1</v>
      </c>
      <c r="I197" s="181"/>
      <c r="J197" s="182">
        <f>ROUND(I197*H197,2)</f>
        <v>0</v>
      </c>
      <c r="K197" s="178" t="s">
        <v>3</v>
      </c>
      <c r="L197" s="40"/>
      <c r="M197" s="183" t="s">
        <v>3</v>
      </c>
      <c r="N197" s="184" t="s">
        <v>43</v>
      </c>
      <c r="O197" s="73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7" t="s">
        <v>197</v>
      </c>
      <c r="AT197" s="187" t="s">
        <v>193</v>
      </c>
      <c r="AU197" s="187" t="s">
        <v>81</v>
      </c>
      <c r="AY197" s="20" t="s">
        <v>191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79</v>
      </c>
      <c r="BK197" s="188">
        <f>ROUND(I197*H197,2)</f>
        <v>0</v>
      </c>
      <c r="BL197" s="20" t="s">
        <v>197</v>
      </c>
      <c r="BM197" s="187" t="s">
        <v>1651</v>
      </c>
    </row>
    <row r="198" s="2" customFormat="1" ht="33" customHeight="1">
      <c r="A198" s="39"/>
      <c r="B198" s="175"/>
      <c r="C198" s="176" t="s">
        <v>1127</v>
      </c>
      <c r="D198" s="176" t="s">
        <v>193</v>
      </c>
      <c r="E198" s="177" t="s">
        <v>3074</v>
      </c>
      <c r="F198" s="178" t="s">
        <v>3075</v>
      </c>
      <c r="G198" s="179" t="s">
        <v>3076</v>
      </c>
      <c r="H198" s="240"/>
      <c r="I198" s="181"/>
      <c r="J198" s="182">
        <f>ROUND(I198*H198,2)</f>
        <v>0</v>
      </c>
      <c r="K198" s="178" t="s">
        <v>3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197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197</v>
      </c>
      <c r="BM198" s="187" t="s">
        <v>1661</v>
      </c>
    </row>
    <row r="199" s="12" customFormat="1" ht="22.8" customHeight="1">
      <c r="A199" s="12"/>
      <c r="B199" s="162"/>
      <c r="C199" s="12"/>
      <c r="D199" s="163" t="s">
        <v>71</v>
      </c>
      <c r="E199" s="173" t="s">
        <v>2623</v>
      </c>
      <c r="F199" s="173" t="s">
        <v>3077</v>
      </c>
      <c r="G199" s="12"/>
      <c r="H199" s="12"/>
      <c r="I199" s="165"/>
      <c r="J199" s="174">
        <f>BK199</f>
        <v>0</v>
      </c>
      <c r="K199" s="12"/>
      <c r="L199" s="162"/>
      <c r="M199" s="167"/>
      <c r="N199" s="168"/>
      <c r="O199" s="168"/>
      <c r="P199" s="169">
        <f>SUM(P200:P217)</f>
        <v>0</v>
      </c>
      <c r="Q199" s="168"/>
      <c r="R199" s="169">
        <f>SUM(R200:R217)</f>
        <v>0</v>
      </c>
      <c r="S199" s="168"/>
      <c r="T199" s="170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3" t="s">
        <v>79</v>
      </c>
      <c r="AT199" s="171" t="s">
        <v>71</v>
      </c>
      <c r="AU199" s="171" t="s">
        <v>79</v>
      </c>
      <c r="AY199" s="163" t="s">
        <v>191</v>
      </c>
      <c r="BK199" s="172">
        <f>SUM(BK200:BK217)</f>
        <v>0</v>
      </c>
    </row>
    <row r="200" s="2" customFormat="1" ht="16.5" customHeight="1">
      <c r="A200" s="39"/>
      <c r="B200" s="175"/>
      <c r="C200" s="176" t="s">
        <v>1133</v>
      </c>
      <c r="D200" s="176" t="s">
        <v>193</v>
      </c>
      <c r="E200" s="177" t="s">
        <v>3078</v>
      </c>
      <c r="F200" s="178" t="s">
        <v>3079</v>
      </c>
      <c r="G200" s="179" t="s">
        <v>2471</v>
      </c>
      <c r="H200" s="180">
        <v>15</v>
      </c>
      <c r="I200" s="181"/>
      <c r="J200" s="182">
        <f>ROUND(I200*H200,2)</f>
        <v>0</v>
      </c>
      <c r="K200" s="178" t="s">
        <v>3</v>
      </c>
      <c r="L200" s="40"/>
      <c r="M200" s="183" t="s">
        <v>3</v>
      </c>
      <c r="N200" s="184" t="s">
        <v>43</v>
      </c>
      <c r="O200" s="73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7" t="s">
        <v>197</v>
      </c>
      <c r="AT200" s="187" t="s">
        <v>193</v>
      </c>
      <c r="AU200" s="187" t="s">
        <v>81</v>
      </c>
      <c r="AY200" s="20" t="s">
        <v>191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197</v>
      </c>
      <c r="BM200" s="187" t="s">
        <v>1671</v>
      </c>
    </row>
    <row r="201" s="2" customFormat="1" ht="16.5" customHeight="1">
      <c r="A201" s="39"/>
      <c r="B201" s="175"/>
      <c r="C201" s="176" t="s">
        <v>1138</v>
      </c>
      <c r="D201" s="176" t="s">
        <v>193</v>
      </c>
      <c r="E201" s="177" t="s">
        <v>3080</v>
      </c>
      <c r="F201" s="178" t="s">
        <v>3081</v>
      </c>
      <c r="G201" s="179" t="s">
        <v>2471</v>
      </c>
      <c r="H201" s="180">
        <v>1</v>
      </c>
      <c r="I201" s="181"/>
      <c r="J201" s="182">
        <f>ROUND(I201*H201,2)</f>
        <v>0</v>
      </c>
      <c r="K201" s="178" t="s">
        <v>3</v>
      </c>
      <c r="L201" s="40"/>
      <c r="M201" s="183" t="s">
        <v>3</v>
      </c>
      <c r="N201" s="184" t="s">
        <v>43</v>
      </c>
      <c r="O201" s="73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7" t="s">
        <v>197</v>
      </c>
      <c r="AT201" s="187" t="s">
        <v>193</v>
      </c>
      <c r="AU201" s="187" t="s">
        <v>81</v>
      </c>
      <c r="AY201" s="20" t="s">
        <v>191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197</v>
      </c>
      <c r="BM201" s="187" t="s">
        <v>1683</v>
      </c>
    </row>
    <row r="202" s="2" customFormat="1" ht="16.5" customHeight="1">
      <c r="A202" s="39"/>
      <c r="B202" s="175"/>
      <c r="C202" s="176" t="s">
        <v>1143</v>
      </c>
      <c r="D202" s="176" t="s">
        <v>193</v>
      </c>
      <c r="E202" s="177" t="s">
        <v>3082</v>
      </c>
      <c r="F202" s="178" t="s">
        <v>3083</v>
      </c>
      <c r="G202" s="179" t="s">
        <v>2471</v>
      </c>
      <c r="H202" s="180">
        <v>15</v>
      </c>
      <c r="I202" s="181"/>
      <c r="J202" s="182">
        <f>ROUND(I202*H202,2)</f>
        <v>0</v>
      </c>
      <c r="K202" s="178" t="s">
        <v>3</v>
      </c>
      <c r="L202" s="40"/>
      <c r="M202" s="183" t="s">
        <v>3</v>
      </c>
      <c r="N202" s="184" t="s">
        <v>43</v>
      </c>
      <c r="O202" s="73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7" t="s">
        <v>197</v>
      </c>
      <c r="AT202" s="187" t="s">
        <v>193</v>
      </c>
      <c r="AU202" s="187" t="s">
        <v>81</v>
      </c>
      <c r="AY202" s="20" t="s">
        <v>191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79</v>
      </c>
      <c r="BK202" s="188">
        <f>ROUND(I202*H202,2)</f>
        <v>0</v>
      </c>
      <c r="BL202" s="20" t="s">
        <v>197</v>
      </c>
      <c r="BM202" s="187" t="s">
        <v>1695</v>
      </c>
    </row>
    <row r="203" s="2" customFormat="1" ht="16.5" customHeight="1">
      <c r="A203" s="39"/>
      <c r="B203" s="175"/>
      <c r="C203" s="176" t="s">
        <v>1149</v>
      </c>
      <c r="D203" s="176" t="s">
        <v>193</v>
      </c>
      <c r="E203" s="177" t="s">
        <v>3084</v>
      </c>
      <c r="F203" s="178" t="s">
        <v>3085</v>
      </c>
      <c r="G203" s="179" t="s">
        <v>2471</v>
      </c>
      <c r="H203" s="180">
        <v>1</v>
      </c>
      <c r="I203" s="181"/>
      <c r="J203" s="182">
        <f>ROUND(I203*H203,2)</f>
        <v>0</v>
      </c>
      <c r="K203" s="178" t="s">
        <v>3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197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197</v>
      </c>
      <c r="BM203" s="187" t="s">
        <v>1706</v>
      </c>
    </row>
    <row r="204" s="2" customFormat="1" ht="16.5" customHeight="1">
      <c r="A204" s="39"/>
      <c r="B204" s="175"/>
      <c r="C204" s="176" t="s">
        <v>1154</v>
      </c>
      <c r="D204" s="176" t="s">
        <v>193</v>
      </c>
      <c r="E204" s="177" t="s">
        <v>3086</v>
      </c>
      <c r="F204" s="178" t="s">
        <v>3087</v>
      </c>
      <c r="G204" s="179" t="s">
        <v>2632</v>
      </c>
      <c r="H204" s="180">
        <v>1</v>
      </c>
      <c r="I204" s="181"/>
      <c r="J204" s="182">
        <f>ROUND(I204*H204,2)</f>
        <v>0</v>
      </c>
      <c r="K204" s="178" t="s">
        <v>3</v>
      </c>
      <c r="L204" s="40"/>
      <c r="M204" s="183" t="s">
        <v>3</v>
      </c>
      <c r="N204" s="184" t="s">
        <v>43</v>
      </c>
      <c r="O204" s="73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7" t="s">
        <v>197</v>
      </c>
      <c r="AT204" s="187" t="s">
        <v>193</v>
      </c>
      <c r="AU204" s="187" t="s">
        <v>81</v>
      </c>
      <c r="AY204" s="20" t="s">
        <v>191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79</v>
      </c>
      <c r="BK204" s="188">
        <f>ROUND(I204*H204,2)</f>
        <v>0</v>
      </c>
      <c r="BL204" s="20" t="s">
        <v>197</v>
      </c>
      <c r="BM204" s="187" t="s">
        <v>1718</v>
      </c>
    </row>
    <row r="205" s="2" customFormat="1" ht="16.5" customHeight="1">
      <c r="A205" s="39"/>
      <c r="B205" s="175"/>
      <c r="C205" s="176" t="s">
        <v>1161</v>
      </c>
      <c r="D205" s="176" t="s">
        <v>193</v>
      </c>
      <c r="E205" s="177" t="s">
        <v>3088</v>
      </c>
      <c r="F205" s="178" t="s">
        <v>3089</v>
      </c>
      <c r="G205" s="179" t="s">
        <v>2632</v>
      </c>
      <c r="H205" s="180">
        <v>1</v>
      </c>
      <c r="I205" s="181"/>
      <c r="J205" s="182">
        <f>ROUND(I205*H205,2)</f>
        <v>0</v>
      </c>
      <c r="K205" s="178" t="s">
        <v>3</v>
      </c>
      <c r="L205" s="40"/>
      <c r="M205" s="183" t="s">
        <v>3</v>
      </c>
      <c r="N205" s="184" t="s">
        <v>43</v>
      </c>
      <c r="O205" s="73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7" t="s">
        <v>197</v>
      </c>
      <c r="AT205" s="187" t="s">
        <v>193</v>
      </c>
      <c r="AU205" s="187" t="s">
        <v>81</v>
      </c>
      <c r="AY205" s="20" t="s">
        <v>191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79</v>
      </c>
      <c r="BK205" s="188">
        <f>ROUND(I205*H205,2)</f>
        <v>0</v>
      </c>
      <c r="BL205" s="20" t="s">
        <v>197</v>
      </c>
      <c r="BM205" s="187" t="s">
        <v>1730</v>
      </c>
    </row>
    <row r="206" s="2" customFormat="1" ht="16.5" customHeight="1">
      <c r="A206" s="39"/>
      <c r="B206" s="175"/>
      <c r="C206" s="176" t="s">
        <v>1164</v>
      </c>
      <c r="D206" s="176" t="s">
        <v>193</v>
      </c>
      <c r="E206" s="177" t="s">
        <v>3090</v>
      </c>
      <c r="F206" s="178" t="s">
        <v>3091</v>
      </c>
      <c r="G206" s="179" t="s">
        <v>2632</v>
      </c>
      <c r="H206" s="180">
        <v>1</v>
      </c>
      <c r="I206" s="181"/>
      <c r="J206" s="182">
        <f>ROUND(I206*H206,2)</f>
        <v>0</v>
      </c>
      <c r="K206" s="178" t="s">
        <v>3</v>
      </c>
      <c r="L206" s="40"/>
      <c r="M206" s="183" t="s">
        <v>3</v>
      </c>
      <c r="N206" s="184" t="s">
        <v>43</v>
      </c>
      <c r="O206" s="73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7" t="s">
        <v>197</v>
      </c>
      <c r="AT206" s="187" t="s">
        <v>193</v>
      </c>
      <c r="AU206" s="187" t="s">
        <v>81</v>
      </c>
      <c r="AY206" s="20" t="s">
        <v>191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79</v>
      </c>
      <c r="BK206" s="188">
        <f>ROUND(I206*H206,2)</f>
        <v>0</v>
      </c>
      <c r="BL206" s="20" t="s">
        <v>197</v>
      </c>
      <c r="BM206" s="187" t="s">
        <v>1741</v>
      </c>
    </row>
    <row r="207" s="2" customFormat="1" ht="16.5" customHeight="1">
      <c r="A207" s="39"/>
      <c r="B207" s="175"/>
      <c r="C207" s="176" t="s">
        <v>1169</v>
      </c>
      <c r="D207" s="176" t="s">
        <v>193</v>
      </c>
      <c r="E207" s="177" t="s">
        <v>3092</v>
      </c>
      <c r="F207" s="178" t="s">
        <v>3093</v>
      </c>
      <c r="G207" s="179" t="s">
        <v>3094</v>
      </c>
      <c r="H207" s="180">
        <v>1</v>
      </c>
      <c r="I207" s="181"/>
      <c r="J207" s="182">
        <f>ROUND(I207*H207,2)</f>
        <v>0</v>
      </c>
      <c r="K207" s="178" t="s">
        <v>3</v>
      </c>
      <c r="L207" s="40"/>
      <c r="M207" s="183" t="s">
        <v>3</v>
      </c>
      <c r="N207" s="184" t="s">
        <v>43</v>
      </c>
      <c r="O207" s="7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7" t="s">
        <v>197</v>
      </c>
      <c r="AT207" s="187" t="s">
        <v>193</v>
      </c>
      <c r="AU207" s="187" t="s">
        <v>81</v>
      </c>
      <c r="AY207" s="20" t="s">
        <v>191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79</v>
      </c>
      <c r="BK207" s="188">
        <f>ROUND(I207*H207,2)</f>
        <v>0</v>
      </c>
      <c r="BL207" s="20" t="s">
        <v>197</v>
      </c>
      <c r="BM207" s="187" t="s">
        <v>1751</v>
      </c>
    </row>
    <row r="208" s="2" customFormat="1" ht="16.5" customHeight="1">
      <c r="A208" s="39"/>
      <c r="B208" s="175"/>
      <c r="C208" s="176" t="s">
        <v>1174</v>
      </c>
      <c r="D208" s="176" t="s">
        <v>193</v>
      </c>
      <c r="E208" s="177" t="s">
        <v>3095</v>
      </c>
      <c r="F208" s="178" t="s">
        <v>3096</v>
      </c>
      <c r="G208" s="179" t="s">
        <v>288</v>
      </c>
      <c r="H208" s="180">
        <v>400</v>
      </c>
      <c r="I208" s="181"/>
      <c r="J208" s="182">
        <f>ROUND(I208*H208,2)</f>
        <v>0</v>
      </c>
      <c r="K208" s="178" t="s">
        <v>3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197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197</v>
      </c>
      <c r="BM208" s="187" t="s">
        <v>1764</v>
      </c>
    </row>
    <row r="209" s="2" customFormat="1" ht="16.5" customHeight="1">
      <c r="A209" s="39"/>
      <c r="B209" s="175"/>
      <c r="C209" s="176" t="s">
        <v>1180</v>
      </c>
      <c r="D209" s="176" t="s">
        <v>193</v>
      </c>
      <c r="E209" s="177" t="s">
        <v>3097</v>
      </c>
      <c r="F209" s="178" t="s">
        <v>3098</v>
      </c>
      <c r="G209" s="179" t="s">
        <v>288</v>
      </c>
      <c r="H209" s="180">
        <v>200</v>
      </c>
      <c r="I209" s="181"/>
      <c r="J209" s="182">
        <f>ROUND(I209*H209,2)</f>
        <v>0</v>
      </c>
      <c r="K209" s="178" t="s">
        <v>3</v>
      </c>
      <c r="L209" s="40"/>
      <c r="M209" s="183" t="s">
        <v>3</v>
      </c>
      <c r="N209" s="184" t="s">
        <v>43</v>
      </c>
      <c r="O209" s="73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7" t="s">
        <v>197</v>
      </c>
      <c r="AT209" s="187" t="s">
        <v>193</v>
      </c>
      <c r="AU209" s="187" t="s">
        <v>81</v>
      </c>
      <c r="AY209" s="20" t="s">
        <v>191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79</v>
      </c>
      <c r="BK209" s="188">
        <f>ROUND(I209*H209,2)</f>
        <v>0</v>
      </c>
      <c r="BL209" s="20" t="s">
        <v>197</v>
      </c>
      <c r="BM209" s="187" t="s">
        <v>1775</v>
      </c>
    </row>
    <row r="210" s="2" customFormat="1" ht="16.5" customHeight="1">
      <c r="A210" s="39"/>
      <c r="B210" s="175"/>
      <c r="C210" s="176" t="s">
        <v>1186</v>
      </c>
      <c r="D210" s="176" t="s">
        <v>193</v>
      </c>
      <c r="E210" s="177" t="s">
        <v>3099</v>
      </c>
      <c r="F210" s="178" t="s">
        <v>3100</v>
      </c>
      <c r="G210" s="179" t="s">
        <v>2471</v>
      </c>
      <c r="H210" s="180">
        <v>15</v>
      </c>
      <c r="I210" s="181"/>
      <c r="J210" s="182">
        <f>ROUND(I210*H210,2)</f>
        <v>0</v>
      </c>
      <c r="K210" s="178" t="s">
        <v>3</v>
      </c>
      <c r="L210" s="40"/>
      <c r="M210" s="183" t="s">
        <v>3</v>
      </c>
      <c r="N210" s="184" t="s">
        <v>43</v>
      </c>
      <c r="O210" s="73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7" t="s">
        <v>197</v>
      </c>
      <c r="AT210" s="187" t="s">
        <v>193</v>
      </c>
      <c r="AU210" s="187" t="s">
        <v>81</v>
      </c>
      <c r="AY210" s="20" t="s">
        <v>191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79</v>
      </c>
      <c r="BK210" s="188">
        <f>ROUND(I210*H210,2)</f>
        <v>0</v>
      </c>
      <c r="BL210" s="20" t="s">
        <v>197</v>
      </c>
      <c r="BM210" s="187" t="s">
        <v>1787</v>
      </c>
    </row>
    <row r="211" s="2" customFormat="1" ht="16.5" customHeight="1">
      <c r="A211" s="39"/>
      <c r="B211" s="175"/>
      <c r="C211" s="176" t="s">
        <v>1191</v>
      </c>
      <c r="D211" s="176" t="s">
        <v>193</v>
      </c>
      <c r="E211" s="177" t="s">
        <v>3101</v>
      </c>
      <c r="F211" s="178" t="s">
        <v>3102</v>
      </c>
      <c r="G211" s="179" t="s">
        <v>288</v>
      </c>
      <c r="H211" s="180">
        <v>160</v>
      </c>
      <c r="I211" s="181"/>
      <c r="J211" s="182">
        <f>ROUND(I211*H211,2)</f>
        <v>0</v>
      </c>
      <c r="K211" s="178" t="s">
        <v>3</v>
      </c>
      <c r="L211" s="40"/>
      <c r="M211" s="183" t="s">
        <v>3</v>
      </c>
      <c r="N211" s="184" t="s">
        <v>43</v>
      </c>
      <c r="O211" s="73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7" t="s">
        <v>197</v>
      </c>
      <c r="AT211" s="187" t="s">
        <v>193</v>
      </c>
      <c r="AU211" s="187" t="s">
        <v>81</v>
      </c>
      <c r="AY211" s="20" t="s">
        <v>191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197</v>
      </c>
      <c r="BM211" s="187" t="s">
        <v>1797</v>
      </c>
    </row>
    <row r="212" s="2" customFormat="1" ht="16.5" customHeight="1">
      <c r="A212" s="39"/>
      <c r="B212" s="175"/>
      <c r="C212" s="176" t="s">
        <v>1196</v>
      </c>
      <c r="D212" s="176" t="s">
        <v>193</v>
      </c>
      <c r="E212" s="177" t="s">
        <v>3103</v>
      </c>
      <c r="F212" s="178" t="s">
        <v>3104</v>
      </c>
      <c r="G212" s="179" t="s">
        <v>2632</v>
      </c>
      <c r="H212" s="180">
        <v>1</v>
      </c>
      <c r="I212" s="181"/>
      <c r="J212" s="182">
        <f>ROUND(I212*H212,2)</f>
        <v>0</v>
      </c>
      <c r="K212" s="178" t="s">
        <v>3</v>
      </c>
      <c r="L212" s="40"/>
      <c r="M212" s="183" t="s">
        <v>3</v>
      </c>
      <c r="N212" s="184" t="s">
        <v>43</v>
      </c>
      <c r="O212" s="73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7" t="s">
        <v>197</v>
      </c>
      <c r="AT212" s="187" t="s">
        <v>193</v>
      </c>
      <c r="AU212" s="187" t="s">
        <v>81</v>
      </c>
      <c r="AY212" s="20" t="s">
        <v>191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79</v>
      </c>
      <c r="BK212" s="188">
        <f>ROUND(I212*H212,2)</f>
        <v>0</v>
      </c>
      <c r="BL212" s="20" t="s">
        <v>197</v>
      </c>
      <c r="BM212" s="187" t="s">
        <v>1808</v>
      </c>
    </row>
    <row r="213" s="2" customFormat="1" ht="16.5" customHeight="1">
      <c r="A213" s="39"/>
      <c r="B213" s="175"/>
      <c r="C213" s="176" t="s">
        <v>1200</v>
      </c>
      <c r="D213" s="176" t="s">
        <v>193</v>
      </c>
      <c r="E213" s="177" t="s">
        <v>3105</v>
      </c>
      <c r="F213" s="178" t="s">
        <v>3106</v>
      </c>
      <c r="G213" s="179" t="s">
        <v>2632</v>
      </c>
      <c r="H213" s="180">
        <v>1</v>
      </c>
      <c r="I213" s="181"/>
      <c r="J213" s="182">
        <f>ROUND(I213*H213,2)</f>
        <v>0</v>
      </c>
      <c r="K213" s="178" t="s">
        <v>3</v>
      </c>
      <c r="L213" s="40"/>
      <c r="M213" s="183" t="s">
        <v>3</v>
      </c>
      <c r="N213" s="184" t="s">
        <v>43</v>
      </c>
      <c r="O213" s="73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7" t="s">
        <v>197</v>
      </c>
      <c r="AT213" s="187" t="s">
        <v>193</v>
      </c>
      <c r="AU213" s="187" t="s">
        <v>81</v>
      </c>
      <c r="AY213" s="20" t="s">
        <v>191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79</v>
      </c>
      <c r="BK213" s="188">
        <f>ROUND(I213*H213,2)</f>
        <v>0</v>
      </c>
      <c r="BL213" s="20" t="s">
        <v>197</v>
      </c>
      <c r="BM213" s="187" t="s">
        <v>1819</v>
      </c>
    </row>
    <row r="214" s="2" customFormat="1" ht="16.5" customHeight="1">
      <c r="A214" s="39"/>
      <c r="B214" s="175"/>
      <c r="C214" s="176" t="s">
        <v>1206</v>
      </c>
      <c r="D214" s="176" t="s">
        <v>193</v>
      </c>
      <c r="E214" s="177" t="s">
        <v>3107</v>
      </c>
      <c r="F214" s="178" t="s">
        <v>3108</v>
      </c>
      <c r="G214" s="179" t="s">
        <v>2052</v>
      </c>
      <c r="H214" s="180">
        <v>40</v>
      </c>
      <c r="I214" s="181"/>
      <c r="J214" s="182">
        <f>ROUND(I214*H214,2)</f>
        <v>0</v>
      </c>
      <c r="K214" s="178" t="s">
        <v>3</v>
      </c>
      <c r="L214" s="40"/>
      <c r="M214" s="183" t="s">
        <v>3</v>
      </c>
      <c r="N214" s="184" t="s">
        <v>43</v>
      </c>
      <c r="O214" s="73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7" t="s">
        <v>197</v>
      </c>
      <c r="AT214" s="187" t="s">
        <v>193</v>
      </c>
      <c r="AU214" s="187" t="s">
        <v>81</v>
      </c>
      <c r="AY214" s="20" t="s">
        <v>191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79</v>
      </c>
      <c r="BK214" s="188">
        <f>ROUND(I214*H214,2)</f>
        <v>0</v>
      </c>
      <c r="BL214" s="20" t="s">
        <v>197</v>
      </c>
      <c r="BM214" s="187" t="s">
        <v>1829</v>
      </c>
    </row>
    <row r="215" s="2" customFormat="1" ht="16.5" customHeight="1">
      <c r="A215" s="39"/>
      <c r="B215" s="175"/>
      <c r="C215" s="176" t="s">
        <v>1211</v>
      </c>
      <c r="D215" s="176" t="s">
        <v>193</v>
      </c>
      <c r="E215" s="177" t="s">
        <v>3109</v>
      </c>
      <c r="F215" s="178" t="s">
        <v>3110</v>
      </c>
      <c r="G215" s="179" t="s">
        <v>2632</v>
      </c>
      <c r="H215" s="180">
        <v>0</v>
      </c>
      <c r="I215" s="181"/>
      <c r="J215" s="182">
        <f>ROUND(I215*H215,2)</f>
        <v>0</v>
      </c>
      <c r="K215" s="178" t="s">
        <v>3</v>
      </c>
      <c r="L215" s="40"/>
      <c r="M215" s="183" t="s">
        <v>3</v>
      </c>
      <c r="N215" s="184" t="s">
        <v>43</v>
      </c>
      <c r="O215" s="73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7" t="s">
        <v>197</v>
      </c>
      <c r="AT215" s="187" t="s">
        <v>193</v>
      </c>
      <c r="AU215" s="187" t="s">
        <v>81</v>
      </c>
      <c r="AY215" s="20" t="s">
        <v>191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79</v>
      </c>
      <c r="BK215" s="188">
        <f>ROUND(I215*H215,2)</f>
        <v>0</v>
      </c>
      <c r="BL215" s="20" t="s">
        <v>197</v>
      </c>
      <c r="BM215" s="187" t="s">
        <v>1841</v>
      </c>
    </row>
    <row r="216" s="2" customFormat="1" ht="16.5" customHeight="1">
      <c r="A216" s="39"/>
      <c r="B216" s="175"/>
      <c r="C216" s="176" t="s">
        <v>1216</v>
      </c>
      <c r="D216" s="176" t="s">
        <v>193</v>
      </c>
      <c r="E216" s="177" t="s">
        <v>3111</v>
      </c>
      <c r="F216" s="178" t="s">
        <v>3112</v>
      </c>
      <c r="G216" s="179" t="s">
        <v>2471</v>
      </c>
      <c r="H216" s="180">
        <v>1</v>
      </c>
      <c r="I216" s="181"/>
      <c r="J216" s="182">
        <f>ROUND(I216*H216,2)</f>
        <v>0</v>
      </c>
      <c r="K216" s="178" t="s">
        <v>3</v>
      </c>
      <c r="L216" s="40"/>
      <c r="M216" s="183" t="s">
        <v>3</v>
      </c>
      <c r="N216" s="184" t="s">
        <v>43</v>
      </c>
      <c r="O216" s="73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7" t="s">
        <v>197</v>
      </c>
      <c r="AT216" s="187" t="s">
        <v>193</v>
      </c>
      <c r="AU216" s="187" t="s">
        <v>81</v>
      </c>
      <c r="AY216" s="20" t="s">
        <v>191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79</v>
      </c>
      <c r="BK216" s="188">
        <f>ROUND(I216*H216,2)</f>
        <v>0</v>
      </c>
      <c r="BL216" s="20" t="s">
        <v>197</v>
      </c>
      <c r="BM216" s="187" t="s">
        <v>1851</v>
      </c>
    </row>
    <row r="217" s="2" customFormat="1" ht="16.5" customHeight="1">
      <c r="A217" s="39"/>
      <c r="B217" s="175"/>
      <c r="C217" s="176" t="s">
        <v>1223</v>
      </c>
      <c r="D217" s="176" t="s">
        <v>193</v>
      </c>
      <c r="E217" s="177" t="s">
        <v>3113</v>
      </c>
      <c r="F217" s="178" t="s">
        <v>3114</v>
      </c>
      <c r="G217" s="179" t="s">
        <v>2632</v>
      </c>
      <c r="H217" s="180">
        <v>1</v>
      </c>
      <c r="I217" s="181"/>
      <c r="J217" s="182">
        <f>ROUND(I217*H217,2)</f>
        <v>0</v>
      </c>
      <c r="K217" s="178" t="s">
        <v>3</v>
      </c>
      <c r="L217" s="40"/>
      <c r="M217" s="236" t="s">
        <v>3</v>
      </c>
      <c r="N217" s="237" t="s">
        <v>43</v>
      </c>
      <c r="O217" s="234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7" t="s">
        <v>197</v>
      </c>
      <c r="AT217" s="187" t="s">
        <v>193</v>
      </c>
      <c r="AU217" s="187" t="s">
        <v>81</v>
      </c>
      <c r="AY217" s="20" t="s">
        <v>191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79</v>
      </c>
      <c r="BK217" s="188">
        <f>ROUND(I217*H217,2)</f>
        <v>0</v>
      </c>
      <c r="BL217" s="20" t="s">
        <v>197</v>
      </c>
      <c r="BM217" s="187" t="s">
        <v>1862</v>
      </c>
    </row>
    <row r="218" s="2" customFormat="1" ht="6.96" customHeight="1">
      <c r="A218" s="39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40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autoFilter ref="C95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3115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3116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2218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ROUND(J99,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ROUND((SUM(BE99:BE157)),  2)</f>
        <v>0</v>
      </c>
      <c r="G37" s="39"/>
      <c r="H37" s="39"/>
      <c r="I37" s="134">
        <v>0.20999999999999999</v>
      </c>
      <c r="J37" s="133">
        <f>ROUND(((SUM(BE99:BE157))*I37),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ROUND((SUM(BF99:BF157)),  2)</f>
        <v>0</v>
      </c>
      <c r="G38" s="39"/>
      <c r="H38" s="39"/>
      <c r="I38" s="134">
        <v>0.12</v>
      </c>
      <c r="J38" s="133">
        <f>ROUND(((SUM(BF99:BF157))*I38),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ROUND((SUM(BG99:BG157)),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ROUND((SUM(BH99:BH157)),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ROUND((SUM(BI99:BI157)),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3115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01 - PZTS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J99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J100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3117</v>
      </c>
      <c r="E69" s="150"/>
      <c r="F69" s="150"/>
      <c r="G69" s="150"/>
      <c r="H69" s="150"/>
      <c r="I69" s="150"/>
      <c r="J69" s="151">
        <f>J101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3118</v>
      </c>
      <c r="E70" s="150"/>
      <c r="F70" s="150"/>
      <c r="G70" s="150"/>
      <c r="H70" s="150"/>
      <c r="I70" s="150"/>
      <c r="J70" s="151">
        <f>J109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3119</v>
      </c>
      <c r="E71" s="150"/>
      <c r="F71" s="150"/>
      <c r="G71" s="150"/>
      <c r="H71" s="150"/>
      <c r="I71" s="150"/>
      <c r="J71" s="151">
        <f>J119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3120</v>
      </c>
      <c r="E72" s="150"/>
      <c r="F72" s="150"/>
      <c r="G72" s="150"/>
      <c r="H72" s="150"/>
      <c r="I72" s="150"/>
      <c r="J72" s="151">
        <f>J123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3121</v>
      </c>
      <c r="E73" s="150"/>
      <c r="F73" s="150"/>
      <c r="G73" s="150"/>
      <c r="H73" s="150"/>
      <c r="I73" s="150"/>
      <c r="J73" s="151">
        <f>J126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3122</v>
      </c>
      <c r="E74" s="150"/>
      <c r="F74" s="150"/>
      <c r="G74" s="150"/>
      <c r="H74" s="150"/>
      <c r="I74" s="150"/>
      <c r="J74" s="151">
        <f>J129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3123</v>
      </c>
      <c r="E75" s="150"/>
      <c r="F75" s="150"/>
      <c r="G75" s="150"/>
      <c r="H75" s="150"/>
      <c r="I75" s="150"/>
      <c r="J75" s="151">
        <f>J136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6" t="str">
        <f>E7</f>
        <v>Rekonstrukce pavilonu údržby - A, úprava 27.7.2025</v>
      </c>
      <c r="F85" s="33"/>
      <c r="G85" s="33"/>
      <c r="H85" s="33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3"/>
      <c r="C86" s="33" t="s">
        <v>151</v>
      </c>
      <c r="L86" s="23"/>
    </row>
    <row r="87" s="1" customFormat="1" ht="16.5" customHeight="1">
      <c r="B87" s="23"/>
      <c r="E87" s="126" t="s">
        <v>152</v>
      </c>
      <c r="F87" s="1"/>
      <c r="G87" s="1"/>
      <c r="H87" s="1"/>
      <c r="L87" s="23"/>
    </row>
    <row r="88" s="1" customFormat="1" ht="12" customHeight="1">
      <c r="B88" s="23"/>
      <c r="C88" s="33" t="s">
        <v>153</v>
      </c>
      <c r="L88" s="23"/>
    </row>
    <row r="89" s="2" customFormat="1" ht="16.5" customHeight="1">
      <c r="A89" s="39"/>
      <c r="B89" s="40"/>
      <c r="C89" s="39"/>
      <c r="D89" s="39"/>
      <c r="E89" s="132" t="s">
        <v>3115</v>
      </c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633</v>
      </c>
      <c r="D90" s="39"/>
      <c r="E90" s="39"/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63" t="str">
        <f>E13</f>
        <v xml:space="preserve">01 - PZTS </v>
      </c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F16</f>
        <v xml:space="preserve"> </v>
      </c>
      <c r="G93" s="39"/>
      <c r="H93" s="39"/>
      <c r="I93" s="33" t="s">
        <v>23</v>
      </c>
      <c r="J93" s="65" t="str">
        <f>IF(J16="","",J16)</f>
        <v>27. 7. 2025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25</v>
      </c>
      <c r="D95" s="39"/>
      <c r="E95" s="39"/>
      <c r="F95" s="28" t="str">
        <f>E19</f>
        <v>Česká zemědělská univerzita</v>
      </c>
      <c r="G95" s="39"/>
      <c r="H95" s="39"/>
      <c r="I95" s="33" t="s">
        <v>31</v>
      </c>
      <c r="J95" s="37" t="str">
        <f>E25</f>
        <v xml:space="preserve">GREBNER,  spol. s r.o.</v>
      </c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39"/>
      <c r="E96" s="39"/>
      <c r="F96" s="28" t="str">
        <f>IF(E22="","",E22)</f>
        <v>Vyplň údaj</v>
      </c>
      <c r="G96" s="39"/>
      <c r="H96" s="39"/>
      <c r="I96" s="33" t="s">
        <v>34</v>
      </c>
      <c r="J96" s="37" t="str">
        <f>E28</f>
        <v>Ing.Josef Němeček</v>
      </c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52"/>
      <c r="B98" s="153"/>
      <c r="C98" s="154" t="s">
        <v>177</v>
      </c>
      <c r="D98" s="155" t="s">
        <v>57</v>
      </c>
      <c r="E98" s="155" t="s">
        <v>53</v>
      </c>
      <c r="F98" s="155" t="s">
        <v>54</v>
      </c>
      <c r="G98" s="155" t="s">
        <v>178</v>
      </c>
      <c r="H98" s="155" t="s">
        <v>179</v>
      </c>
      <c r="I98" s="155" t="s">
        <v>180</v>
      </c>
      <c r="J98" s="155" t="s">
        <v>159</v>
      </c>
      <c r="K98" s="156" t="s">
        <v>181</v>
      </c>
      <c r="L98" s="157"/>
      <c r="M98" s="81" t="s">
        <v>3</v>
      </c>
      <c r="N98" s="82" t="s">
        <v>42</v>
      </c>
      <c r="O98" s="82" t="s">
        <v>182</v>
      </c>
      <c r="P98" s="82" t="s">
        <v>183</v>
      </c>
      <c r="Q98" s="82" t="s">
        <v>184</v>
      </c>
      <c r="R98" s="82" t="s">
        <v>185</v>
      </c>
      <c r="S98" s="82" t="s">
        <v>186</v>
      </c>
      <c r="T98" s="83" t="s">
        <v>187</v>
      </c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</row>
    <row r="99" s="2" customFormat="1" ht="22.8" customHeight="1">
      <c r="A99" s="39"/>
      <c r="B99" s="40"/>
      <c r="C99" s="88" t="s">
        <v>188</v>
      </c>
      <c r="D99" s="39"/>
      <c r="E99" s="39"/>
      <c r="F99" s="39"/>
      <c r="G99" s="39"/>
      <c r="H99" s="39"/>
      <c r="I99" s="39"/>
      <c r="J99" s="158">
        <f>BK99</f>
        <v>0</v>
      </c>
      <c r="K99" s="39"/>
      <c r="L99" s="40"/>
      <c r="M99" s="84"/>
      <c r="N99" s="69"/>
      <c r="O99" s="85"/>
      <c r="P99" s="159">
        <f>P100</f>
        <v>0</v>
      </c>
      <c r="Q99" s="85"/>
      <c r="R99" s="159">
        <f>R100</f>
        <v>0</v>
      </c>
      <c r="S99" s="85"/>
      <c r="T99" s="160">
        <f>T100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71</v>
      </c>
      <c r="AU99" s="20" t="s">
        <v>160</v>
      </c>
      <c r="BK99" s="161">
        <f>BK100</f>
        <v>0</v>
      </c>
    </row>
    <row r="100" s="12" customFormat="1" ht="25.92" customHeight="1">
      <c r="A100" s="12"/>
      <c r="B100" s="162"/>
      <c r="C100" s="12"/>
      <c r="D100" s="163" t="s">
        <v>71</v>
      </c>
      <c r="E100" s="164" t="s">
        <v>189</v>
      </c>
      <c r="F100" s="164" t="s">
        <v>190</v>
      </c>
      <c r="G100" s="12"/>
      <c r="H100" s="12"/>
      <c r="I100" s="165"/>
      <c r="J100" s="166">
        <f>BK100</f>
        <v>0</v>
      </c>
      <c r="K100" s="12"/>
      <c r="L100" s="162"/>
      <c r="M100" s="167"/>
      <c r="N100" s="168"/>
      <c r="O100" s="168"/>
      <c r="P100" s="169">
        <f>P101+P109+P119+P123+P126+P129+P136</f>
        <v>0</v>
      </c>
      <c r="Q100" s="168"/>
      <c r="R100" s="169">
        <f>R101+R109+R119+R123+R126+R129+R136</f>
        <v>0</v>
      </c>
      <c r="S100" s="168"/>
      <c r="T100" s="170">
        <f>T101+T109+T119+T123+T126+T129+T136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72</v>
      </c>
      <c r="AY100" s="163" t="s">
        <v>191</v>
      </c>
      <c r="BK100" s="172">
        <f>BK101+BK109+BK119+BK123+BK126+BK129+BK136</f>
        <v>0</v>
      </c>
    </row>
    <row r="101" s="12" customFormat="1" ht="22.8" customHeight="1">
      <c r="A101" s="12"/>
      <c r="B101" s="162"/>
      <c r="C101" s="12"/>
      <c r="D101" s="163" t="s">
        <v>71</v>
      </c>
      <c r="E101" s="173" t="s">
        <v>2623</v>
      </c>
      <c r="F101" s="173" t="s">
        <v>3124</v>
      </c>
      <c r="G101" s="12"/>
      <c r="H101" s="12"/>
      <c r="I101" s="165"/>
      <c r="J101" s="174">
        <f>BK101</f>
        <v>0</v>
      </c>
      <c r="K101" s="12"/>
      <c r="L101" s="162"/>
      <c r="M101" s="167"/>
      <c r="N101" s="168"/>
      <c r="O101" s="168"/>
      <c r="P101" s="169">
        <f>SUM(P102:P108)</f>
        <v>0</v>
      </c>
      <c r="Q101" s="168"/>
      <c r="R101" s="169">
        <f>SUM(R102:R108)</f>
        <v>0</v>
      </c>
      <c r="S101" s="168"/>
      <c r="T101" s="170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79</v>
      </c>
      <c r="AY101" s="163" t="s">
        <v>191</v>
      </c>
      <c r="BK101" s="172">
        <f>SUM(BK102:BK108)</f>
        <v>0</v>
      </c>
    </row>
    <row r="102" s="2" customFormat="1" ht="16.5" customHeight="1">
      <c r="A102" s="39"/>
      <c r="B102" s="175"/>
      <c r="C102" s="176" t="s">
        <v>79</v>
      </c>
      <c r="D102" s="176" t="s">
        <v>193</v>
      </c>
      <c r="E102" s="177" t="s">
        <v>3125</v>
      </c>
      <c r="F102" s="178" t="s">
        <v>3126</v>
      </c>
      <c r="G102" s="179" t="s">
        <v>2632</v>
      </c>
      <c r="H102" s="180">
        <v>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81</v>
      </c>
    </row>
    <row r="103" s="2" customFormat="1" ht="16.5" customHeight="1">
      <c r="A103" s="39"/>
      <c r="B103" s="175"/>
      <c r="C103" s="176" t="s">
        <v>81</v>
      </c>
      <c r="D103" s="176" t="s">
        <v>193</v>
      </c>
      <c r="E103" s="177" t="s">
        <v>3127</v>
      </c>
      <c r="F103" s="178" t="s">
        <v>3128</v>
      </c>
      <c r="G103" s="179" t="s">
        <v>2471</v>
      </c>
      <c r="H103" s="180">
        <v>3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197</v>
      </c>
    </row>
    <row r="104" s="2" customFormat="1" ht="16.5" customHeight="1">
      <c r="A104" s="39"/>
      <c r="B104" s="175"/>
      <c r="C104" s="176" t="s">
        <v>90</v>
      </c>
      <c r="D104" s="176" t="s">
        <v>193</v>
      </c>
      <c r="E104" s="177" t="s">
        <v>3129</v>
      </c>
      <c r="F104" s="178" t="s">
        <v>3130</v>
      </c>
      <c r="G104" s="179" t="s">
        <v>2471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225</v>
      </c>
    </row>
    <row r="105" s="2" customFormat="1" ht="16.5" customHeight="1">
      <c r="A105" s="39"/>
      <c r="B105" s="175"/>
      <c r="C105" s="176" t="s">
        <v>197</v>
      </c>
      <c r="D105" s="176" t="s">
        <v>193</v>
      </c>
      <c r="E105" s="177" t="s">
        <v>3131</v>
      </c>
      <c r="F105" s="178" t="s">
        <v>3132</v>
      </c>
      <c r="G105" s="179" t="s">
        <v>2632</v>
      </c>
      <c r="H105" s="180">
        <v>5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236</v>
      </c>
    </row>
    <row r="106" s="2" customFormat="1" ht="16.5" customHeight="1">
      <c r="A106" s="39"/>
      <c r="B106" s="175"/>
      <c r="C106" s="176" t="s">
        <v>219</v>
      </c>
      <c r="D106" s="176" t="s">
        <v>193</v>
      </c>
      <c r="E106" s="177" t="s">
        <v>3133</v>
      </c>
      <c r="F106" s="178" t="s">
        <v>3134</v>
      </c>
      <c r="G106" s="179" t="s">
        <v>2632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249</v>
      </c>
    </row>
    <row r="107" s="2" customFormat="1" ht="16.5" customHeight="1">
      <c r="A107" s="39"/>
      <c r="B107" s="175"/>
      <c r="C107" s="176" t="s">
        <v>225</v>
      </c>
      <c r="D107" s="176" t="s">
        <v>193</v>
      </c>
      <c r="E107" s="177" t="s">
        <v>3135</v>
      </c>
      <c r="F107" s="178" t="s">
        <v>3136</v>
      </c>
      <c r="G107" s="179" t="s">
        <v>2471</v>
      </c>
      <c r="H107" s="180">
        <v>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9</v>
      </c>
    </row>
    <row r="108" s="2" customFormat="1" ht="16.5" customHeight="1">
      <c r="A108" s="39"/>
      <c r="B108" s="175"/>
      <c r="C108" s="176" t="s">
        <v>231</v>
      </c>
      <c r="D108" s="176" t="s">
        <v>193</v>
      </c>
      <c r="E108" s="177" t="s">
        <v>3137</v>
      </c>
      <c r="F108" s="178" t="s">
        <v>3138</v>
      </c>
      <c r="G108" s="179" t="s">
        <v>2471</v>
      </c>
      <c r="H108" s="180">
        <v>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279</v>
      </c>
    </row>
    <row r="109" s="12" customFormat="1" ht="22.8" customHeight="1">
      <c r="A109" s="12"/>
      <c r="B109" s="162"/>
      <c r="C109" s="12"/>
      <c r="D109" s="163" t="s">
        <v>71</v>
      </c>
      <c r="E109" s="173" t="s">
        <v>3139</v>
      </c>
      <c r="F109" s="173" t="s">
        <v>3140</v>
      </c>
      <c r="G109" s="12"/>
      <c r="H109" s="12"/>
      <c r="I109" s="165"/>
      <c r="J109" s="174">
        <f>BK109</f>
        <v>0</v>
      </c>
      <c r="K109" s="12"/>
      <c r="L109" s="162"/>
      <c r="M109" s="167"/>
      <c r="N109" s="168"/>
      <c r="O109" s="168"/>
      <c r="P109" s="169">
        <f>SUM(P110:P118)</f>
        <v>0</v>
      </c>
      <c r="Q109" s="168"/>
      <c r="R109" s="169">
        <f>SUM(R110:R118)</f>
        <v>0</v>
      </c>
      <c r="S109" s="168"/>
      <c r="T109" s="170">
        <f>SUM(T110:T118)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3" t="s">
        <v>79</v>
      </c>
      <c r="AT109" s="171" t="s">
        <v>71</v>
      </c>
      <c r="AU109" s="171" t="s">
        <v>79</v>
      </c>
      <c r="AY109" s="163" t="s">
        <v>191</v>
      </c>
      <c r="BK109" s="172">
        <f>SUM(BK110:BK118)</f>
        <v>0</v>
      </c>
    </row>
    <row r="110" s="2" customFormat="1" ht="16.5" customHeight="1">
      <c r="A110" s="39"/>
      <c r="B110" s="175"/>
      <c r="C110" s="176" t="s">
        <v>236</v>
      </c>
      <c r="D110" s="176" t="s">
        <v>193</v>
      </c>
      <c r="E110" s="177" t="s">
        <v>3141</v>
      </c>
      <c r="F110" s="178" t="s">
        <v>3142</v>
      </c>
      <c r="G110" s="179" t="s">
        <v>2471</v>
      </c>
      <c r="H110" s="180">
        <v>9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293</v>
      </c>
    </row>
    <row r="111" s="2" customFormat="1" ht="16.5" customHeight="1">
      <c r="A111" s="39"/>
      <c r="B111" s="175"/>
      <c r="C111" s="176" t="s">
        <v>243</v>
      </c>
      <c r="D111" s="176" t="s">
        <v>193</v>
      </c>
      <c r="E111" s="177" t="s">
        <v>3143</v>
      </c>
      <c r="F111" s="178" t="s">
        <v>3144</v>
      </c>
      <c r="G111" s="179" t="s">
        <v>2471</v>
      </c>
      <c r="H111" s="180">
        <v>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309</v>
      </c>
    </row>
    <row r="112" s="2" customFormat="1" ht="24.15" customHeight="1">
      <c r="A112" s="39"/>
      <c r="B112" s="175"/>
      <c r="C112" s="176" t="s">
        <v>249</v>
      </c>
      <c r="D112" s="176" t="s">
        <v>193</v>
      </c>
      <c r="E112" s="177" t="s">
        <v>3145</v>
      </c>
      <c r="F112" s="178" t="s">
        <v>3146</v>
      </c>
      <c r="G112" s="179" t="s">
        <v>2471</v>
      </c>
      <c r="H112" s="180">
        <v>6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323</v>
      </c>
    </row>
    <row r="113" s="2" customFormat="1" ht="16.5" customHeight="1">
      <c r="A113" s="39"/>
      <c r="B113" s="175"/>
      <c r="C113" s="176" t="s">
        <v>255</v>
      </c>
      <c r="D113" s="176" t="s">
        <v>193</v>
      </c>
      <c r="E113" s="177" t="s">
        <v>3147</v>
      </c>
      <c r="F113" s="178" t="s">
        <v>3148</v>
      </c>
      <c r="G113" s="179" t="s">
        <v>2471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334</v>
      </c>
    </row>
    <row r="114" s="2" customFormat="1" ht="16.5" customHeight="1">
      <c r="A114" s="39"/>
      <c r="B114" s="175"/>
      <c r="C114" s="176" t="s">
        <v>9</v>
      </c>
      <c r="D114" s="176" t="s">
        <v>193</v>
      </c>
      <c r="E114" s="177" t="s">
        <v>3149</v>
      </c>
      <c r="F114" s="178" t="s">
        <v>3150</v>
      </c>
      <c r="G114" s="179" t="s">
        <v>2471</v>
      </c>
      <c r="H114" s="180">
        <v>2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346</v>
      </c>
    </row>
    <row r="115" s="2" customFormat="1" ht="16.5" customHeight="1">
      <c r="A115" s="39"/>
      <c r="B115" s="175"/>
      <c r="C115" s="176" t="s">
        <v>272</v>
      </c>
      <c r="D115" s="176" t="s">
        <v>193</v>
      </c>
      <c r="E115" s="177" t="s">
        <v>3151</v>
      </c>
      <c r="F115" s="178" t="s">
        <v>3152</v>
      </c>
      <c r="G115" s="179" t="s">
        <v>2471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358</v>
      </c>
    </row>
    <row r="116" s="2" customFormat="1" ht="16.5" customHeight="1">
      <c r="A116" s="39"/>
      <c r="B116" s="175"/>
      <c r="C116" s="176" t="s">
        <v>279</v>
      </c>
      <c r="D116" s="176" t="s">
        <v>193</v>
      </c>
      <c r="E116" s="177" t="s">
        <v>3153</v>
      </c>
      <c r="F116" s="178" t="s">
        <v>3154</v>
      </c>
      <c r="G116" s="179" t="s">
        <v>2471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369</v>
      </c>
    </row>
    <row r="117" s="2" customFormat="1" ht="21.75" customHeight="1">
      <c r="A117" s="39"/>
      <c r="B117" s="175"/>
      <c r="C117" s="176" t="s">
        <v>285</v>
      </c>
      <c r="D117" s="176" t="s">
        <v>193</v>
      </c>
      <c r="E117" s="177" t="s">
        <v>3155</v>
      </c>
      <c r="F117" s="178" t="s">
        <v>3156</v>
      </c>
      <c r="G117" s="179" t="s">
        <v>2471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383</v>
      </c>
    </row>
    <row r="118" s="2" customFormat="1" ht="16.5" customHeight="1">
      <c r="A118" s="39"/>
      <c r="B118" s="175"/>
      <c r="C118" s="176" t="s">
        <v>293</v>
      </c>
      <c r="D118" s="176" t="s">
        <v>193</v>
      </c>
      <c r="E118" s="177" t="s">
        <v>3157</v>
      </c>
      <c r="F118" s="178" t="s">
        <v>3158</v>
      </c>
      <c r="G118" s="179" t="s">
        <v>2471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396</v>
      </c>
    </row>
    <row r="119" s="12" customFormat="1" ht="22.8" customHeight="1">
      <c r="A119" s="12"/>
      <c r="B119" s="162"/>
      <c r="C119" s="12"/>
      <c r="D119" s="163" t="s">
        <v>71</v>
      </c>
      <c r="E119" s="173" t="s">
        <v>3159</v>
      </c>
      <c r="F119" s="173" t="s">
        <v>3160</v>
      </c>
      <c r="G119" s="12"/>
      <c r="H119" s="12"/>
      <c r="I119" s="165"/>
      <c r="J119" s="174">
        <f>BK119</f>
        <v>0</v>
      </c>
      <c r="K119" s="12"/>
      <c r="L119" s="162"/>
      <c r="M119" s="167"/>
      <c r="N119" s="168"/>
      <c r="O119" s="168"/>
      <c r="P119" s="169">
        <f>SUM(P120:P122)</f>
        <v>0</v>
      </c>
      <c r="Q119" s="168"/>
      <c r="R119" s="169">
        <f>SUM(R120:R122)</f>
        <v>0</v>
      </c>
      <c r="S119" s="168"/>
      <c r="T119" s="17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3" t="s">
        <v>79</v>
      </c>
      <c r="AT119" s="171" t="s">
        <v>71</v>
      </c>
      <c r="AU119" s="171" t="s">
        <v>79</v>
      </c>
      <c r="AY119" s="163" t="s">
        <v>191</v>
      </c>
      <c r="BK119" s="172">
        <f>SUM(BK120:BK122)</f>
        <v>0</v>
      </c>
    </row>
    <row r="120" s="2" customFormat="1" ht="16.5" customHeight="1">
      <c r="A120" s="39"/>
      <c r="B120" s="175"/>
      <c r="C120" s="176" t="s">
        <v>300</v>
      </c>
      <c r="D120" s="176" t="s">
        <v>193</v>
      </c>
      <c r="E120" s="177" t="s">
        <v>3161</v>
      </c>
      <c r="F120" s="178" t="s">
        <v>3162</v>
      </c>
      <c r="G120" s="179" t="s">
        <v>288</v>
      </c>
      <c r="H120" s="180">
        <v>380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407</v>
      </c>
    </row>
    <row r="121" s="2" customFormat="1" ht="16.5" customHeight="1">
      <c r="A121" s="39"/>
      <c r="B121" s="175"/>
      <c r="C121" s="176" t="s">
        <v>309</v>
      </c>
      <c r="D121" s="176" t="s">
        <v>193</v>
      </c>
      <c r="E121" s="177" t="s">
        <v>3163</v>
      </c>
      <c r="F121" s="178" t="s">
        <v>3164</v>
      </c>
      <c r="G121" s="179" t="s">
        <v>288</v>
      </c>
      <c r="H121" s="180">
        <v>210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421</v>
      </c>
    </row>
    <row r="122" s="2" customFormat="1" ht="16.5" customHeight="1">
      <c r="A122" s="39"/>
      <c r="B122" s="175"/>
      <c r="C122" s="176" t="s">
        <v>318</v>
      </c>
      <c r="D122" s="176" t="s">
        <v>193</v>
      </c>
      <c r="E122" s="177" t="s">
        <v>3165</v>
      </c>
      <c r="F122" s="178" t="s">
        <v>3166</v>
      </c>
      <c r="G122" s="179" t="s">
        <v>288</v>
      </c>
      <c r="H122" s="180">
        <v>170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432</v>
      </c>
    </row>
    <row r="123" s="12" customFormat="1" ht="22.8" customHeight="1">
      <c r="A123" s="12"/>
      <c r="B123" s="162"/>
      <c r="C123" s="12"/>
      <c r="D123" s="163" t="s">
        <v>71</v>
      </c>
      <c r="E123" s="173" t="s">
        <v>3167</v>
      </c>
      <c r="F123" s="173" t="s">
        <v>3168</v>
      </c>
      <c r="G123" s="12"/>
      <c r="H123" s="12"/>
      <c r="I123" s="165"/>
      <c r="J123" s="174">
        <f>BK123</f>
        <v>0</v>
      </c>
      <c r="K123" s="12"/>
      <c r="L123" s="162"/>
      <c r="M123" s="167"/>
      <c r="N123" s="168"/>
      <c r="O123" s="168"/>
      <c r="P123" s="169">
        <f>SUM(P124:P125)</f>
        <v>0</v>
      </c>
      <c r="Q123" s="168"/>
      <c r="R123" s="169">
        <f>SUM(R124:R125)</f>
        <v>0</v>
      </c>
      <c r="S123" s="168"/>
      <c r="T123" s="17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3" t="s">
        <v>79</v>
      </c>
      <c r="AT123" s="171" t="s">
        <v>71</v>
      </c>
      <c r="AU123" s="171" t="s">
        <v>79</v>
      </c>
      <c r="AY123" s="163" t="s">
        <v>191</v>
      </c>
      <c r="BK123" s="172">
        <f>SUM(BK124:BK125)</f>
        <v>0</v>
      </c>
    </row>
    <row r="124" s="2" customFormat="1" ht="16.5" customHeight="1">
      <c r="A124" s="39"/>
      <c r="B124" s="175"/>
      <c r="C124" s="176" t="s">
        <v>323</v>
      </c>
      <c r="D124" s="176" t="s">
        <v>193</v>
      </c>
      <c r="E124" s="177" t="s">
        <v>3169</v>
      </c>
      <c r="F124" s="178" t="s">
        <v>3170</v>
      </c>
      <c r="G124" s="179" t="s">
        <v>2632</v>
      </c>
      <c r="H124" s="180">
        <v>8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446</v>
      </c>
    </row>
    <row r="125" s="2" customFormat="1">
      <c r="A125" s="39"/>
      <c r="B125" s="40"/>
      <c r="C125" s="39"/>
      <c r="D125" s="195" t="s">
        <v>134</v>
      </c>
      <c r="E125" s="39"/>
      <c r="F125" s="203" t="s">
        <v>3171</v>
      </c>
      <c r="G125" s="39"/>
      <c r="H125" s="39"/>
      <c r="I125" s="191"/>
      <c r="J125" s="39"/>
      <c r="K125" s="39"/>
      <c r="L125" s="40"/>
      <c r="M125" s="192"/>
      <c r="N125" s="19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134</v>
      </c>
      <c r="AU125" s="20" t="s">
        <v>81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3172</v>
      </c>
      <c r="F126" s="173" t="s">
        <v>3173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SUM(P127:P128)</f>
        <v>0</v>
      </c>
      <c r="Q126" s="168"/>
      <c r="R126" s="169">
        <f>SUM(R127:R128)</f>
        <v>0</v>
      </c>
      <c r="S126" s="168"/>
      <c r="T126" s="17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191</v>
      </c>
      <c r="BK126" s="172">
        <f>SUM(BK127:BK128)</f>
        <v>0</v>
      </c>
    </row>
    <row r="127" s="2" customFormat="1" ht="24.15" customHeight="1">
      <c r="A127" s="39"/>
      <c r="B127" s="175"/>
      <c r="C127" s="176" t="s">
        <v>8</v>
      </c>
      <c r="D127" s="176" t="s">
        <v>193</v>
      </c>
      <c r="E127" s="177" t="s">
        <v>3174</v>
      </c>
      <c r="F127" s="178" t="s">
        <v>3175</v>
      </c>
      <c r="G127" s="179" t="s">
        <v>288</v>
      </c>
      <c r="H127" s="180">
        <v>350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457</v>
      </c>
    </row>
    <row r="128" s="2" customFormat="1" ht="16.5" customHeight="1">
      <c r="A128" s="39"/>
      <c r="B128" s="175"/>
      <c r="C128" s="176" t="s">
        <v>334</v>
      </c>
      <c r="D128" s="176" t="s">
        <v>193</v>
      </c>
      <c r="E128" s="177" t="s">
        <v>3176</v>
      </c>
      <c r="F128" s="178" t="s">
        <v>3177</v>
      </c>
      <c r="G128" s="179" t="s">
        <v>2632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469</v>
      </c>
    </row>
    <row r="129" s="12" customFormat="1" ht="22.8" customHeight="1">
      <c r="A129" s="12"/>
      <c r="B129" s="162"/>
      <c r="C129" s="12"/>
      <c r="D129" s="163" t="s">
        <v>71</v>
      </c>
      <c r="E129" s="173" t="s">
        <v>3178</v>
      </c>
      <c r="F129" s="173" t="s">
        <v>3179</v>
      </c>
      <c r="G129" s="12"/>
      <c r="H129" s="12"/>
      <c r="I129" s="165"/>
      <c r="J129" s="174">
        <f>BK129</f>
        <v>0</v>
      </c>
      <c r="K129" s="12"/>
      <c r="L129" s="162"/>
      <c r="M129" s="167"/>
      <c r="N129" s="168"/>
      <c r="O129" s="168"/>
      <c r="P129" s="169">
        <f>SUM(P130:P135)</f>
        <v>0</v>
      </c>
      <c r="Q129" s="168"/>
      <c r="R129" s="169">
        <f>SUM(R130:R135)</f>
        <v>0</v>
      </c>
      <c r="S129" s="168"/>
      <c r="T129" s="17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3" t="s">
        <v>79</v>
      </c>
      <c r="AT129" s="171" t="s">
        <v>71</v>
      </c>
      <c r="AU129" s="171" t="s">
        <v>79</v>
      </c>
      <c r="AY129" s="163" t="s">
        <v>191</v>
      </c>
      <c r="BK129" s="172">
        <f>SUM(BK130:BK135)</f>
        <v>0</v>
      </c>
    </row>
    <row r="130" s="2" customFormat="1" ht="16.5" customHeight="1">
      <c r="A130" s="39"/>
      <c r="B130" s="175"/>
      <c r="C130" s="176" t="s">
        <v>340</v>
      </c>
      <c r="D130" s="176" t="s">
        <v>193</v>
      </c>
      <c r="E130" s="177" t="s">
        <v>3180</v>
      </c>
      <c r="F130" s="178" t="s">
        <v>3181</v>
      </c>
      <c r="G130" s="179" t="s">
        <v>2632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481</v>
      </c>
    </row>
    <row r="131" s="2" customFormat="1" ht="16.5" customHeight="1">
      <c r="A131" s="39"/>
      <c r="B131" s="175"/>
      <c r="C131" s="176" t="s">
        <v>346</v>
      </c>
      <c r="D131" s="176" t="s">
        <v>193</v>
      </c>
      <c r="E131" s="177" t="s">
        <v>3182</v>
      </c>
      <c r="F131" s="178" t="s">
        <v>3183</v>
      </c>
      <c r="G131" s="179" t="s">
        <v>288</v>
      </c>
      <c r="H131" s="180">
        <v>200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493</v>
      </c>
    </row>
    <row r="132" s="2" customFormat="1" ht="16.5" customHeight="1">
      <c r="A132" s="39"/>
      <c r="B132" s="175"/>
      <c r="C132" s="176" t="s">
        <v>352</v>
      </c>
      <c r="D132" s="176" t="s">
        <v>193</v>
      </c>
      <c r="E132" s="177" t="s">
        <v>3184</v>
      </c>
      <c r="F132" s="178" t="s">
        <v>3185</v>
      </c>
      <c r="G132" s="179" t="s">
        <v>2632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504</v>
      </c>
    </row>
    <row r="133" s="2" customFormat="1" ht="16.5" customHeight="1">
      <c r="A133" s="39"/>
      <c r="B133" s="175"/>
      <c r="C133" s="176" t="s">
        <v>358</v>
      </c>
      <c r="D133" s="176" t="s">
        <v>193</v>
      </c>
      <c r="E133" s="177" t="s">
        <v>3186</v>
      </c>
      <c r="F133" s="178" t="s">
        <v>3187</v>
      </c>
      <c r="G133" s="179" t="s">
        <v>2632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522</v>
      </c>
    </row>
    <row r="134" s="2" customFormat="1" ht="16.5" customHeight="1">
      <c r="A134" s="39"/>
      <c r="B134" s="175"/>
      <c r="C134" s="176" t="s">
        <v>363</v>
      </c>
      <c r="D134" s="176" t="s">
        <v>193</v>
      </c>
      <c r="E134" s="177" t="s">
        <v>3188</v>
      </c>
      <c r="F134" s="178" t="s">
        <v>3189</v>
      </c>
      <c r="G134" s="179" t="s">
        <v>2632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536</v>
      </c>
    </row>
    <row r="135" s="2" customFormat="1" ht="16.5" customHeight="1">
      <c r="A135" s="39"/>
      <c r="B135" s="175"/>
      <c r="C135" s="176" t="s">
        <v>369</v>
      </c>
      <c r="D135" s="176" t="s">
        <v>193</v>
      </c>
      <c r="E135" s="177" t="s">
        <v>3190</v>
      </c>
      <c r="F135" s="178" t="s">
        <v>3191</v>
      </c>
      <c r="G135" s="179" t="s">
        <v>2632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550</v>
      </c>
    </row>
    <row r="136" s="12" customFormat="1" ht="22.8" customHeight="1">
      <c r="A136" s="12"/>
      <c r="B136" s="162"/>
      <c r="C136" s="12"/>
      <c r="D136" s="163" t="s">
        <v>71</v>
      </c>
      <c r="E136" s="173" t="s">
        <v>3192</v>
      </c>
      <c r="F136" s="173" t="s">
        <v>2717</v>
      </c>
      <c r="G136" s="12"/>
      <c r="H136" s="12"/>
      <c r="I136" s="165"/>
      <c r="J136" s="174">
        <f>BK136</f>
        <v>0</v>
      </c>
      <c r="K136" s="12"/>
      <c r="L136" s="162"/>
      <c r="M136" s="167"/>
      <c r="N136" s="168"/>
      <c r="O136" s="168"/>
      <c r="P136" s="169">
        <f>SUM(P137:P157)</f>
        <v>0</v>
      </c>
      <c r="Q136" s="168"/>
      <c r="R136" s="169">
        <f>SUM(R137:R157)</f>
        <v>0</v>
      </c>
      <c r="S136" s="168"/>
      <c r="T136" s="170">
        <f>SUM(T137:T157)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3" t="s">
        <v>79</v>
      </c>
      <c r="AT136" s="171" t="s">
        <v>71</v>
      </c>
      <c r="AU136" s="171" t="s">
        <v>79</v>
      </c>
      <c r="AY136" s="163" t="s">
        <v>191</v>
      </c>
      <c r="BK136" s="172">
        <f>SUM(BK137:BK157)</f>
        <v>0</v>
      </c>
    </row>
    <row r="137" s="2" customFormat="1" ht="16.5" customHeight="1">
      <c r="A137" s="39"/>
      <c r="B137" s="175"/>
      <c r="C137" s="176" t="s">
        <v>376</v>
      </c>
      <c r="D137" s="176" t="s">
        <v>193</v>
      </c>
      <c r="E137" s="177" t="s">
        <v>3193</v>
      </c>
      <c r="F137" s="178" t="s">
        <v>3194</v>
      </c>
      <c r="G137" s="179" t="s">
        <v>2632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560</v>
      </c>
    </row>
    <row r="138" s="2" customFormat="1" ht="16.5" customHeight="1">
      <c r="A138" s="39"/>
      <c r="B138" s="175"/>
      <c r="C138" s="176" t="s">
        <v>383</v>
      </c>
      <c r="D138" s="176" t="s">
        <v>193</v>
      </c>
      <c r="E138" s="177" t="s">
        <v>3195</v>
      </c>
      <c r="F138" s="178" t="s">
        <v>2616</v>
      </c>
      <c r="G138" s="179" t="s">
        <v>2632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574</v>
      </c>
    </row>
    <row r="139" s="2" customFormat="1" ht="16.5" customHeight="1">
      <c r="A139" s="39"/>
      <c r="B139" s="175"/>
      <c r="C139" s="176" t="s">
        <v>390</v>
      </c>
      <c r="D139" s="176" t="s">
        <v>193</v>
      </c>
      <c r="E139" s="177" t="s">
        <v>3196</v>
      </c>
      <c r="F139" s="178" t="s">
        <v>3197</v>
      </c>
      <c r="G139" s="179" t="s">
        <v>2632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588</v>
      </c>
    </row>
    <row r="140" s="2" customFormat="1" ht="16.5" customHeight="1">
      <c r="A140" s="39"/>
      <c r="B140" s="175"/>
      <c r="C140" s="176" t="s">
        <v>396</v>
      </c>
      <c r="D140" s="176" t="s">
        <v>193</v>
      </c>
      <c r="E140" s="177" t="s">
        <v>3198</v>
      </c>
      <c r="F140" s="178" t="s">
        <v>2859</v>
      </c>
      <c r="G140" s="179" t="s">
        <v>2632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604</v>
      </c>
    </row>
    <row r="141" s="2" customFormat="1" ht="16.5" customHeight="1">
      <c r="A141" s="39"/>
      <c r="B141" s="175"/>
      <c r="C141" s="176" t="s">
        <v>401</v>
      </c>
      <c r="D141" s="176" t="s">
        <v>193</v>
      </c>
      <c r="E141" s="177" t="s">
        <v>3199</v>
      </c>
      <c r="F141" s="178" t="s">
        <v>3200</v>
      </c>
      <c r="G141" s="179" t="s">
        <v>2632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979</v>
      </c>
    </row>
    <row r="142" s="2" customFormat="1" ht="16.5" customHeight="1">
      <c r="A142" s="39"/>
      <c r="B142" s="175"/>
      <c r="C142" s="176" t="s">
        <v>407</v>
      </c>
      <c r="D142" s="176" t="s">
        <v>193</v>
      </c>
      <c r="E142" s="177" t="s">
        <v>3201</v>
      </c>
      <c r="F142" s="178" t="s">
        <v>3202</v>
      </c>
      <c r="G142" s="179" t="s">
        <v>2632</v>
      </c>
      <c r="H142" s="180">
        <v>1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991</v>
      </c>
    </row>
    <row r="143" s="2" customFormat="1" ht="16.5" customHeight="1">
      <c r="A143" s="39"/>
      <c r="B143" s="175"/>
      <c r="C143" s="176" t="s">
        <v>414</v>
      </c>
      <c r="D143" s="176" t="s">
        <v>193</v>
      </c>
      <c r="E143" s="177" t="s">
        <v>3203</v>
      </c>
      <c r="F143" s="178" t="s">
        <v>3204</v>
      </c>
      <c r="G143" s="179" t="s">
        <v>2632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1001</v>
      </c>
    </row>
    <row r="144" s="2" customFormat="1" ht="16.5" customHeight="1">
      <c r="A144" s="39"/>
      <c r="B144" s="175"/>
      <c r="C144" s="176" t="s">
        <v>421</v>
      </c>
      <c r="D144" s="176" t="s">
        <v>193</v>
      </c>
      <c r="E144" s="177" t="s">
        <v>3205</v>
      </c>
      <c r="F144" s="178" t="s">
        <v>3206</v>
      </c>
      <c r="G144" s="179" t="s">
        <v>2632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1012</v>
      </c>
    </row>
    <row r="145" s="2" customFormat="1" ht="16.5" customHeight="1">
      <c r="A145" s="39"/>
      <c r="B145" s="175"/>
      <c r="C145" s="176" t="s">
        <v>426</v>
      </c>
      <c r="D145" s="176" t="s">
        <v>193</v>
      </c>
      <c r="E145" s="177" t="s">
        <v>3207</v>
      </c>
      <c r="F145" s="178" t="s">
        <v>3208</v>
      </c>
      <c r="G145" s="179" t="s">
        <v>2632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1024</v>
      </c>
    </row>
    <row r="146" s="2" customFormat="1" ht="16.5" customHeight="1">
      <c r="A146" s="39"/>
      <c r="B146" s="175"/>
      <c r="C146" s="176" t="s">
        <v>432</v>
      </c>
      <c r="D146" s="176" t="s">
        <v>193</v>
      </c>
      <c r="E146" s="177" t="s">
        <v>3209</v>
      </c>
      <c r="F146" s="178" t="s">
        <v>3210</v>
      </c>
      <c r="G146" s="179" t="s">
        <v>2632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1037</v>
      </c>
    </row>
    <row r="147" s="2" customFormat="1" ht="16.5" customHeight="1">
      <c r="A147" s="39"/>
      <c r="B147" s="175"/>
      <c r="C147" s="176" t="s">
        <v>441</v>
      </c>
      <c r="D147" s="176" t="s">
        <v>193</v>
      </c>
      <c r="E147" s="177" t="s">
        <v>3211</v>
      </c>
      <c r="F147" s="178" t="s">
        <v>3212</v>
      </c>
      <c r="G147" s="179" t="s">
        <v>2632</v>
      </c>
      <c r="H147" s="180">
        <v>1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1048</v>
      </c>
    </row>
    <row r="148" s="2" customFormat="1" ht="16.5" customHeight="1">
      <c r="A148" s="39"/>
      <c r="B148" s="175"/>
      <c r="C148" s="176" t="s">
        <v>446</v>
      </c>
      <c r="D148" s="176" t="s">
        <v>193</v>
      </c>
      <c r="E148" s="177" t="s">
        <v>3213</v>
      </c>
      <c r="F148" s="178" t="s">
        <v>3214</v>
      </c>
      <c r="G148" s="179" t="s">
        <v>2632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1060</v>
      </c>
    </row>
    <row r="149" s="2" customFormat="1" ht="16.5" customHeight="1">
      <c r="A149" s="39"/>
      <c r="B149" s="175"/>
      <c r="C149" s="176" t="s">
        <v>451</v>
      </c>
      <c r="D149" s="176" t="s">
        <v>193</v>
      </c>
      <c r="E149" s="177" t="s">
        <v>3215</v>
      </c>
      <c r="F149" s="178" t="s">
        <v>3216</v>
      </c>
      <c r="G149" s="179" t="s">
        <v>2632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1070</v>
      </c>
    </row>
    <row r="150" s="2" customFormat="1" ht="16.5" customHeight="1">
      <c r="A150" s="39"/>
      <c r="B150" s="175"/>
      <c r="C150" s="176" t="s">
        <v>457</v>
      </c>
      <c r="D150" s="176" t="s">
        <v>193</v>
      </c>
      <c r="E150" s="177" t="s">
        <v>3217</v>
      </c>
      <c r="F150" s="178" t="s">
        <v>3218</v>
      </c>
      <c r="G150" s="179" t="s">
        <v>2632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1081</v>
      </c>
    </row>
    <row r="151" s="2" customFormat="1" ht="16.5" customHeight="1">
      <c r="A151" s="39"/>
      <c r="B151" s="175"/>
      <c r="C151" s="176" t="s">
        <v>462</v>
      </c>
      <c r="D151" s="176" t="s">
        <v>193</v>
      </c>
      <c r="E151" s="177" t="s">
        <v>3219</v>
      </c>
      <c r="F151" s="178" t="s">
        <v>3220</v>
      </c>
      <c r="G151" s="179" t="s">
        <v>2632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1093</v>
      </c>
    </row>
    <row r="152" s="2" customFormat="1" ht="16.5" customHeight="1">
      <c r="A152" s="39"/>
      <c r="B152" s="175"/>
      <c r="C152" s="176" t="s">
        <v>469</v>
      </c>
      <c r="D152" s="176" t="s">
        <v>193</v>
      </c>
      <c r="E152" s="177" t="s">
        <v>3221</v>
      </c>
      <c r="F152" s="178" t="s">
        <v>3222</v>
      </c>
      <c r="G152" s="179" t="s">
        <v>2632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1105</v>
      </c>
    </row>
    <row r="153" s="2" customFormat="1" ht="16.5" customHeight="1">
      <c r="A153" s="39"/>
      <c r="B153" s="175"/>
      <c r="C153" s="176" t="s">
        <v>475</v>
      </c>
      <c r="D153" s="176" t="s">
        <v>193</v>
      </c>
      <c r="E153" s="177" t="s">
        <v>3223</v>
      </c>
      <c r="F153" s="178" t="s">
        <v>3224</v>
      </c>
      <c r="G153" s="179" t="s">
        <v>2632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1117</v>
      </c>
    </row>
    <row r="154" s="2" customFormat="1" ht="16.5" customHeight="1">
      <c r="A154" s="39"/>
      <c r="B154" s="175"/>
      <c r="C154" s="176" t="s">
        <v>481</v>
      </c>
      <c r="D154" s="176" t="s">
        <v>193</v>
      </c>
      <c r="E154" s="177" t="s">
        <v>3225</v>
      </c>
      <c r="F154" s="178" t="s">
        <v>3226</v>
      </c>
      <c r="G154" s="179" t="s">
        <v>2632</v>
      </c>
      <c r="H154" s="180">
        <v>1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1127</v>
      </c>
    </row>
    <row r="155" s="2" customFormat="1" ht="16.5" customHeight="1">
      <c r="A155" s="39"/>
      <c r="B155" s="175"/>
      <c r="C155" s="176" t="s">
        <v>487</v>
      </c>
      <c r="D155" s="176" t="s">
        <v>193</v>
      </c>
      <c r="E155" s="177" t="s">
        <v>3227</v>
      </c>
      <c r="F155" s="178" t="s">
        <v>3228</v>
      </c>
      <c r="G155" s="179" t="s">
        <v>2632</v>
      </c>
      <c r="H155" s="180">
        <v>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1138</v>
      </c>
    </row>
    <row r="156" s="2" customFormat="1" ht="16.5" customHeight="1">
      <c r="A156" s="39"/>
      <c r="B156" s="175"/>
      <c r="C156" s="176" t="s">
        <v>493</v>
      </c>
      <c r="D156" s="176" t="s">
        <v>193</v>
      </c>
      <c r="E156" s="177" t="s">
        <v>3229</v>
      </c>
      <c r="F156" s="178" t="s">
        <v>3230</v>
      </c>
      <c r="G156" s="179" t="s">
        <v>2632</v>
      </c>
      <c r="H156" s="180">
        <v>1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1149</v>
      </c>
    </row>
    <row r="157" s="2" customFormat="1" ht="16.5" customHeight="1">
      <c r="A157" s="39"/>
      <c r="B157" s="175"/>
      <c r="C157" s="176" t="s">
        <v>499</v>
      </c>
      <c r="D157" s="176" t="s">
        <v>193</v>
      </c>
      <c r="E157" s="177" t="s">
        <v>3231</v>
      </c>
      <c r="F157" s="178" t="s">
        <v>3232</v>
      </c>
      <c r="G157" s="179" t="s">
        <v>2632</v>
      </c>
      <c r="H157" s="180">
        <v>1</v>
      </c>
      <c r="I157" s="181"/>
      <c r="J157" s="182">
        <f>ROUND(I157*H157,2)</f>
        <v>0</v>
      </c>
      <c r="K157" s="178" t="s">
        <v>3</v>
      </c>
      <c r="L157" s="40"/>
      <c r="M157" s="236" t="s">
        <v>3</v>
      </c>
      <c r="N157" s="237" t="s">
        <v>43</v>
      </c>
      <c r="O157" s="234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1161</v>
      </c>
    </row>
    <row r="158" s="2" customFormat="1" ht="6.96" customHeight="1">
      <c r="A158" s="39"/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40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autoFilter ref="C98:K15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3115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3233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2218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ROUND(J98,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ROUND((SUM(BE98:BE144)),  2)</f>
        <v>0</v>
      </c>
      <c r="G37" s="39"/>
      <c r="H37" s="39"/>
      <c r="I37" s="134">
        <v>0.20999999999999999</v>
      </c>
      <c r="J37" s="133">
        <f>ROUND(((SUM(BE98:BE144))*I37),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ROUND((SUM(BF98:BF144)),  2)</f>
        <v>0</v>
      </c>
      <c r="G38" s="39"/>
      <c r="H38" s="39"/>
      <c r="I38" s="134">
        <v>0.12</v>
      </c>
      <c r="J38" s="133">
        <f>ROUND(((SUM(BF98:BF144))*I38),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ROUND((SUM(BG98:BG144)),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ROUND((SUM(BH98:BH144)),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ROUND((SUM(BI98:BI144)),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3115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02 - SKV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J98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J99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3234</v>
      </c>
      <c r="E69" s="150"/>
      <c r="F69" s="150"/>
      <c r="G69" s="150"/>
      <c r="H69" s="150"/>
      <c r="I69" s="150"/>
      <c r="J69" s="151">
        <f>J100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3235</v>
      </c>
      <c r="E70" s="150"/>
      <c r="F70" s="150"/>
      <c r="G70" s="150"/>
      <c r="H70" s="150"/>
      <c r="I70" s="150"/>
      <c r="J70" s="151">
        <f>J110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3236</v>
      </c>
      <c r="E71" s="150"/>
      <c r="F71" s="150"/>
      <c r="G71" s="150"/>
      <c r="H71" s="150"/>
      <c r="I71" s="150"/>
      <c r="J71" s="151">
        <f>J113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3237</v>
      </c>
      <c r="E72" s="150"/>
      <c r="F72" s="150"/>
      <c r="G72" s="150"/>
      <c r="H72" s="150"/>
      <c r="I72" s="150"/>
      <c r="J72" s="151">
        <f>J115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3238</v>
      </c>
      <c r="E73" s="150"/>
      <c r="F73" s="150"/>
      <c r="G73" s="150"/>
      <c r="H73" s="150"/>
      <c r="I73" s="150"/>
      <c r="J73" s="151">
        <f>J118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3239</v>
      </c>
      <c r="E74" s="150"/>
      <c r="F74" s="150"/>
      <c r="G74" s="150"/>
      <c r="H74" s="150"/>
      <c r="I74" s="150"/>
      <c r="J74" s="151">
        <f>J125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27.7.2025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1" customFormat="1" ht="16.5" customHeight="1">
      <c r="B86" s="23"/>
      <c r="E86" s="126" t="s">
        <v>152</v>
      </c>
      <c r="F86" s="1"/>
      <c r="G86" s="1"/>
      <c r="H86" s="1"/>
      <c r="L86" s="23"/>
    </row>
    <row r="87" s="1" customFormat="1" ht="12" customHeight="1">
      <c r="B87" s="23"/>
      <c r="C87" s="33" t="s">
        <v>153</v>
      </c>
      <c r="L87" s="23"/>
    </row>
    <row r="88" s="2" customFormat="1" ht="16.5" customHeight="1">
      <c r="A88" s="39"/>
      <c r="B88" s="40"/>
      <c r="C88" s="39"/>
      <c r="D88" s="39"/>
      <c r="E88" s="132" t="s">
        <v>3115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633</v>
      </c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39"/>
      <c r="D90" s="39"/>
      <c r="E90" s="63" t="str">
        <f>E13</f>
        <v xml:space="preserve">02 - SKV </v>
      </c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39"/>
      <c r="E92" s="39"/>
      <c r="F92" s="28" t="str">
        <f>F16</f>
        <v xml:space="preserve"> </v>
      </c>
      <c r="G92" s="39"/>
      <c r="H92" s="39"/>
      <c r="I92" s="33" t="s">
        <v>23</v>
      </c>
      <c r="J92" s="65" t="str">
        <f>IF(J16="","",J16)</f>
        <v>27. 7. 2025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25</v>
      </c>
      <c r="D94" s="39"/>
      <c r="E94" s="39"/>
      <c r="F94" s="28" t="str">
        <f>E19</f>
        <v>Česká zemědělská univerzita</v>
      </c>
      <c r="G94" s="39"/>
      <c r="H94" s="39"/>
      <c r="I94" s="33" t="s">
        <v>31</v>
      </c>
      <c r="J94" s="37" t="str">
        <f>E25</f>
        <v xml:space="preserve">GREBNER,  spol. s r.o.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39"/>
      <c r="E95" s="39"/>
      <c r="F95" s="28" t="str">
        <f>IF(E22="","",E22)</f>
        <v>Vyplň údaj</v>
      </c>
      <c r="G95" s="39"/>
      <c r="H95" s="39"/>
      <c r="I95" s="33" t="s">
        <v>34</v>
      </c>
      <c r="J95" s="37" t="str">
        <f>E28</f>
        <v>Ing.Josef Němeček</v>
      </c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39"/>
      <c r="D96" s="39"/>
      <c r="E96" s="39"/>
      <c r="F96" s="39"/>
      <c r="G96" s="39"/>
      <c r="H96" s="39"/>
      <c r="I96" s="39"/>
      <c r="J96" s="39"/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52"/>
      <c r="B97" s="153"/>
      <c r="C97" s="154" t="s">
        <v>177</v>
      </c>
      <c r="D97" s="155" t="s">
        <v>57</v>
      </c>
      <c r="E97" s="155" t="s">
        <v>53</v>
      </c>
      <c r="F97" s="155" t="s">
        <v>54</v>
      </c>
      <c r="G97" s="155" t="s">
        <v>178</v>
      </c>
      <c r="H97" s="155" t="s">
        <v>179</v>
      </c>
      <c r="I97" s="155" t="s">
        <v>180</v>
      </c>
      <c r="J97" s="155" t="s">
        <v>159</v>
      </c>
      <c r="K97" s="156" t="s">
        <v>181</v>
      </c>
      <c r="L97" s="157"/>
      <c r="M97" s="81" t="s">
        <v>3</v>
      </c>
      <c r="N97" s="82" t="s">
        <v>42</v>
      </c>
      <c r="O97" s="82" t="s">
        <v>182</v>
      </c>
      <c r="P97" s="82" t="s">
        <v>183</v>
      </c>
      <c r="Q97" s="82" t="s">
        <v>184</v>
      </c>
      <c r="R97" s="82" t="s">
        <v>185</v>
      </c>
      <c r="S97" s="82" t="s">
        <v>186</v>
      </c>
      <c r="T97" s="83" t="s">
        <v>187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="2" customFormat="1" ht="22.8" customHeight="1">
      <c r="A98" s="39"/>
      <c r="B98" s="40"/>
      <c r="C98" s="88" t="s">
        <v>188</v>
      </c>
      <c r="D98" s="39"/>
      <c r="E98" s="39"/>
      <c r="F98" s="39"/>
      <c r="G98" s="39"/>
      <c r="H98" s="39"/>
      <c r="I98" s="39"/>
      <c r="J98" s="158">
        <f>BK98</f>
        <v>0</v>
      </c>
      <c r="K98" s="39"/>
      <c r="L98" s="40"/>
      <c r="M98" s="84"/>
      <c r="N98" s="69"/>
      <c r="O98" s="85"/>
      <c r="P98" s="159">
        <f>P99</f>
        <v>0</v>
      </c>
      <c r="Q98" s="85"/>
      <c r="R98" s="159">
        <f>R99</f>
        <v>0</v>
      </c>
      <c r="S98" s="85"/>
      <c r="T98" s="160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71</v>
      </c>
      <c r="AU98" s="20" t="s">
        <v>160</v>
      </c>
      <c r="BK98" s="161">
        <f>BK99</f>
        <v>0</v>
      </c>
    </row>
    <row r="99" s="12" customFormat="1" ht="25.92" customHeight="1">
      <c r="A99" s="12"/>
      <c r="B99" s="162"/>
      <c r="C99" s="12"/>
      <c r="D99" s="163" t="s">
        <v>71</v>
      </c>
      <c r="E99" s="164" t="s">
        <v>189</v>
      </c>
      <c r="F99" s="164" t="s">
        <v>190</v>
      </c>
      <c r="G99" s="12"/>
      <c r="H99" s="12"/>
      <c r="I99" s="165"/>
      <c r="J99" s="166">
        <f>BK99</f>
        <v>0</v>
      </c>
      <c r="K99" s="12"/>
      <c r="L99" s="162"/>
      <c r="M99" s="167"/>
      <c r="N99" s="168"/>
      <c r="O99" s="168"/>
      <c r="P99" s="169">
        <f>P100+P110+P113+P115+P118+P125</f>
        <v>0</v>
      </c>
      <c r="Q99" s="168"/>
      <c r="R99" s="169">
        <f>R100+R110+R113+R115+R118+R125</f>
        <v>0</v>
      </c>
      <c r="S99" s="168"/>
      <c r="T99" s="170">
        <f>T100+T110+T113+T115+T118+T125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79</v>
      </c>
      <c r="AT99" s="171" t="s">
        <v>71</v>
      </c>
      <c r="AU99" s="171" t="s">
        <v>72</v>
      </c>
      <c r="AY99" s="163" t="s">
        <v>191</v>
      </c>
      <c r="BK99" s="172">
        <f>BK100+BK110+BK113+BK115+BK118+BK125</f>
        <v>0</v>
      </c>
    </row>
    <row r="100" s="12" customFormat="1" ht="22.8" customHeight="1">
      <c r="A100" s="12"/>
      <c r="B100" s="162"/>
      <c r="C100" s="12"/>
      <c r="D100" s="163" t="s">
        <v>71</v>
      </c>
      <c r="E100" s="173" t="s">
        <v>2623</v>
      </c>
      <c r="F100" s="173" t="s">
        <v>3240</v>
      </c>
      <c r="G100" s="12"/>
      <c r="H100" s="12"/>
      <c r="I100" s="165"/>
      <c r="J100" s="174">
        <f>BK100</f>
        <v>0</v>
      </c>
      <c r="K100" s="12"/>
      <c r="L100" s="162"/>
      <c r="M100" s="167"/>
      <c r="N100" s="168"/>
      <c r="O100" s="168"/>
      <c r="P100" s="169">
        <f>SUM(P101:P109)</f>
        <v>0</v>
      </c>
      <c r="Q100" s="168"/>
      <c r="R100" s="169">
        <f>SUM(R101:R109)</f>
        <v>0</v>
      </c>
      <c r="S100" s="168"/>
      <c r="T100" s="170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79</v>
      </c>
      <c r="AY100" s="163" t="s">
        <v>191</v>
      </c>
      <c r="BK100" s="172">
        <f>SUM(BK101:BK109)</f>
        <v>0</v>
      </c>
    </row>
    <row r="101" s="2" customFormat="1" ht="16.5" customHeight="1">
      <c r="A101" s="39"/>
      <c r="B101" s="175"/>
      <c r="C101" s="176" t="s">
        <v>79</v>
      </c>
      <c r="D101" s="176" t="s">
        <v>193</v>
      </c>
      <c r="E101" s="177" t="s">
        <v>3241</v>
      </c>
      <c r="F101" s="178" t="s">
        <v>3242</v>
      </c>
      <c r="G101" s="179" t="s">
        <v>2632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81</v>
      </c>
    </row>
    <row r="102" s="2" customFormat="1" ht="16.5" customHeight="1">
      <c r="A102" s="39"/>
      <c r="B102" s="175"/>
      <c r="C102" s="176" t="s">
        <v>81</v>
      </c>
      <c r="D102" s="176" t="s">
        <v>193</v>
      </c>
      <c r="E102" s="177" t="s">
        <v>3243</v>
      </c>
      <c r="F102" s="178" t="s">
        <v>3244</v>
      </c>
      <c r="G102" s="179" t="s">
        <v>2632</v>
      </c>
      <c r="H102" s="180">
        <v>4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197</v>
      </c>
    </row>
    <row r="103" s="2" customFormat="1" ht="44.25" customHeight="1">
      <c r="A103" s="39"/>
      <c r="B103" s="175"/>
      <c r="C103" s="176" t="s">
        <v>90</v>
      </c>
      <c r="D103" s="176" t="s">
        <v>193</v>
      </c>
      <c r="E103" s="177" t="s">
        <v>3245</v>
      </c>
      <c r="F103" s="178" t="s">
        <v>3246</v>
      </c>
      <c r="G103" s="179" t="s">
        <v>2471</v>
      </c>
      <c r="H103" s="180">
        <v>4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225</v>
      </c>
    </row>
    <row r="104" s="2" customFormat="1" ht="24.15" customHeight="1">
      <c r="A104" s="39"/>
      <c r="B104" s="175"/>
      <c r="C104" s="176" t="s">
        <v>197</v>
      </c>
      <c r="D104" s="176" t="s">
        <v>193</v>
      </c>
      <c r="E104" s="177" t="s">
        <v>3247</v>
      </c>
      <c r="F104" s="178" t="s">
        <v>3248</v>
      </c>
      <c r="G104" s="179" t="s">
        <v>2632</v>
      </c>
      <c r="H104" s="180">
        <v>2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236</v>
      </c>
    </row>
    <row r="105" s="2" customFormat="1" ht="16.5" customHeight="1">
      <c r="A105" s="39"/>
      <c r="B105" s="175"/>
      <c r="C105" s="176" t="s">
        <v>219</v>
      </c>
      <c r="D105" s="176" t="s">
        <v>193</v>
      </c>
      <c r="E105" s="177" t="s">
        <v>3249</v>
      </c>
      <c r="F105" s="178" t="s">
        <v>3250</v>
      </c>
      <c r="G105" s="179" t="s">
        <v>2471</v>
      </c>
      <c r="H105" s="180">
        <v>2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249</v>
      </c>
    </row>
    <row r="106" s="2" customFormat="1" ht="16.5" customHeight="1">
      <c r="A106" s="39"/>
      <c r="B106" s="175"/>
      <c r="C106" s="176" t="s">
        <v>225</v>
      </c>
      <c r="D106" s="176" t="s">
        <v>193</v>
      </c>
      <c r="E106" s="177" t="s">
        <v>3251</v>
      </c>
      <c r="F106" s="178" t="s">
        <v>3252</v>
      </c>
      <c r="G106" s="179" t="s">
        <v>2471</v>
      </c>
      <c r="H106" s="180">
        <v>4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9</v>
      </c>
    </row>
    <row r="107" s="2" customFormat="1" ht="16.5" customHeight="1">
      <c r="A107" s="39"/>
      <c r="B107" s="175"/>
      <c r="C107" s="176" t="s">
        <v>231</v>
      </c>
      <c r="D107" s="176" t="s">
        <v>193</v>
      </c>
      <c r="E107" s="177" t="s">
        <v>3253</v>
      </c>
      <c r="F107" s="178" t="s">
        <v>3254</v>
      </c>
      <c r="G107" s="179" t="s">
        <v>2471</v>
      </c>
      <c r="H107" s="180">
        <v>6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279</v>
      </c>
    </row>
    <row r="108" s="2" customFormat="1" ht="21.75" customHeight="1">
      <c r="A108" s="39"/>
      <c r="B108" s="175"/>
      <c r="C108" s="176" t="s">
        <v>236</v>
      </c>
      <c r="D108" s="176" t="s">
        <v>193</v>
      </c>
      <c r="E108" s="177" t="s">
        <v>3255</v>
      </c>
      <c r="F108" s="178" t="s">
        <v>3256</v>
      </c>
      <c r="G108" s="179" t="s">
        <v>2632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293</v>
      </c>
    </row>
    <row r="109" s="2" customFormat="1" ht="16.5" customHeight="1">
      <c r="A109" s="39"/>
      <c r="B109" s="175"/>
      <c r="C109" s="176" t="s">
        <v>243</v>
      </c>
      <c r="D109" s="176" t="s">
        <v>193</v>
      </c>
      <c r="E109" s="177" t="s">
        <v>3257</v>
      </c>
      <c r="F109" s="178" t="s">
        <v>3258</v>
      </c>
      <c r="G109" s="179" t="s">
        <v>2632</v>
      </c>
      <c r="H109" s="180">
        <v>2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309</v>
      </c>
    </row>
    <row r="110" s="12" customFormat="1" ht="22.8" customHeight="1">
      <c r="A110" s="12"/>
      <c r="B110" s="162"/>
      <c r="C110" s="12"/>
      <c r="D110" s="163" t="s">
        <v>71</v>
      </c>
      <c r="E110" s="173" t="s">
        <v>3139</v>
      </c>
      <c r="F110" s="173" t="s">
        <v>3160</v>
      </c>
      <c r="G110" s="12"/>
      <c r="H110" s="12"/>
      <c r="I110" s="165"/>
      <c r="J110" s="174">
        <f>BK110</f>
        <v>0</v>
      </c>
      <c r="K110" s="12"/>
      <c r="L110" s="162"/>
      <c r="M110" s="167"/>
      <c r="N110" s="168"/>
      <c r="O110" s="168"/>
      <c r="P110" s="169">
        <f>SUM(P111:P112)</f>
        <v>0</v>
      </c>
      <c r="Q110" s="168"/>
      <c r="R110" s="169">
        <f>SUM(R111:R112)</f>
        <v>0</v>
      </c>
      <c r="S110" s="168"/>
      <c r="T110" s="17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3" t="s">
        <v>79</v>
      </c>
      <c r="AT110" s="171" t="s">
        <v>71</v>
      </c>
      <c r="AU110" s="171" t="s">
        <v>79</v>
      </c>
      <c r="AY110" s="163" t="s">
        <v>191</v>
      </c>
      <c r="BK110" s="172">
        <f>SUM(BK111:BK112)</f>
        <v>0</v>
      </c>
    </row>
    <row r="111" s="2" customFormat="1" ht="16.5" customHeight="1">
      <c r="A111" s="39"/>
      <c r="B111" s="175"/>
      <c r="C111" s="176" t="s">
        <v>249</v>
      </c>
      <c r="D111" s="176" t="s">
        <v>193</v>
      </c>
      <c r="E111" s="177" t="s">
        <v>3259</v>
      </c>
      <c r="F111" s="178" t="s">
        <v>3260</v>
      </c>
      <c r="G111" s="179" t="s">
        <v>288</v>
      </c>
      <c r="H111" s="180">
        <v>400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323</v>
      </c>
    </row>
    <row r="112" s="2" customFormat="1" ht="16.5" customHeight="1">
      <c r="A112" s="39"/>
      <c r="B112" s="175"/>
      <c r="C112" s="176" t="s">
        <v>255</v>
      </c>
      <c r="D112" s="176" t="s">
        <v>193</v>
      </c>
      <c r="E112" s="177" t="s">
        <v>3261</v>
      </c>
      <c r="F112" s="178" t="s">
        <v>3262</v>
      </c>
      <c r="G112" s="179" t="s">
        <v>288</v>
      </c>
      <c r="H112" s="180">
        <v>100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334</v>
      </c>
    </row>
    <row r="113" s="12" customFormat="1" ht="22.8" customHeight="1">
      <c r="A113" s="12"/>
      <c r="B113" s="162"/>
      <c r="C113" s="12"/>
      <c r="D113" s="163" t="s">
        <v>71</v>
      </c>
      <c r="E113" s="173" t="s">
        <v>3159</v>
      </c>
      <c r="F113" s="173" t="s">
        <v>3168</v>
      </c>
      <c r="G113" s="12"/>
      <c r="H113" s="12"/>
      <c r="I113" s="165"/>
      <c r="J113" s="174">
        <f>BK113</f>
        <v>0</v>
      </c>
      <c r="K113" s="12"/>
      <c r="L113" s="162"/>
      <c r="M113" s="167"/>
      <c r="N113" s="168"/>
      <c r="O113" s="168"/>
      <c r="P113" s="169">
        <f>P114</f>
        <v>0</v>
      </c>
      <c r="Q113" s="168"/>
      <c r="R113" s="169">
        <f>R114</f>
        <v>0</v>
      </c>
      <c r="S113" s="168"/>
      <c r="T113" s="17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63" t="s">
        <v>79</v>
      </c>
      <c r="AT113" s="171" t="s">
        <v>71</v>
      </c>
      <c r="AU113" s="171" t="s">
        <v>79</v>
      </c>
      <c r="AY113" s="163" t="s">
        <v>191</v>
      </c>
      <c r="BK113" s="172">
        <f>BK114</f>
        <v>0</v>
      </c>
    </row>
    <row r="114" s="2" customFormat="1" ht="16.5" customHeight="1">
      <c r="A114" s="39"/>
      <c r="B114" s="175"/>
      <c r="C114" s="176" t="s">
        <v>9</v>
      </c>
      <c r="D114" s="176" t="s">
        <v>193</v>
      </c>
      <c r="E114" s="177" t="s">
        <v>3263</v>
      </c>
      <c r="F114" s="178" t="s">
        <v>3264</v>
      </c>
      <c r="G114" s="179" t="s">
        <v>2632</v>
      </c>
      <c r="H114" s="180">
        <v>4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346</v>
      </c>
    </row>
    <row r="115" s="12" customFormat="1" ht="22.8" customHeight="1">
      <c r="A115" s="12"/>
      <c r="B115" s="162"/>
      <c r="C115" s="12"/>
      <c r="D115" s="163" t="s">
        <v>71</v>
      </c>
      <c r="E115" s="173" t="s">
        <v>3167</v>
      </c>
      <c r="F115" s="173" t="s">
        <v>3173</v>
      </c>
      <c r="G115" s="12"/>
      <c r="H115" s="12"/>
      <c r="I115" s="165"/>
      <c r="J115" s="174">
        <f>BK115</f>
        <v>0</v>
      </c>
      <c r="K115" s="12"/>
      <c r="L115" s="162"/>
      <c r="M115" s="167"/>
      <c r="N115" s="168"/>
      <c r="O115" s="168"/>
      <c r="P115" s="169">
        <f>SUM(P116:P117)</f>
        <v>0</v>
      </c>
      <c r="Q115" s="168"/>
      <c r="R115" s="169">
        <f>SUM(R116:R117)</f>
        <v>0</v>
      </c>
      <c r="S115" s="168"/>
      <c r="T115" s="170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79</v>
      </c>
      <c r="AY115" s="163" t="s">
        <v>191</v>
      </c>
      <c r="BK115" s="172">
        <f>SUM(BK116:BK117)</f>
        <v>0</v>
      </c>
    </row>
    <row r="116" s="2" customFormat="1" ht="24.15" customHeight="1">
      <c r="A116" s="39"/>
      <c r="B116" s="175"/>
      <c r="C116" s="176" t="s">
        <v>272</v>
      </c>
      <c r="D116" s="176" t="s">
        <v>193</v>
      </c>
      <c r="E116" s="177" t="s">
        <v>3265</v>
      </c>
      <c r="F116" s="178" t="s">
        <v>3175</v>
      </c>
      <c r="G116" s="179" t="s">
        <v>288</v>
      </c>
      <c r="H116" s="180">
        <v>100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358</v>
      </c>
    </row>
    <row r="117" s="2" customFormat="1" ht="16.5" customHeight="1">
      <c r="A117" s="39"/>
      <c r="B117" s="175"/>
      <c r="C117" s="176" t="s">
        <v>279</v>
      </c>
      <c r="D117" s="176" t="s">
        <v>193</v>
      </c>
      <c r="E117" s="177" t="s">
        <v>3266</v>
      </c>
      <c r="F117" s="178" t="s">
        <v>3177</v>
      </c>
      <c r="G117" s="179" t="s">
        <v>2632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369</v>
      </c>
    </row>
    <row r="118" s="12" customFormat="1" ht="22.8" customHeight="1">
      <c r="A118" s="12"/>
      <c r="B118" s="162"/>
      <c r="C118" s="12"/>
      <c r="D118" s="163" t="s">
        <v>71</v>
      </c>
      <c r="E118" s="173" t="s">
        <v>3172</v>
      </c>
      <c r="F118" s="173" t="s">
        <v>3179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SUM(P119:P124)</f>
        <v>0</v>
      </c>
      <c r="Q118" s="168"/>
      <c r="R118" s="169">
        <f>SUM(R119:R124)</f>
        <v>0</v>
      </c>
      <c r="S118" s="168"/>
      <c r="T118" s="170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79</v>
      </c>
      <c r="AT118" s="171" t="s">
        <v>71</v>
      </c>
      <c r="AU118" s="171" t="s">
        <v>79</v>
      </c>
      <c r="AY118" s="163" t="s">
        <v>191</v>
      </c>
      <c r="BK118" s="172">
        <f>SUM(BK119:BK124)</f>
        <v>0</v>
      </c>
    </row>
    <row r="119" s="2" customFormat="1" ht="16.5" customHeight="1">
      <c r="A119" s="39"/>
      <c r="B119" s="175"/>
      <c r="C119" s="176" t="s">
        <v>285</v>
      </c>
      <c r="D119" s="176" t="s">
        <v>193</v>
      </c>
      <c r="E119" s="177" t="s">
        <v>3267</v>
      </c>
      <c r="F119" s="178" t="s">
        <v>3181</v>
      </c>
      <c r="G119" s="179" t="s">
        <v>2632</v>
      </c>
      <c r="H119" s="180">
        <v>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383</v>
      </c>
    </row>
    <row r="120" s="2" customFormat="1" ht="16.5" customHeight="1">
      <c r="A120" s="39"/>
      <c r="B120" s="175"/>
      <c r="C120" s="176" t="s">
        <v>293</v>
      </c>
      <c r="D120" s="176" t="s">
        <v>193</v>
      </c>
      <c r="E120" s="177" t="s">
        <v>3182</v>
      </c>
      <c r="F120" s="178" t="s">
        <v>3183</v>
      </c>
      <c r="G120" s="179" t="s">
        <v>288</v>
      </c>
      <c r="H120" s="180">
        <v>80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396</v>
      </c>
    </row>
    <row r="121" s="2" customFormat="1" ht="16.5" customHeight="1">
      <c r="A121" s="39"/>
      <c r="B121" s="175"/>
      <c r="C121" s="176" t="s">
        <v>300</v>
      </c>
      <c r="D121" s="176" t="s">
        <v>193</v>
      </c>
      <c r="E121" s="177" t="s">
        <v>3268</v>
      </c>
      <c r="F121" s="178" t="s">
        <v>3185</v>
      </c>
      <c r="G121" s="179" t="s">
        <v>2632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407</v>
      </c>
    </row>
    <row r="122" s="2" customFormat="1" ht="16.5" customHeight="1">
      <c r="A122" s="39"/>
      <c r="B122" s="175"/>
      <c r="C122" s="176" t="s">
        <v>309</v>
      </c>
      <c r="D122" s="176" t="s">
        <v>193</v>
      </c>
      <c r="E122" s="177" t="s">
        <v>3269</v>
      </c>
      <c r="F122" s="178" t="s">
        <v>3270</v>
      </c>
      <c r="G122" s="179" t="s">
        <v>2632</v>
      </c>
      <c r="H122" s="180">
        <v>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421</v>
      </c>
    </row>
    <row r="123" s="2" customFormat="1" ht="16.5" customHeight="1">
      <c r="A123" s="39"/>
      <c r="B123" s="175"/>
      <c r="C123" s="176" t="s">
        <v>318</v>
      </c>
      <c r="D123" s="176" t="s">
        <v>193</v>
      </c>
      <c r="E123" s="177" t="s">
        <v>3271</v>
      </c>
      <c r="F123" s="178" t="s">
        <v>3272</v>
      </c>
      <c r="G123" s="179" t="s">
        <v>2632</v>
      </c>
      <c r="H123" s="180">
        <v>1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432</v>
      </c>
    </row>
    <row r="124" s="2" customFormat="1" ht="16.5" customHeight="1">
      <c r="A124" s="39"/>
      <c r="B124" s="175"/>
      <c r="C124" s="176" t="s">
        <v>323</v>
      </c>
      <c r="D124" s="176" t="s">
        <v>193</v>
      </c>
      <c r="E124" s="177" t="s">
        <v>3273</v>
      </c>
      <c r="F124" s="178" t="s">
        <v>3189</v>
      </c>
      <c r="G124" s="179" t="s">
        <v>2632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446</v>
      </c>
    </row>
    <row r="125" s="12" customFormat="1" ht="22.8" customHeight="1">
      <c r="A125" s="12"/>
      <c r="B125" s="162"/>
      <c r="C125" s="12"/>
      <c r="D125" s="163" t="s">
        <v>71</v>
      </c>
      <c r="E125" s="173" t="s">
        <v>3178</v>
      </c>
      <c r="F125" s="173" t="s">
        <v>2717</v>
      </c>
      <c r="G125" s="12"/>
      <c r="H125" s="12"/>
      <c r="I125" s="165"/>
      <c r="J125" s="174">
        <f>BK125</f>
        <v>0</v>
      </c>
      <c r="K125" s="12"/>
      <c r="L125" s="162"/>
      <c r="M125" s="167"/>
      <c r="N125" s="168"/>
      <c r="O125" s="168"/>
      <c r="P125" s="169">
        <f>SUM(P126:P144)</f>
        <v>0</v>
      </c>
      <c r="Q125" s="168"/>
      <c r="R125" s="169">
        <f>SUM(R126:R144)</f>
        <v>0</v>
      </c>
      <c r="S125" s="168"/>
      <c r="T125" s="170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3" t="s">
        <v>79</v>
      </c>
      <c r="AT125" s="171" t="s">
        <v>71</v>
      </c>
      <c r="AU125" s="171" t="s">
        <v>79</v>
      </c>
      <c r="AY125" s="163" t="s">
        <v>191</v>
      </c>
      <c r="BK125" s="172">
        <f>SUM(BK126:BK144)</f>
        <v>0</v>
      </c>
    </row>
    <row r="126" s="2" customFormat="1" ht="16.5" customHeight="1">
      <c r="A126" s="39"/>
      <c r="B126" s="175"/>
      <c r="C126" s="176" t="s">
        <v>8</v>
      </c>
      <c r="D126" s="176" t="s">
        <v>193</v>
      </c>
      <c r="E126" s="177" t="s">
        <v>3274</v>
      </c>
      <c r="F126" s="178" t="s">
        <v>3275</v>
      </c>
      <c r="G126" s="179" t="s">
        <v>2632</v>
      </c>
      <c r="H126" s="180">
        <v>1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457</v>
      </c>
    </row>
    <row r="127" s="2" customFormat="1" ht="16.5" customHeight="1">
      <c r="A127" s="39"/>
      <c r="B127" s="175"/>
      <c r="C127" s="176" t="s">
        <v>334</v>
      </c>
      <c r="D127" s="176" t="s">
        <v>193</v>
      </c>
      <c r="E127" s="177" t="s">
        <v>3276</v>
      </c>
      <c r="F127" s="178" t="s">
        <v>3277</v>
      </c>
      <c r="G127" s="179" t="s">
        <v>2632</v>
      </c>
      <c r="H127" s="180">
        <v>1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469</v>
      </c>
    </row>
    <row r="128" s="2" customFormat="1" ht="16.5" customHeight="1">
      <c r="A128" s="39"/>
      <c r="B128" s="175"/>
      <c r="C128" s="176" t="s">
        <v>340</v>
      </c>
      <c r="D128" s="176" t="s">
        <v>193</v>
      </c>
      <c r="E128" s="177" t="s">
        <v>3278</v>
      </c>
      <c r="F128" s="178" t="s">
        <v>3279</v>
      </c>
      <c r="G128" s="179" t="s">
        <v>2632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481</v>
      </c>
    </row>
    <row r="129" s="2" customFormat="1" ht="16.5" customHeight="1">
      <c r="A129" s="39"/>
      <c r="B129" s="175"/>
      <c r="C129" s="176" t="s">
        <v>346</v>
      </c>
      <c r="D129" s="176" t="s">
        <v>193</v>
      </c>
      <c r="E129" s="177" t="s">
        <v>3280</v>
      </c>
      <c r="F129" s="178" t="s">
        <v>3194</v>
      </c>
      <c r="G129" s="179" t="s">
        <v>2632</v>
      </c>
      <c r="H129" s="180">
        <v>1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493</v>
      </c>
    </row>
    <row r="130" s="2" customFormat="1" ht="16.5" customHeight="1">
      <c r="A130" s="39"/>
      <c r="B130" s="175"/>
      <c r="C130" s="176" t="s">
        <v>352</v>
      </c>
      <c r="D130" s="176" t="s">
        <v>193</v>
      </c>
      <c r="E130" s="177" t="s">
        <v>3281</v>
      </c>
      <c r="F130" s="178" t="s">
        <v>2616</v>
      </c>
      <c r="G130" s="179" t="s">
        <v>2632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504</v>
      </c>
    </row>
    <row r="131" s="2" customFormat="1" ht="16.5" customHeight="1">
      <c r="A131" s="39"/>
      <c r="B131" s="175"/>
      <c r="C131" s="176" t="s">
        <v>358</v>
      </c>
      <c r="D131" s="176" t="s">
        <v>193</v>
      </c>
      <c r="E131" s="177" t="s">
        <v>3282</v>
      </c>
      <c r="F131" s="178" t="s">
        <v>3197</v>
      </c>
      <c r="G131" s="179" t="s">
        <v>2632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522</v>
      </c>
    </row>
    <row r="132" s="2" customFormat="1" ht="16.5" customHeight="1">
      <c r="A132" s="39"/>
      <c r="B132" s="175"/>
      <c r="C132" s="176" t="s">
        <v>363</v>
      </c>
      <c r="D132" s="176" t="s">
        <v>193</v>
      </c>
      <c r="E132" s="177" t="s">
        <v>3283</v>
      </c>
      <c r="F132" s="178" t="s">
        <v>3206</v>
      </c>
      <c r="G132" s="179" t="s">
        <v>2632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536</v>
      </c>
    </row>
    <row r="133" s="2" customFormat="1" ht="16.5" customHeight="1">
      <c r="A133" s="39"/>
      <c r="B133" s="175"/>
      <c r="C133" s="176" t="s">
        <v>369</v>
      </c>
      <c r="D133" s="176" t="s">
        <v>193</v>
      </c>
      <c r="E133" s="177" t="s">
        <v>3207</v>
      </c>
      <c r="F133" s="178" t="s">
        <v>3208</v>
      </c>
      <c r="G133" s="179" t="s">
        <v>2632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550</v>
      </c>
    </row>
    <row r="134" s="2" customFormat="1" ht="16.5" customHeight="1">
      <c r="A134" s="39"/>
      <c r="B134" s="175"/>
      <c r="C134" s="176" t="s">
        <v>376</v>
      </c>
      <c r="D134" s="176" t="s">
        <v>193</v>
      </c>
      <c r="E134" s="177" t="s">
        <v>3284</v>
      </c>
      <c r="F134" s="178" t="s">
        <v>3210</v>
      </c>
      <c r="G134" s="179" t="s">
        <v>2632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560</v>
      </c>
    </row>
    <row r="135" s="2" customFormat="1" ht="16.5" customHeight="1">
      <c r="A135" s="39"/>
      <c r="B135" s="175"/>
      <c r="C135" s="176" t="s">
        <v>383</v>
      </c>
      <c r="D135" s="176" t="s">
        <v>193</v>
      </c>
      <c r="E135" s="177" t="s">
        <v>3285</v>
      </c>
      <c r="F135" s="178" t="s">
        <v>3214</v>
      </c>
      <c r="G135" s="179" t="s">
        <v>2632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574</v>
      </c>
    </row>
    <row r="136" s="2" customFormat="1" ht="16.5" customHeight="1">
      <c r="A136" s="39"/>
      <c r="B136" s="175"/>
      <c r="C136" s="176" t="s">
        <v>390</v>
      </c>
      <c r="D136" s="176" t="s">
        <v>193</v>
      </c>
      <c r="E136" s="177" t="s">
        <v>3286</v>
      </c>
      <c r="F136" s="178" t="s">
        <v>3216</v>
      </c>
      <c r="G136" s="179" t="s">
        <v>2632</v>
      </c>
      <c r="H136" s="180">
        <v>1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588</v>
      </c>
    </row>
    <row r="137" s="2" customFormat="1" ht="16.5" customHeight="1">
      <c r="A137" s="39"/>
      <c r="B137" s="175"/>
      <c r="C137" s="176" t="s">
        <v>396</v>
      </c>
      <c r="D137" s="176" t="s">
        <v>193</v>
      </c>
      <c r="E137" s="177" t="s">
        <v>3287</v>
      </c>
      <c r="F137" s="178" t="s">
        <v>3218</v>
      </c>
      <c r="G137" s="179" t="s">
        <v>2632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604</v>
      </c>
    </row>
    <row r="138" s="2" customFormat="1" ht="16.5" customHeight="1">
      <c r="A138" s="39"/>
      <c r="B138" s="175"/>
      <c r="C138" s="176" t="s">
        <v>401</v>
      </c>
      <c r="D138" s="176" t="s">
        <v>193</v>
      </c>
      <c r="E138" s="177" t="s">
        <v>3288</v>
      </c>
      <c r="F138" s="178" t="s">
        <v>3220</v>
      </c>
      <c r="G138" s="179" t="s">
        <v>2632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979</v>
      </c>
    </row>
    <row r="139" s="2" customFormat="1" ht="16.5" customHeight="1">
      <c r="A139" s="39"/>
      <c r="B139" s="175"/>
      <c r="C139" s="176" t="s">
        <v>407</v>
      </c>
      <c r="D139" s="176" t="s">
        <v>193</v>
      </c>
      <c r="E139" s="177" t="s">
        <v>3289</v>
      </c>
      <c r="F139" s="178" t="s">
        <v>3290</v>
      </c>
      <c r="G139" s="179" t="s">
        <v>2632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991</v>
      </c>
    </row>
    <row r="140" s="2" customFormat="1" ht="16.5" customHeight="1">
      <c r="A140" s="39"/>
      <c r="B140" s="175"/>
      <c r="C140" s="176" t="s">
        <v>414</v>
      </c>
      <c r="D140" s="176" t="s">
        <v>193</v>
      </c>
      <c r="E140" s="177" t="s">
        <v>3291</v>
      </c>
      <c r="F140" s="178" t="s">
        <v>3222</v>
      </c>
      <c r="G140" s="179" t="s">
        <v>2632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1001</v>
      </c>
    </row>
    <row r="141" s="2" customFormat="1" ht="16.5" customHeight="1">
      <c r="A141" s="39"/>
      <c r="B141" s="175"/>
      <c r="C141" s="176" t="s">
        <v>421</v>
      </c>
      <c r="D141" s="176" t="s">
        <v>193</v>
      </c>
      <c r="E141" s="177" t="s">
        <v>3292</v>
      </c>
      <c r="F141" s="178" t="s">
        <v>3224</v>
      </c>
      <c r="G141" s="179" t="s">
        <v>2632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1012</v>
      </c>
    </row>
    <row r="142" s="2" customFormat="1" ht="16.5" customHeight="1">
      <c r="A142" s="39"/>
      <c r="B142" s="175"/>
      <c r="C142" s="176" t="s">
        <v>426</v>
      </c>
      <c r="D142" s="176" t="s">
        <v>193</v>
      </c>
      <c r="E142" s="177" t="s">
        <v>3293</v>
      </c>
      <c r="F142" s="178" t="s">
        <v>3226</v>
      </c>
      <c r="G142" s="179" t="s">
        <v>2632</v>
      </c>
      <c r="H142" s="180">
        <v>1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1024</v>
      </c>
    </row>
    <row r="143" s="2" customFormat="1" ht="16.5" customHeight="1">
      <c r="A143" s="39"/>
      <c r="B143" s="175"/>
      <c r="C143" s="176" t="s">
        <v>432</v>
      </c>
      <c r="D143" s="176" t="s">
        <v>193</v>
      </c>
      <c r="E143" s="177" t="s">
        <v>3294</v>
      </c>
      <c r="F143" s="178" t="s">
        <v>3228</v>
      </c>
      <c r="G143" s="179" t="s">
        <v>2632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1037</v>
      </c>
    </row>
    <row r="144" s="2" customFormat="1" ht="16.5" customHeight="1">
      <c r="A144" s="39"/>
      <c r="B144" s="175"/>
      <c r="C144" s="176" t="s">
        <v>441</v>
      </c>
      <c r="D144" s="176" t="s">
        <v>193</v>
      </c>
      <c r="E144" s="177" t="s">
        <v>3295</v>
      </c>
      <c r="F144" s="178" t="s">
        <v>3230</v>
      </c>
      <c r="G144" s="179" t="s">
        <v>2632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236" t="s">
        <v>3</v>
      </c>
      <c r="N144" s="237" t="s">
        <v>43</v>
      </c>
      <c r="O144" s="234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1048</v>
      </c>
    </row>
    <row r="145" s="2" customFormat="1" ht="6.96" customHeight="1">
      <c r="A145" s="39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40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autoFilter ref="C97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3115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3296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2218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ROUND(J102,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ROUND((SUM(BE102:BE173)),  2)</f>
        <v>0</v>
      </c>
      <c r="G37" s="39"/>
      <c r="H37" s="39"/>
      <c r="I37" s="134">
        <v>0.20999999999999999</v>
      </c>
      <c r="J37" s="133">
        <f>ROUND(((SUM(BE102:BE173))*I37),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ROUND((SUM(BF102:BF173)),  2)</f>
        <v>0</v>
      </c>
      <c r="G38" s="39"/>
      <c r="H38" s="39"/>
      <c r="I38" s="134">
        <v>0.12</v>
      </c>
      <c r="J38" s="133">
        <f>ROUND(((SUM(BF102:BF173))*I38),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ROUND((SUM(BG102:BG173)),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ROUND((SUM(BH102:BH173)),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ROUND((SUM(BI102:BI173)),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3115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03 - SCS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J102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J103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3297</v>
      </c>
      <c r="E69" s="150"/>
      <c r="F69" s="150"/>
      <c r="G69" s="150"/>
      <c r="H69" s="150"/>
      <c r="I69" s="150"/>
      <c r="J69" s="151">
        <f>J104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3298</v>
      </c>
      <c r="E70" s="150"/>
      <c r="F70" s="150"/>
      <c r="G70" s="150"/>
      <c r="H70" s="150"/>
      <c r="I70" s="150"/>
      <c r="J70" s="151">
        <f>J107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3299</v>
      </c>
      <c r="E71" s="150"/>
      <c r="F71" s="150"/>
      <c r="G71" s="150"/>
      <c r="H71" s="150"/>
      <c r="I71" s="150"/>
      <c r="J71" s="151">
        <f>J114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3300</v>
      </c>
      <c r="E72" s="150"/>
      <c r="F72" s="150"/>
      <c r="G72" s="150"/>
      <c r="H72" s="150"/>
      <c r="I72" s="150"/>
      <c r="J72" s="151">
        <f>J118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3301</v>
      </c>
      <c r="E73" s="150"/>
      <c r="F73" s="150"/>
      <c r="G73" s="150"/>
      <c r="H73" s="150"/>
      <c r="I73" s="150"/>
      <c r="J73" s="151">
        <f>J121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3302</v>
      </c>
      <c r="E74" s="150"/>
      <c r="F74" s="150"/>
      <c r="G74" s="150"/>
      <c r="H74" s="150"/>
      <c r="I74" s="150"/>
      <c r="J74" s="151">
        <f>J124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3303</v>
      </c>
      <c r="E75" s="150"/>
      <c r="F75" s="150"/>
      <c r="G75" s="150"/>
      <c r="H75" s="150"/>
      <c r="I75" s="150"/>
      <c r="J75" s="151">
        <f>J135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3304</v>
      </c>
      <c r="E76" s="150"/>
      <c r="F76" s="150"/>
      <c r="G76" s="150"/>
      <c r="H76" s="150"/>
      <c r="I76" s="150"/>
      <c r="J76" s="151">
        <f>J142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3305</v>
      </c>
      <c r="E77" s="150"/>
      <c r="F77" s="150"/>
      <c r="G77" s="150"/>
      <c r="H77" s="150"/>
      <c r="I77" s="150"/>
      <c r="J77" s="151">
        <f>J145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3306</v>
      </c>
      <c r="E78" s="150"/>
      <c r="F78" s="150"/>
      <c r="G78" s="150"/>
      <c r="H78" s="150"/>
      <c r="I78" s="150"/>
      <c r="J78" s="151">
        <f>J154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176</v>
      </c>
      <c r="D85" s="39"/>
      <c r="E85" s="39"/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126" t="str">
        <f>E7</f>
        <v>Rekonstrukce pavilonu údržby - A, úprava 27.7.2025</v>
      </c>
      <c r="F88" s="33"/>
      <c r="G88" s="33"/>
      <c r="H88" s="33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3"/>
      <c r="C89" s="33" t="s">
        <v>151</v>
      </c>
      <c r="L89" s="23"/>
    </row>
    <row r="90" s="1" customFormat="1" ht="16.5" customHeight="1">
      <c r="B90" s="23"/>
      <c r="E90" s="126" t="s">
        <v>152</v>
      </c>
      <c r="F90" s="1"/>
      <c r="G90" s="1"/>
      <c r="H90" s="1"/>
      <c r="L90" s="23"/>
    </row>
    <row r="91" s="1" customFormat="1" ht="12" customHeight="1">
      <c r="B91" s="23"/>
      <c r="C91" s="33" t="s">
        <v>153</v>
      </c>
      <c r="L91" s="23"/>
    </row>
    <row r="92" s="2" customFormat="1" ht="16.5" customHeight="1">
      <c r="A92" s="39"/>
      <c r="B92" s="40"/>
      <c r="C92" s="39"/>
      <c r="D92" s="39"/>
      <c r="E92" s="132" t="s">
        <v>3115</v>
      </c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633</v>
      </c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39"/>
      <c r="D94" s="39"/>
      <c r="E94" s="63" t="str">
        <f>E13</f>
        <v xml:space="preserve">03 - SCS </v>
      </c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39"/>
      <c r="E96" s="39"/>
      <c r="F96" s="28" t="str">
        <f>F16</f>
        <v xml:space="preserve"> </v>
      </c>
      <c r="G96" s="39"/>
      <c r="H96" s="39"/>
      <c r="I96" s="33" t="s">
        <v>23</v>
      </c>
      <c r="J96" s="65" t="str">
        <f>IF(J16="","",J16)</f>
        <v>27. 7. 2025</v>
      </c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5.65" customHeight="1">
      <c r="A98" s="39"/>
      <c r="B98" s="40"/>
      <c r="C98" s="33" t="s">
        <v>25</v>
      </c>
      <c r="D98" s="39"/>
      <c r="E98" s="39"/>
      <c r="F98" s="28" t="str">
        <f>E19</f>
        <v>Česká zemědělská univerzita</v>
      </c>
      <c r="G98" s="39"/>
      <c r="H98" s="39"/>
      <c r="I98" s="33" t="s">
        <v>31</v>
      </c>
      <c r="J98" s="37" t="str">
        <f>E25</f>
        <v xml:space="preserve">GREBNER,  spol. s r.o.</v>
      </c>
      <c r="K98" s="39"/>
      <c r="L98" s="12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39"/>
      <c r="E99" s="39"/>
      <c r="F99" s="28" t="str">
        <f>IF(E22="","",E22)</f>
        <v>Vyplň údaj</v>
      </c>
      <c r="G99" s="39"/>
      <c r="H99" s="39"/>
      <c r="I99" s="33" t="s">
        <v>34</v>
      </c>
      <c r="J99" s="37" t="str">
        <f>E28</f>
        <v>Ing.Josef Němeček</v>
      </c>
      <c r="K99" s="39"/>
      <c r="L99" s="12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39"/>
      <c r="D100" s="39"/>
      <c r="E100" s="39"/>
      <c r="F100" s="39"/>
      <c r="G100" s="39"/>
      <c r="H100" s="39"/>
      <c r="I100" s="39"/>
      <c r="J100" s="39"/>
      <c r="K100" s="39"/>
      <c r="L100" s="12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52"/>
      <c r="B101" s="153"/>
      <c r="C101" s="154" t="s">
        <v>177</v>
      </c>
      <c r="D101" s="155" t="s">
        <v>57</v>
      </c>
      <c r="E101" s="155" t="s">
        <v>53</v>
      </c>
      <c r="F101" s="155" t="s">
        <v>54</v>
      </c>
      <c r="G101" s="155" t="s">
        <v>178</v>
      </c>
      <c r="H101" s="155" t="s">
        <v>179</v>
      </c>
      <c r="I101" s="155" t="s">
        <v>180</v>
      </c>
      <c r="J101" s="155" t="s">
        <v>159</v>
      </c>
      <c r="K101" s="156" t="s">
        <v>181</v>
      </c>
      <c r="L101" s="157"/>
      <c r="M101" s="81" t="s">
        <v>3</v>
      </c>
      <c r="N101" s="82" t="s">
        <v>42</v>
      </c>
      <c r="O101" s="82" t="s">
        <v>182</v>
      </c>
      <c r="P101" s="82" t="s">
        <v>183</v>
      </c>
      <c r="Q101" s="82" t="s">
        <v>184</v>
      </c>
      <c r="R101" s="82" t="s">
        <v>185</v>
      </c>
      <c r="S101" s="82" t="s">
        <v>186</v>
      </c>
      <c r="T101" s="83" t="s">
        <v>187</v>
      </c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</row>
    <row r="102" s="2" customFormat="1" ht="22.8" customHeight="1">
      <c r="A102" s="39"/>
      <c r="B102" s="40"/>
      <c r="C102" s="88" t="s">
        <v>188</v>
      </c>
      <c r="D102" s="39"/>
      <c r="E102" s="39"/>
      <c r="F102" s="39"/>
      <c r="G102" s="39"/>
      <c r="H102" s="39"/>
      <c r="I102" s="39"/>
      <c r="J102" s="158">
        <f>BK102</f>
        <v>0</v>
      </c>
      <c r="K102" s="39"/>
      <c r="L102" s="40"/>
      <c r="M102" s="84"/>
      <c r="N102" s="69"/>
      <c r="O102" s="85"/>
      <c r="P102" s="159">
        <f>P103</f>
        <v>0</v>
      </c>
      <c r="Q102" s="85"/>
      <c r="R102" s="159">
        <f>R103</f>
        <v>0</v>
      </c>
      <c r="S102" s="85"/>
      <c r="T102" s="160">
        <f>T103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71</v>
      </c>
      <c r="AU102" s="20" t="s">
        <v>160</v>
      </c>
      <c r="BK102" s="161">
        <f>BK103</f>
        <v>0</v>
      </c>
    </row>
    <row r="103" s="12" customFormat="1" ht="25.92" customHeight="1">
      <c r="A103" s="12"/>
      <c r="B103" s="162"/>
      <c r="C103" s="12"/>
      <c r="D103" s="163" t="s">
        <v>71</v>
      </c>
      <c r="E103" s="164" t="s">
        <v>189</v>
      </c>
      <c r="F103" s="164" t="s">
        <v>190</v>
      </c>
      <c r="G103" s="12"/>
      <c r="H103" s="12"/>
      <c r="I103" s="165"/>
      <c r="J103" s="166">
        <f>BK103</f>
        <v>0</v>
      </c>
      <c r="K103" s="12"/>
      <c r="L103" s="162"/>
      <c r="M103" s="167"/>
      <c r="N103" s="168"/>
      <c r="O103" s="168"/>
      <c r="P103" s="169">
        <f>P104+P107+P114+P118+P121+P124+P135+P142+P145+P154</f>
        <v>0</v>
      </c>
      <c r="Q103" s="168"/>
      <c r="R103" s="169">
        <f>R104+R107+R114+R118+R121+R124+R135+R142+R145+R154</f>
        <v>0</v>
      </c>
      <c r="S103" s="168"/>
      <c r="T103" s="170">
        <f>T104+T107+T114+T118+T121+T124+T135+T142+T145+T154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79</v>
      </c>
      <c r="AT103" s="171" t="s">
        <v>71</v>
      </c>
      <c r="AU103" s="171" t="s">
        <v>72</v>
      </c>
      <c r="AY103" s="163" t="s">
        <v>191</v>
      </c>
      <c r="BK103" s="172">
        <f>BK104+BK107+BK114+BK118+BK121+BK124+BK135+BK142+BK145+BK154</f>
        <v>0</v>
      </c>
    </row>
    <row r="104" s="12" customFormat="1" ht="22.8" customHeight="1">
      <c r="A104" s="12"/>
      <c r="B104" s="162"/>
      <c r="C104" s="12"/>
      <c r="D104" s="163" t="s">
        <v>71</v>
      </c>
      <c r="E104" s="173" t="s">
        <v>2623</v>
      </c>
      <c r="F104" s="173" t="s">
        <v>3307</v>
      </c>
      <c r="G104" s="12"/>
      <c r="H104" s="12"/>
      <c r="I104" s="165"/>
      <c r="J104" s="174">
        <f>BK104</f>
        <v>0</v>
      </c>
      <c r="K104" s="12"/>
      <c r="L104" s="162"/>
      <c r="M104" s="167"/>
      <c r="N104" s="168"/>
      <c r="O104" s="168"/>
      <c r="P104" s="169">
        <f>SUM(P105:P106)</f>
        <v>0</v>
      </c>
      <c r="Q104" s="168"/>
      <c r="R104" s="169">
        <f>SUM(R105:R106)</f>
        <v>0</v>
      </c>
      <c r="S104" s="168"/>
      <c r="T104" s="17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79</v>
      </c>
      <c r="AY104" s="163" t="s">
        <v>191</v>
      </c>
      <c r="BK104" s="172">
        <f>SUM(BK105:BK106)</f>
        <v>0</v>
      </c>
    </row>
    <row r="105" s="2" customFormat="1" ht="24.15" customHeight="1">
      <c r="A105" s="39"/>
      <c r="B105" s="175"/>
      <c r="C105" s="176" t="s">
        <v>79</v>
      </c>
      <c r="D105" s="176" t="s">
        <v>193</v>
      </c>
      <c r="E105" s="177" t="s">
        <v>3308</v>
      </c>
      <c r="F105" s="178" t="s">
        <v>3309</v>
      </c>
      <c r="G105" s="179" t="s">
        <v>2632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81</v>
      </c>
    </row>
    <row r="106" s="2" customFormat="1" ht="16.5" customHeight="1">
      <c r="A106" s="39"/>
      <c r="B106" s="175"/>
      <c r="C106" s="176" t="s">
        <v>81</v>
      </c>
      <c r="D106" s="176" t="s">
        <v>193</v>
      </c>
      <c r="E106" s="177" t="s">
        <v>3310</v>
      </c>
      <c r="F106" s="178" t="s">
        <v>3311</v>
      </c>
      <c r="G106" s="179" t="s">
        <v>2632</v>
      </c>
      <c r="H106" s="180">
        <v>2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197</v>
      </c>
    </row>
    <row r="107" s="12" customFormat="1" ht="22.8" customHeight="1">
      <c r="A107" s="12"/>
      <c r="B107" s="162"/>
      <c r="C107" s="12"/>
      <c r="D107" s="163" t="s">
        <v>71</v>
      </c>
      <c r="E107" s="173" t="s">
        <v>3139</v>
      </c>
      <c r="F107" s="173" t="s">
        <v>3312</v>
      </c>
      <c r="G107" s="12"/>
      <c r="H107" s="12"/>
      <c r="I107" s="165"/>
      <c r="J107" s="174">
        <f>BK107</f>
        <v>0</v>
      </c>
      <c r="K107" s="12"/>
      <c r="L107" s="162"/>
      <c r="M107" s="167"/>
      <c r="N107" s="168"/>
      <c r="O107" s="168"/>
      <c r="P107" s="169">
        <f>SUM(P108:P113)</f>
        <v>0</v>
      </c>
      <c r="Q107" s="168"/>
      <c r="R107" s="169">
        <f>SUM(R108:R113)</f>
        <v>0</v>
      </c>
      <c r="S107" s="168"/>
      <c r="T107" s="17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3" t="s">
        <v>79</v>
      </c>
      <c r="AT107" s="171" t="s">
        <v>71</v>
      </c>
      <c r="AU107" s="171" t="s">
        <v>79</v>
      </c>
      <c r="AY107" s="163" t="s">
        <v>191</v>
      </c>
      <c r="BK107" s="172">
        <f>SUM(BK108:BK113)</f>
        <v>0</v>
      </c>
    </row>
    <row r="108" s="2" customFormat="1" ht="21.75" customHeight="1">
      <c r="A108" s="39"/>
      <c r="B108" s="175"/>
      <c r="C108" s="176" t="s">
        <v>90</v>
      </c>
      <c r="D108" s="176" t="s">
        <v>193</v>
      </c>
      <c r="E108" s="177" t="s">
        <v>3313</v>
      </c>
      <c r="F108" s="178" t="s">
        <v>3314</v>
      </c>
      <c r="G108" s="179" t="s">
        <v>2632</v>
      </c>
      <c r="H108" s="180">
        <v>49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225</v>
      </c>
    </row>
    <row r="109" s="2" customFormat="1" ht="16.5" customHeight="1">
      <c r="A109" s="39"/>
      <c r="B109" s="175"/>
      <c r="C109" s="176" t="s">
        <v>197</v>
      </c>
      <c r="D109" s="176" t="s">
        <v>193</v>
      </c>
      <c r="E109" s="177" t="s">
        <v>3315</v>
      </c>
      <c r="F109" s="178" t="s">
        <v>3316</v>
      </c>
      <c r="G109" s="179" t="s">
        <v>2632</v>
      </c>
      <c r="H109" s="180">
        <v>11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236</v>
      </c>
    </row>
    <row r="110" s="2" customFormat="1" ht="16.5" customHeight="1">
      <c r="A110" s="39"/>
      <c r="B110" s="175"/>
      <c r="C110" s="176" t="s">
        <v>219</v>
      </c>
      <c r="D110" s="176" t="s">
        <v>193</v>
      </c>
      <c r="E110" s="177" t="s">
        <v>3317</v>
      </c>
      <c r="F110" s="178" t="s">
        <v>3318</v>
      </c>
      <c r="G110" s="179" t="s">
        <v>2632</v>
      </c>
      <c r="H110" s="180">
        <v>29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249</v>
      </c>
    </row>
    <row r="111" s="2" customFormat="1" ht="16.5" customHeight="1">
      <c r="A111" s="39"/>
      <c r="B111" s="175"/>
      <c r="C111" s="176" t="s">
        <v>225</v>
      </c>
      <c r="D111" s="176" t="s">
        <v>193</v>
      </c>
      <c r="E111" s="177" t="s">
        <v>3319</v>
      </c>
      <c r="F111" s="178" t="s">
        <v>3320</v>
      </c>
      <c r="G111" s="179" t="s">
        <v>2632</v>
      </c>
      <c r="H111" s="180">
        <v>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9</v>
      </c>
    </row>
    <row r="112" s="2" customFormat="1" ht="16.5" customHeight="1">
      <c r="A112" s="39"/>
      <c r="B112" s="175"/>
      <c r="C112" s="176" t="s">
        <v>231</v>
      </c>
      <c r="D112" s="176" t="s">
        <v>193</v>
      </c>
      <c r="E112" s="177" t="s">
        <v>3321</v>
      </c>
      <c r="F112" s="178" t="s">
        <v>3322</v>
      </c>
      <c r="G112" s="179" t="s">
        <v>2632</v>
      </c>
      <c r="H112" s="180">
        <v>6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279</v>
      </c>
    </row>
    <row r="113" s="2" customFormat="1" ht="16.5" customHeight="1">
      <c r="A113" s="39"/>
      <c r="B113" s="175"/>
      <c r="C113" s="176" t="s">
        <v>236</v>
      </c>
      <c r="D113" s="176" t="s">
        <v>193</v>
      </c>
      <c r="E113" s="177" t="s">
        <v>3323</v>
      </c>
      <c r="F113" s="178" t="s">
        <v>3324</v>
      </c>
      <c r="G113" s="179" t="s">
        <v>2632</v>
      </c>
      <c r="H113" s="180">
        <v>4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293</v>
      </c>
    </row>
    <row r="114" s="12" customFormat="1" ht="22.8" customHeight="1">
      <c r="A114" s="12"/>
      <c r="B114" s="162"/>
      <c r="C114" s="12"/>
      <c r="D114" s="163" t="s">
        <v>71</v>
      </c>
      <c r="E114" s="173" t="s">
        <v>3159</v>
      </c>
      <c r="F114" s="173" t="s">
        <v>3325</v>
      </c>
      <c r="G114" s="12"/>
      <c r="H114" s="12"/>
      <c r="I114" s="165"/>
      <c r="J114" s="174">
        <f>BK114</f>
        <v>0</v>
      </c>
      <c r="K114" s="12"/>
      <c r="L114" s="162"/>
      <c r="M114" s="167"/>
      <c r="N114" s="168"/>
      <c r="O114" s="168"/>
      <c r="P114" s="169">
        <f>SUM(P115:P117)</f>
        <v>0</v>
      </c>
      <c r="Q114" s="168"/>
      <c r="R114" s="169">
        <f>SUM(R115:R117)</f>
        <v>0</v>
      </c>
      <c r="S114" s="168"/>
      <c r="T114" s="17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63" t="s">
        <v>79</v>
      </c>
      <c r="AT114" s="171" t="s">
        <v>71</v>
      </c>
      <c r="AU114" s="171" t="s">
        <v>79</v>
      </c>
      <c r="AY114" s="163" t="s">
        <v>191</v>
      </c>
      <c r="BK114" s="172">
        <f>SUM(BK115:BK117)</f>
        <v>0</v>
      </c>
    </row>
    <row r="115" s="2" customFormat="1" ht="16.5" customHeight="1">
      <c r="A115" s="39"/>
      <c r="B115" s="175"/>
      <c r="C115" s="176" t="s">
        <v>243</v>
      </c>
      <c r="D115" s="176" t="s">
        <v>193</v>
      </c>
      <c r="E115" s="177" t="s">
        <v>3326</v>
      </c>
      <c r="F115" s="178" t="s">
        <v>3327</v>
      </c>
      <c r="G115" s="179" t="s">
        <v>2632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309</v>
      </c>
    </row>
    <row r="116" s="2" customFormat="1" ht="16.5" customHeight="1">
      <c r="A116" s="39"/>
      <c r="B116" s="175"/>
      <c r="C116" s="176" t="s">
        <v>249</v>
      </c>
      <c r="D116" s="176" t="s">
        <v>193</v>
      </c>
      <c r="E116" s="177" t="s">
        <v>3328</v>
      </c>
      <c r="F116" s="178" t="s">
        <v>3329</v>
      </c>
      <c r="G116" s="179" t="s">
        <v>2632</v>
      </c>
      <c r="H116" s="180">
        <v>11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323</v>
      </c>
    </row>
    <row r="117" s="2" customFormat="1" ht="16.5" customHeight="1">
      <c r="A117" s="39"/>
      <c r="B117" s="175"/>
      <c r="C117" s="176" t="s">
        <v>255</v>
      </c>
      <c r="D117" s="176" t="s">
        <v>193</v>
      </c>
      <c r="E117" s="177" t="s">
        <v>3330</v>
      </c>
      <c r="F117" s="178" t="s">
        <v>3331</v>
      </c>
      <c r="G117" s="179" t="s">
        <v>2632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334</v>
      </c>
    </row>
    <row r="118" s="12" customFormat="1" ht="22.8" customHeight="1">
      <c r="A118" s="12"/>
      <c r="B118" s="162"/>
      <c r="C118" s="12"/>
      <c r="D118" s="163" t="s">
        <v>71</v>
      </c>
      <c r="E118" s="173" t="s">
        <v>3167</v>
      </c>
      <c r="F118" s="173" t="s">
        <v>3332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SUM(P119:P120)</f>
        <v>0</v>
      </c>
      <c r="Q118" s="168"/>
      <c r="R118" s="169">
        <f>SUM(R119:R120)</f>
        <v>0</v>
      </c>
      <c r="S118" s="168"/>
      <c r="T118" s="17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79</v>
      </c>
      <c r="AT118" s="171" t="s">
        <v>71</v>
      </c>
      <c r="AU118" s="171" t="s">
        <v>79</v>
      </c>
      <c r="AY118" s="163" t="s">
        <v>191</v>
      </c>
      <c r="BK118" s="172">
        <f>SUM(BK119:BK120)</f>
        <v>0</v>
      </c>
    </row>
    <row r="119" s="2" customFormat="1" ht="16.5" customHeight="1">
      <c r="A119" s="39"/>
      <c r="B119" s="175"/>
      <c r="C119" s="176" t="s">
        <v>9</v>
      </c>
      <c r="D119" s="176" t="s">
        <v>193</v>
      </c>
      <c r="E119" s="177" t="s">
        <v>3333</v>
      </c>
      <c r="F119" s="178" t="s">
        <v>3334</v>
      </c>
      <c r="G119" s="179" t="s">
        <v>288</v>
      </c>
      <c r="H119" s="180">
        <v>14500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346</v>
      </c>
    </row>
    <row r="120" s="2" customFormat="1" ht="16.5" customHeight="1">
      <c r="A120" s="39"/>
      <c r="B120" s="175"/>
      <c r="C120" s="176" t="s">
        <v>272</v>
      </c>
      <c r="D120" s="176" t="s">
        <v>193</v>
      </c>
      <c r="E120" s="177" t="s">
        <v>3335</v>
      </c>
      <c r="F120" s="178" t="s">
        <v>3336</v>
      </c>
      <c r="G120" s="179" t="s">
        <v>288</v>
      </c>
      <c r="H120" s="180">
        <v>300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358</v>
      </c>
    </row>
    <row r="121" s="12" customFormat="1" ht="22.8" customHeight="1">
      <c r="A121" s="12"/>
      <c r="B121" s="162"/>
      <c r="C121" s="12"/>
      <c r="D121" s="163" t="s">
        <v>71</v>
      </c>
      <c r="E121" s="173" t="s">
        <v>3172</v>
      </c>
      <c r="F121" s="173" t="s">
        <v>3337</v>
      </c>
      <c r="G121" s="12"/>
      <c r="H121" s="12"/>
      <c r="I121" s="165"/>
      <c r="J121" s="174">
        <f>BK121</f>
        <v>0</v>
      </c>
      <c r="K121" s="12"/>
      <c r="L121" s="162"/>
      <c r="M121" s="167"/>
      <c r="N121" s="168"/>
      <c r="O121" s="168"/>
      <c r="P121" s="169">
        <f>SUM(P122:P123)</f>
        <v>0</v>
      </c>
      <c r="Q121" s="168"/>
      <c r="R121" s="169">
        <f>SUM(R122:R123)</f>
        <v>0</v>
      </c>
      <c r="S121" s="168"/>
      <c r="T121" s="170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3" t="s">
        <v>79</v>
      </c>
      <c r="AT121" s="171" t="s">
        <v>71</v>
      </c>
      <c r="AU121" s="171" t="s">
        <v>79</v>
      </c>
      <c r="AY121" s="163" t="s">
        <v>191</v>
      </c>
      <c r="BK121" s="172">
        <f>SUM(BK122:BK123)</f>
        <v>0</v>
      </c>
    </row>
    <row r="122" s="2" customFormat="1" ht="16.5" customHeight="1">
      <c r="A122" s="39"/>
      <c r="B122" s="175"/>
      <c r="C122" s="176" t="s">
        <v>279</v>
      </c>
      <c r="D122" s="176" t="s">
        <v>193</v>
      </c>
      <c r="E122" s="177" t="s">
        <v>3338</v>
      </c>
      <c r="F122" s="178" t="s">
        <v>3339</v>
      </c>
      <c r="G122" s="179" t="s">
        <v>288</v>
      </c>
      <c r="H122" s="180">
        <v>50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369</v>
      </c>
    </row>
    <row r="123" s="2" customFormat="1" ht="16.5" customHeight="1">
      <c r="A123" s="39"/>
      <c r="B123" s="175"/>
      <c r="C123" s="176" t="s">
        <v>285</v>
      </c>
      <c r="D123" s="176" t="s">
        <v>193</v>
      </c>
      <c r="E123" s="177" t="s">
        <v>3340</v>
      </c>
      <c r="F123" s="178" t="s">
        <v>3341</v>
      </c>
      <c r="G123" s="179" t="s">
        <v>288</v>
      </c>
      <c r="H123" s="180">
        <v>30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383</v>
      </c>
    </row>
    <row r="124" s="12" customFormat="1" ht="22.8" customHeight="1">
      <c r="A124" s="12"/>
      <c r="B124" s="162"/>
      <c r="C124" s="12"/>
      <c r="D124" s="163" t="s">
        <v>71</v>
      </c>
      <c r="E124" s="173" t="s">
        <v>3178</v>
      </c>
      <c r="F124" s="173" t="s">
        <v>3173</v>
      </c>
      <c r="G124" s="12"/>
      <c r="H124" s="12"/>
      <c r="I124" s="165"/>
      <c r="J124" s="174">
        <f>BK124</f>
        <v>0</v>
      </c>
      <c r="K124" s="12"/>
      <c r="L124" s="162"/>
      <c r="M124" s="167"/>
      <c r="N124" s="168"/>
      <c r="O124" s="168"/>
      <c r="P124" s="169">
        <f>SUM(P125:P134)</f>
        <v>0</v>
      </c>
      <c r="Q124" s="168"/>
      <c r="R124" s="169">
        <f>SUM(R125:R134)</f>
        <v>0</v>
      </c>
      <c r="S124" s="168"/>
      <c r="T124" s="17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3" t="s">
        <v>79</v>
      </c>
      <c r="AT124" s="171" t="s">
        <v>71</v>
      </c>
      <c r="AU124" s="171" t="s">
        <v>79</v>
      </c>
      <c r="AY124" s="163" t="s">
        <v>191</v>
      </c>
      <c r="BK124" s="172">
        <f>SUM(BK125:BK134)</f>
        <v>0</v>
      </c>
    </row>
    <row r="125" s="2" customFormat="1" ht="16.5" customHeight="1">
      <c r="A125" s="39"/>
      <c r="B125" s="175"/>
      <c r="C125" s="176" t="s">
        <v>293</v>
      </c>
      <c r="D125" s="176" t="s">
        <v>193</v>
      </c>
      <c r="E125" s="177" t="s">
        <v>3342</v>
      </c>
      <c r="F125" s="178" t="s">
        <v>3343</v>
      </c>
      <c r="G125" s="179" t="s">
        <v>288</v>
      </c>
      <c r="H125" s="180">
        <v>140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396</v>
      </c>
    </row>
    <row r="126" s="2" customFormat="1" ht="24.15" customHeight="1">
      <c r="A126" s="39"/>
      <c r="B126" s="175"/>
      <c r="C126" s="176" t="s">
        <v>300</v>
      </c>
      <c r="D126" s="176" t="s">
        <v>193</v>
      </c>
      <c r="E126" s="177" t="s">
        <v>3344</v>
      </c>
      <c r="F126" s="178" t="s">
        <v>3345</v>
      </c>
      <c r="G126" s="179" t="s">
        <v>288</v>
      </c>
      <c r="H126" s="180">
        <v>280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407</v>
      </c>
    </row>
    <row r="127" s="2" customFormat="1" ht="16.5" customHeight="1">
      <c r="A127" s="39"/>
      <c r="B127" s="175"/>
      <c r="C127" s="176" t="s">
        <v>309</v>
      </c>
      <c r="D127" s="176" t="s">
        <v>193</v>
      </c>
      <c r="E127" s="177" t="s">
        <v>3346</v>
      </c>
      <c r="F127" s="178" t="s">
        <v>3347</v>
      </c>
      <c r="G127" s="179" t="s">
        <v>288</v>
      </c>
      <c r="H127" s="180">
        <v>40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421</v>
      </c>
    </row>
    <row r="128" s="2" customFormat="1" ht="16.5" customHeight="1">
      <c r="A128" s="39"/>
      <c r="B128" s="175"/>
      <c r="C128" s="176" t="s">
        <v>318</v>
      </c>
      <c r="D128" s="176" t="s">
        <v>193</v>
      </c>
      <c r="E128" s="177" t="s">
        <v>3348</v>
      </c>
      <c r="F128" s="178" t="s">
        <v>2938</v>
      </c>
      <c r="G128" s="179" t="s">
        <v>288</v>
      </c>
      <c r="H128" s="180">
        <v>78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432</v>
      </c>
    </row>
    <row r="129" s="2" customFormat="1" ht="21.75" customHeight="1">
      <c r="A129" s="39"/>
      <c r="B129" s="175"/>
      <c r="C129" s="176" t="s">
        <v>323</v>
      </c>
      <c r="D129" s="176" t="s">
        <v>193</v>
      </c>
      <c r="E129" s="177" t="s">
        <v>3349</v>
      </c>
      <c r="F129" s="178" t="s">
        <v>3350</v>
      </c>
      <c r="G129" s="179" t="s">
        <v>288</v>
      </c>
      <c r="H129" s="180">
        <v>330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446</v>
      </c>
    </row>
    <row r="130" s="2" customFormat="1" ht="16.5" customHeight="1">
      <c r="A130" s="39"/>
      <c r="B130" s="175"/>
      <c r="C130" s="176" t="s">
        <v>8</v>
      </c>
      <c r="D130" s="176" t="s">
        <v>193</v>
      </c>
      <c r="E130" s="177" t="s">
        <v>3351</v>
      </c>
      <c r="F130" s="178" t="s">
        <v>3352</v>
      </c>
      <c r="G130" s="179" t="s">
        <v>2471</v>
      </c>
      <c r="H130" s="180">
        <v>16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457</v>
      </c>
    </row>
    <row r="131" s="2" customFormat="1" ht="16.5" customHeight="1">
      <c r="A131" s="39"/>
      <c r="B131" s="175"/>
      <c r="C131" s="176" t="s">
        <v>334</v>
      </c>
      <c r="D131" s="176" t="s">
        <v>193</v>
      </c>
      <c r="E131" s="177" t="s">
        <v>3353</v>
      </c>
      <c r="F131" s="178" t="s">
        <v>3354</v>
      </c>
      <c r="G131" s="179" t="s">
        <v>2471</v>
      </c>
      <c r="H131" s="180">
        <v>5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469</v>
      </c>
    </row>
    <row r="132" s="2" customFormat="1" ht="16.5" customHeight="1">
      <c r="A132" s="39"/>
      <c r="B132" s="175"/>
      <c r="C132" s="176" t="s">
        <v>340</v>
      </c>
      <c r="D132" s="176" t="s">
        <v>193</v>
      </c>
      <c r="E132" s="177" t="s">
        <v>3355</v>
      </c>
      <c r="F132" s="178" t="s">
        <v>3356</v>
      </c>
      <c r="G132" s="179" t="s">
        <v>2471</v>
      </c>
      <c r="H132" s="180">
        <v>4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481</v>
      </c>
    </row>
    <row r="133" s="2" customFormat="1" ht="16.5" customHeight="1">
      <c r="A133" s="39"/>
      <c r="B133" s="175"/>
      <c r="C133" s="176" t="s">
        <v>346</v>
      </c>
      <c r="D133" s="176" t="s">
        <v>193</v>
      </c>
      <c r="E133" s="177" t="s">
        <v>3357</v>
      </c>
      <c r="F133" s="178" t="s">
        <v>3358</v>
      </c>
      <c r="G133" s="179" t="s">
        <v>2471</v>
      </c>
      <c r="H133" s="180">
        <v>2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493</v>
      </c>
    </row>
    <row r="134" s="2" customFormat="1" ht="16.5" customHeight="1">
      <c r="A134" s="39"/>
      <c r="B134" s="175"/>
      <c r="C134" s="176" t="s">
        <v>352</v>
      </c>
      <c r="D134" s="176" t="s">
        <v>193</v>
      </c>
      <c r="E134" s="177" t="s">
        <v>3359</v>
      </c>
      <c r="F134" s="178" t="s">
        <v>3360</v>
      </c>
      <c r="G134" s="179" t="s">
        <v>2471</v>
      </c>
      <c r="H134" s="180">
        <v>2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504</v>
      </c>
    </row>
    <row r="135" s="12" customFormat="1" ht="22.8" customHeight="1">
      <c r="A135" s="12"/>
      <c r="B135" s="162"/>
      <c r="C135" s="12"/>
      <c r="D135" s="163" t="s">
        <v>71</v>
      </c>
      <c r="E135" s="173" t="s">
        <v>3192</v>
      </c>
      <c r="F135" s="173" t="s">
        <v>3361</v>
      </c>
      <c r="G135" s="12"/>
      <c r="H135" s="12"/>
      <c r="I135" s="165"/>
      <c r="J135" s="174">
        <f>BK135</f>
        <v>0</v>
      </c>
      <c r="K135" s="12"/>
      <c r="L135" s="162"/>
      <c r="M135" s="167"/>
      <c r="N135" s="168"/>
      <c r="O135" s="168"/>
      <c r="P135" s="169">
        <f>SUM(P136:P141)</f>
        <v>0</v>
      </c>
      <c r="Q135" s="168"/>
      <c r="R135" s="169">
        <f>SUM(R136:R141)</f>
        <v>0</v>
      </c>
      <c r="S135" s="168"/>
      <c r="T135" s="17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3" t="s">
        <v>79</v>
      </c>
      <c r="AT135" s="171" t="s">
        <v>71</v>
      </c>
      <c r="AU135" s="171" t="s">
        <v>79</v>
      </c>
      <c r="AY135" s="163" t="s">
        <v>191</v>
      </c>
      <c r="BK135" s="172">
        <f>SUM(BK136:BK141)</f>
        <v>0</v>
      </c>
    </row>
    <row r="136" s="2" customFormat="1" ht="16.5" customHeight="1">
      <c r="A136" s="39"/>
      <c r="B136" s="175"/>
      <c r="C136" s="176" t="s">
        <v>358</v>
      </c>
      <c r="D136" s="176" t="s">
        <v>193</v>
      </c>
      <c r="E136" s="177" t="s">
        <v>3362</v>
      </c>
      <c r="F136" s="178" t="s">
        <v>3363</v>
      </c>
      <c r="G136" s="179" t="s">
        <v>2471</v>
      </c>
      <c r="H136" s="180">
        <v>24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522</v>
      </c>
    </row>
    <row r="137" s="2" customFormat="1" ht="16.5" customHeight="1">
      <c r="A137" s="39"/>
      <c r="B137" s="175"/>
      <c r="C137" s="176" t="s">
        <v>363</v>
      </c>
      <c r="D137" s="176" t="s">
        <v>193</v>
      </c>
      <c r="E137" s="177" t="s">
        <v>3364</v>
      </c>
      <c r="F137" s="178" t="s">
        <v>3365</v>
      </c>
      <c r="G137" s="179" t="s">
        <v>2471</v>
      </c>
      <c r="H137" s="180">
        <v>48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536</v>
      </c>
    </row>
    <row r="138" s="2" customFormat="1" ht="16.5" customHeight="1">
      <c r="A138" s="39"/>
      <c r="B138" s="175"/>
      <c r="C138" s="176" t="s">
        <v>369</v>
      </c>
      <c r="D138" s="176" t="s">
        <v>193</v>
      </c>
      <c r="E138" s="177" t="s">
        <v>3366</v>
      </c>
      <c r="F138" s="178" t="s">
        <v>3367</v>
      </c>
      <c r="G138" s="179" t="s">
        <v>2471</v>
      </c>
      <c r="H138" s="180">
        <v>48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550</v>
      </c>
    </row>
    <row r="139" s="2" customFormat="1" ht="16.5" customHeight="1">
      <c r="A139" s="39"/>
      <c r="B139" s="175"/>
      <c r="C139" s="176" t="s">
        <v>376</v>
      </c>
      <c r="D139" s="176" t="s">
        <v>193</v>
      </c>
      <c r="E139" s="177" t="s">
        <v>3368</v>
      </c>
      <c r="F139" s="178" t="s">
        <v>3369</v>
      </c>
      <c r="G139" s="179" t="s">
        <v>2471</v>
      </c>
      <c r="H139" s="180">
        <v>24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560</v>
      </c>
    </row>
    <row r="140" s="2" customFormat="1" ht="16.5" customHeight="1">
      <c r="A140" s="39"/>
      <c r="B140" s="175"/>
      <c r="C140" s="176" t="s">
        <v>383</v>
      </c>
      <c r="D140" s="176" t="s">
        <v>193</v>
      </c>
      <c r="E140" s="177" t="s">
        <v>3370</v>
      </c>
      <c r="F140" s="178" t="s">
        <v>3371</v>
      </c>
      <c r="G140" s="179" t="s">
        <v>2471</v>
      </c>
      <c r="H140" s="180">
        <v>48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574</v>
      </c>
    </row>
    <row r="141" s="2" customFormat="1" ht="16.5" customHeight="1">
      <c r="A141" s="39"/>
      <c r="B141" s="175"/>
      <c r="C141" s="176" t="s">
        <v>390</v>
      </c>
      <c r="D141" s="176" t="s">
        <v>193</v>
      </c>
      <c r="E141" s="177" t="s">
        <v>3372</v>
      </c>
      <c r="F141" s="178" t="s">
        <v>3373</v>
      </c>
      <c r="G141" s="179" t="s">
        <v>2471</v>
      </c>
      <c r="H141" s="180">
        <v>10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588</v>
      </c>
    </row>
    <row r="142" s="12" customFormat="1" ht="22.8" customHeight="1">
      <c r="A142" s="12"/>
      <c r="B142" s="162"/>
      <c r="C142" s="12"/>
      <c r="D142" s="163" t="s">
        <v>71</v>
      </c>
      <c r="E142" s="173" t="s">
        <v>3374</v>
      </c>
      <c r="F142" s="173" t="s">
        <v>3375</v>
      </c>
      <c r="G142" s="12"/>
      <c r="H142" s="12"/>
      <c r="I142" s="165"/>
      <c r="J142" s="174">
        <f>BK142</f>
        <v>0</v>
      </c>
      <c r="K142" s="12"/>
      <c r="L142" s="162"/>
      <c r="M142" s="167"/>
      <c r="N142" s="168"/>
      <c r="O142" s="168"/>
      <c r="P142" s="169">
        <f>SUM(P143:P144)</f>
        <v>0</v>
      </c>
      <c r="Q142" s="168"/>
      <c r="R142" s="169">
        <f>SUM(R143:R144)</f>
        <v>0</v>
      </c>
      <c r="S142" s="168"/>
      <c r="T142" s="17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3" t="s">
        <v>79</v>
      </c>
      <c r="AT142" s="171" t="s">
        <v>71</v>
      </c>
      <c r="AU142" s="171" t="s">
        <v>79</v>
      </c>
      <c r="AY142" s="163" t="s">
        <v>191</v>
      </c>
      <c r="BK142" s="172">
        <f>SUM(BK143:BK144)</f>
        <v>0</v>
      </c>
    </row>
    <row r="143" s="2" customFormat="1" ht="16.5" customHeight="1">
      <c r="A143" s="39"/>
      <c r="B143" s="175"/>
      <c r="C143" s="176" t="s">
        <v>396</v>
      </c>
      <c r="D143" s="176" t="s">
        <v>193</v>
      </c>
      <c r="E143" s="177" t="s">
        <v>3376</v>
      </c>
      <c r="F143" s="178" t="s">
        <v>3377</v>
      </c>
      <c r="G143" s="179" t="s">
        <v>2471</v>
      </c>
      <c r="H143" s="180">
        <v>2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604</v>
      </c>
    </row>
    <row r="144" s="2" customFormat="1" ht="16.5" customHeight="1">
      <c r="A144" s="39"/>
      <c r="B144" s="175"/>
      <c r="C144" s="176" t="s">
        <v>401</v>
      </c>
      <c r="D144" s="176" t="s">
        <v>193</v>
      </c>
      <c r="E144" s="177" t="s">
        <v>3378</v>
      </c>
      <c r="F144" s="178" t="s">
        <v>3379</v>
      </c>
      <c r="G144" s="179" t="s">
        <v>2471</v>
      </c>
      <c r="H144" s="180">
        <v>2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979</v>
      </c>
    </row>
    <row r="145" s="12" customFormat="1" ht="22.8" customHeight="1">
      <c r="A145" s="12"/>
      <c r="B145" s="162"/>
      <c r="C145" s="12"/>
      <c r="D145" s="163" t="s">
        <v>71</v>
      </c>
      <c r="E145" s="173" t="s">
        <v>3380</v>
      </c>
      <c r="F145" s="173" t="s">
        <v>3179</v>
      </c>
      <c r="G145" s="12"/>
      <c r="H145" s="12"/>
      <c r="I145" s="165"/>
      <c r="J145" s="174">
        <f>BK145</f>
        <v>0</v>
      </c>
      <c r="K145" s="12"/>
      <c r="L145" s="162"/>
      <c r="M145" s="167"/>
      <c r="N145" s="168"/>
      <c r="O145" s="168"/>
      <c r="P145" s="169">
        <f>SUM(P146:P153)</f>
        <v>0</v>
      </c>
      <c r="Q145" s="168"/>
      <c r="R145" s="169">
        <f>SUM(R146:R153)</f>
        <v>0</v>
      </c>
      <c r="S145" s="168"/>
      <c r="T145" s="170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3" t="s">
        <v>79</v>
      </c>
      <c r="AT145" s="171" t="s">
        <v>71</v>
      </c>
      <c r="AU145" s="171" t="s">
        <v>79</v>
      </c>
      <c r="AY145" s="163" t="s">
        <v>191</v>
      </c>
      <c r="BK145" s="172">
        <f>SUM(BK146:BK153)</f>
        <v>0</v>
      </c>
    </row>
    <row r="146" s="2" customFormat="1" ht="16.5" customHeight="1">
      <c r="A146" s="39"/>
      <c r="B146" s="175"/>
      <c r="C146" s="176" t="s">
        <v>407</v>
      </c>
      <c r="D146" s="176" t="s">
        <v>193</v>
      </c>
      <c r="E146" s="177" t="s">
        <v>3381</v>
      </c>
      <c r="F146" s="178" t="s">
        <v>3181</v>
      </c>
      <c r="G146" s="179" t="s">
        <v>2632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991</v>
      </c>
    </row>
    <row r="147" s="2" customFormat="1" ht="16.5" customHeight="1">
      <c r="A147" s="39"/>
      <c r="B147" s="175"/>
      <c r="C147" s="176" t="s">
        <v>414</v>
      </c>
      <c r="D147" s="176" t="s">
        <v>193</v>
      </c>
      <c r="E147" s="177" t="s">
        <v>3182</v>
      </c>
      <c r="F147" s="178" t="s">
        <v>3183</v>
      </c>
      <c r="G147" s="179" t="s">
        <v>288</v>
      </c>
      <c r="H147" s="180">
        <v>220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1001</v>
      </c>
    </row>
    <row r="148" s="2" customFormat="1" ht="16.5" customHeight="1">
      <c r="A148" s="39"/>
      <c r="B148" s="175"/>
      <c r="C148" s="176" t="s">
        <v>421</v>
      </c>
      <c r="D148" s="176" t="s">
        <v>193</v>
      </c>
      <c r="E148" s="177" t="s">
        <v>3382</v>
      </c>
      <c r="F148" s="178" t="s">
        <v>3185</v>
      </c>
      <c r="G148" s="179" t="s">
        <v>2632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1012</v>
      </c>
    </row>
    <row r="149" s="2" customFormat="1" ht="16.5" customHeight="1">
      <c r="A149" s="39"/>
      <c r="B149" s="175"/>
      <c r="C149" s="176" t="s">
        <v>426</v>
      </c>
      <c r="D149" s="176" t="s">
        <v>193</v>
      </c>
      <c r="E149" s="177" t="s">
        <v>3383</v>
      </c>
      <c r="F149" s="178" t="s">
        <v>3384</v>
      </c>
      <c r="G149" s="179" t="s">
        <v>2632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1024</v>
      </c>
    </row>
    <row r="150" s="2" customFormat="1" ht="16.5" customHeight="1">
      <c r="A150" s="39"/>
      <c r="B150" s="175"/>
      <c r="C150" s="176" t="s">
        <v>432</v>
      </c>
      <c r="D150" s="176" t="s">
        <v>193</v>
      </c>
      <c r="E150" s="177" t="s">
        <v>3385</v>
      </c>
      <c r="F150" s="178" t="s">
        <v>3386</v>
      </c>
      <c r="G150" s="179" t="s">
        <v>2632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1037</v>
      </c>
    </row>
    <row r="151" s="2" customFormat="1" ht="16.5" customHeight="1">
      <c r="A151" s="39"/>
      <c r="B151" s="175"/>
      <c r="C151" s="176" t="s">
        <v>441</v>
      </c>
      <c r="D151" s="176" t="s">
        <v>193</v>
      </c>
      <c r="E151" s="177" t="s">
        <v>3387</v>
      </c>
      <c r="F151" s="178" t="s">
        <v>3388</v>
      </c>
      <c r="G151" s="179" t="s">
        <v>2632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1048</v>
      </c>
    </row>
    <row r="152" s="2" customFormat="1" ht="16.5" customHeight="1">
      <c r="A152" s="39"/>
      <c r="B152" s="175"/>
      <c r="C152" s="176" t="s">
        <v>446</v>
      </c>
      <c r="D152" s="176" t="s">
        <v>193</v>
      </c>
      <c r="E152" s="177" t="s">
        <v>3389</v>
      </c>
      <c r="F152" s="178" t="s">
        <v>3390</v>
      </c>
      <c r="G152" s="179" t="s">
        <v>2632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1060</v>
      </c>
    </row>
    <row r="153" s="2" customFormat="1" ht="16.5" customHeight="1">
      <c r="A153" s="39"/>
      <c r="B153" s="175"/>
      <c r="C153" s="176" t="s">
        <v>451</v>
      </c>
      <c r="D153" s="176" t="s">
        <v>193</v>
      </c>
      <c r="E153" s="177" t="s">
        <v>3391</v>
      </c>
      <c r="F153" s="178" t="s">
        <v>3392</v>
      </c>
      <c r="G153" s="179" t="s">
        <v>2632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1070</v>
      </c>
    </row>
    <row r="154" s="12" customFormat="1" ht="22.8" customHeight="1">
      <c r="A154" s="12"/>
      <c r="B154" s="162"/>
      <c r="C154" s="12"/>
      <c r="D154" s="163" t="s">
        <v>71</v>
      </c>
      <c r="E154" s="173" t="s">
        <v>3393</v>
      </c>
      <c r="F154" s="173" t="s">
        <v>2717</v>
      </c>
      <c r="G154" s="12"/>
      <c r="H154" s="12"/>
      <c r="I154" s="165"/>
      <c r="J154" s="174">
        <f>BK154</f>
        <v>0</v>
      </c>
      <c r="K154" s="12"/>
      <c r="L154" s="162"/>
      <c r="M154" s="167"/>
      <c r="N154" s="168"/>
      <c r="O154" s="168"/>
      <c r="P154" s="169">
        <f>SUM(P155:P173)</f>
        <v>0</v>
      </c>
      <c r="Q154" s="168"/>
      <c r="R154" s="169">
        <f>SUM(R155:R173)</f>
        <v>0</v>
      </c>
      <c r="S154" s="168"/>
      <c r="T154" s="170">
        <f>SUM(T155:T173)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3" t="s">
        <v>79</v>
      </c>
      <c r="AT154" s="171" t="s">
        <v>71</v>
      </c>
      <c r="AU154" s="171" t="s">
        <v>79</v>
      </c>
      <c r="AY154" s="163" t="s">
        <v>191</v>
      </c>
      <c r="BK154" s="172">
        <f>SUM(BK155:BK173)</f>
        <v>0</v>
      </c>
    </row>
    <row r="155" s="2" customFormat="1" ht="16.5" customHeight="1">
      <c r="A155" s="39"/>
      <c r="B155" s="175"/>
      <c r="C155" s="176" t="s">
        <v>457</v>
      </c>
      <c r="D155" s="176" t="s">
        <v>193</v>
      </c>
      <c r="E155" s="177" t="s">
        <v>3280</v>
      </c>
      <c r="F155" s="178" t="s">
        <v>3194</v>
      </c>
      <c r="G155" s="179" t="s">
        <v>2632</v>
      </c>
      <c r="H155" s="180">
        <v>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1081</v>
      </c>
    </row>
    <row r="156" s="2" customFormat="1" ht="16.5" customHeight="1">
      <c r="A156" s="39"/>
      <c r="B156" s="175"/>
      <c r="C156" s="176" t="s">
        <v>462</v>
      </c>
      <c r="D156" s="176" t="s">
        <v>193</v>
      </c>
      <c r="E156" s="177" t="s">
        <v>3281</v>
      </c>
      <c r="F156" s="178" t="s">
        <v>2616</v>
      </c>
      <c r="G156" s="179" t="s">
        <v>2632</v>
      </c>
      <c r="H156" s="180">
        <v>1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1093</v>
      </c>
    </row>
    <row r="157" s="2" customFormat="1" ht="16.5" customHeight="1">
      <c r="A157" s="39"/>
      <c r="B157" s="175"/>
      <c r="C157" s="176" t="s">
        <v>469</v>
      </c>
      <c r="D157" s="176" t="s">
        <v>193</v>
      </c>
      <c r="E157" s="177" t="s">
        <v>3282</v>
      </c>
      <c r="F157" s="178" t="s">
        <v>3197</v>
      </c>
      <c r="G157" s="179" t="s">
        <v>2632</v>
      </c>
      <c r="H157" s="180">
        <v>1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1105</v>
      </c>
    </row>
    <row r="158" s="2" customFormat="1" ht="16.5" customHeight="1">
      <c r="A158" s="39"/>
      <c r="B158" s="175"/>
      <c r="C158" s="176" t="s">
        <v>475</v>
      </c>
      <c r="D158" s="176" t="s">
        <v>193</v>
      </c>
      <c r="E158" s="177" t="s">
        <v>3203</v>
      </c>
      <c r="F158" s="178" t="s">
        <v>3204</v>
      </c>
      <c r="G158" s="179" t="s">
        <v>2632</v>
      </c>
      <c r="H158" s="180">
        <v>1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1117</v>
      </c>
    </row>
    <row r="159" s="2" customFormat="1" ht="16.5" customHeight="1">
      <c r="A159" s="39"/>
      <c r="B159" s="175"/>
      <c r="C159" s="176" t="s">
        <v>481</v>
      </c>
      <c r="D159" s="176" t="s">
        <v>193</v>
      </c>
      <c r="E159" s="177" t="s">
        <v>3205</v>
      </c>
      <c r="F159" s="178" t="s">
        <v>3206</v>
      </c>
      <c r="G159" s="179" t="s">
        <v>2632</v>
      </c>
      <c r="H159" s="180">
        <v>1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1127</v>
      </c>
    </row>
    <row r="160" s="2" customFormat="1" ht="16.5" customHeight="1">
      <c r="A160" s="39"/>
      <c r="B160" s="175"/>
      <c r="C160" s="176" t="s">
        <v>487</v>
      </c>
      <c r="D160" s="176" t="s">
        <v>193</v>
      </c>
      <c r="E160" s="177" t="s">
        <v>3394</v>
      </c>
      <c r="F160" s="178" t="s">
        <v>3208</v>
      </c>
      <c r="G160" s="179" t="s">
        <v>2632</v>
      </c>
      <c r="H160" s="180">
        <v>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1138</v>
      </c>
    </row>
    <row r="161" s="2" customFormat="1" ht="16.5" customHeight="1">
      <c r="A161" s="39"/>
      <c r="B161" s="175"/>
      <c r="C161" s="176" t="s">
        <v>493</v>
      </c>
      <c r="D161" s="176" t="s">
        <v>193</v>
      </c>
      <c r="E161" s="177" t="s">
        <v>3284</v>
      </c>
      <c r="F161" s="178" t="s">
        <v>3210</v>
      </c>
      <c r="G161" s="179" t="s">
        <v>2632</v>
      </c>
      <c r="H161" s="180">
        <v>1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1149</v>
      </c>
    </row>
    <row r="162" s="2" customFormat="1" ht="16.5" customHeight="1">
      <c r="A162" s="39"/>
      <c r="B162" s="175"/>
      <c r="C162" s="176" t="s">
        <v>499</v>
      </c>
      <c r="D162" s="176" t="s">
        <v>193</v>
      </c>
      <c r="E162" s="177" t="s">
        <v>3395</v>
      </c>
      <c r="F162" s="178" t="s">
        <v>3396</v>
      </c>
      <c r="G162" s="179" t="s">
        <v>2632</v>
      </c>
      <c r="H162" s="180">
        <v>1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1161</v>
      </c>
    </row>
    <row r="163" s="2" customFormat="1" ht="16.5" customHeight="1">
      <c r="A163" s="39"/>
      <c r="B163" s="175"/>
      <c r="C163" s="176" t="s">
        <v>504</v>
      </c>
      <c r="D163" s="176" t="s">
        <v>193</v>
      </c>
      <c r="E163" s="177" t="s">
        <v>3397</v>
      </c>
      <c r="F163" s="178" t="s">
        <v>3214</v>
      </c>
      <c r="G163" s="179" t="s">
        <v>2632</v>
      </c>
      <c r="H163" s="180">
        <v>1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1169</v>
      </c>
    </row>
    <row r="164" s="2" customFormat="1" ht="16.5" customHeight="1">
      <c r="A164" s="39"/>
      <c r="B164" s="175"/>
      <c r="C164" s="176" t="s">
        <v>514</v>
      </c>
      <c r="D164" s="176" t="s">
        <v>193</v>
      </c>
      <c r="E164" s="177" t="s">
        <v>3398</v>
      </c>
      <c r="F164" s="178" t="s">
        <v>3216</v>
      </c>
      <c r="G164" s="179" t="s">
        <v>2632</v>
      </c>
      <c r="H164" s="180">
        <v>1</v>
      </c>
      <c r="I164" s="181"/>
      <c r="J164" s="182">
        <f>ROUND(I164*H164,2)</f>
        <v>0</v>
      </c>
      <c r="K164" s="178" t="s">
        <v>3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1180</v>
      </c>
    </row>
    <row r="165" s="2" customFormat="1" ht="16.5" customHeight="1">
      <c r="A165" s="39"/>
      <c r="B165" s="175"/>
      <c r="C165" s="176" t="s">
        <v>522</v>
      </c>
      <c r="D165" s="176" t="s">
        <v>193</v>
      </c>
      <c r="E165" s="177" t="s">
        <v>3217</v>
      </c>
      <c r="F165" s="178" t="s">
        <v>3218</v>
      </c>
      <c r="G165" s="179" t="s">
        <v>2632</v>
      </c>
      <c r="H165" s="180">
        <v>1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1191</v>
      </c>
    </row>
    <row r="166" s="2" customFormat="1" ht="16.5" customHeight="1">
      <c r="A166" s="39"/>
      <c r="B166" s="175"/>
      <c r="C166" s="176" t="s">
        <v>530</v>
      </c>
      <c r="D166" s="176" t="s">
        <v>193</v>
      </c>
      <c r="E166" s="177" t="s">
        <v>3399</v>
      </c>
      <c r="F166" s="178" t="s">
        <v>3220</v>
      </c>
      <c r="G166" s="179" t="s">
        <v>2632</v>
      </c>
      <c r="H166" s="180">
        <v>1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1200</v>
      </c>
    </row>
    <row r="167" s="2" customFormat="1" ht="16.5" customHeight="1">
      <c r="A167" s="39"/>
      <c r="B167" s="175"/>
      <c r="C167" s="176" t="s">
        <v>536</v>
      </c>
      <c r="D167" s="176" t="s">
        <v>193</v>
      </c>
      <c r="E167" s="177" t="s">
        <v>3400</v>
      </c>
      <c r="F167" s="178" t="s">
        <v>3290</v>
      </c>
      <c r="G167" s="179" t="s">
        <v>2632</v>
      </c>
      <c r="H167" s="180">
        <v>1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1211</v>
      </c>
    </row>
    <row r="168" s="2" customFormat="1" ht="16.5" customHeight="1">
      <c r="A168" s="39"/>
      <c r="B168" s="175"/>
      <c r="C168" s="176" t="s">
        <v>544</v>
      </c>
      <c r="D168" s="176" t="s">
        <v>193</v>
      </c>
      <c r="E168" s="177" t="s">
        <v>3401</v>
      </c>
      <c r="F168" s="178" t="s">
        <v>3222</v>
      </c>
      <c r="G168" s="179" t="s">
        <v>2632</v>
      </c>
      <c r="H168" s="180">
        <v>1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1223</v>
      </c>
    </row>
    <row r="169" s="2" customFormat="1" ht="16.5" customHeight="1">
      <c r="A169" s="39"/>
      <c r="B169" s="175"/>
      <c r="C169" s="176" t="s">
        <v>550</v>
      </c>
      <c r="D169" s="176" t="s">
        <v>193</v>
      </c>
      <c r="E169" s="177" t="s">
        <v>3402</v>
      </c>
      <c r="F169" s="178" t="s">
        <v>3224</v>
      </c>
      <c r="G169" s="179" t="s">
        <v>2632</v>
      </c>
      <c r="H169" s="180">
        <v>1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1234</v>
      </c>
    </row>
    <row r="170" s="2" customFormat="1" ht="16.5" customHeight="1">
      <c r="A170" s="39"/>
      <c r="B170" s="175"/>
      <c r="C170" s="176" t="s">
        <v>556</v>
      </c>
      <c r="D170" s="176" t="s">
        <v>193</v>
      </c>
      <c r="E170" s="177" t="s">
        <v>3293</v>
      </c>
      <c r="F170" s="178" t="s">
        <v>3226</v>
      </c>
      <c r="G170" s="179" t="s">
        <v>2632</v>
      </c>
      <c r="H170" s="180">
        <v>1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1244</v>
      </c>
    </row>
    <row r="171" s="2" customFormat="1" ht="16.5" customHeight="1">
      <c r="A171" s="39"/>
      <c r="B171" s="175"/>
      <c r="C171" s="176" t="s">
        <v>560</v>
      </c>
      <c r="D171" s="176" t="s">
        <v>193</v>
      </c>
      <c r="E171" s="177" t="s">
        <v>3403</v>
      </c>
      <c r="F171" s="178" t="s">
        <v>3228</v>
      </c>
      <c r="G171" s="179" t="s">
        <v>2632</v>
      </c>
      <c r="H171" s="180">
        <v>1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1254</v>
      </c>
    </row>
    <row r="172" s="2" customFormat="1" ht="16.5" customHeight="1">
      <c r="A172" s="39"/>
      <c r="B172" s="175"/>
      <c r="C172" s="176" t="s">
        <v>566</v>
      </c>
      <c r="D172" s="176" t="s">
        <v>193</v>
      </c>
      <c r="E172" s="177" t="s">
        <v>3404</v>
      </c>
      <c r="F172" s="178" t="s">
        <v>3230</v>
      </c>
      <c r="G172" s="179" t="s">
        <v>2632</v>
      </c>
      <c r="H172" s="180">
        <v>1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1268</v>
      </c>
    </row>
    <row r="173" s="2" customFormat="1" ht="16.5" customHeight="1">
      <c r="A173" s="39"/>
      <c r="B173" s="175"/>
      <c r="C173" s="176" t="s">
        <v>574</v>
      </c>
      <c r="D173" s="176" t="s">
        <v>193</v>
      </c>
      <c r="E173" s="177" t="s">
        <v>3405</v>
      </c>
      <c r="F173" s="178" t="s">
        <v>3232</v>
      </c>
      <c r="G173" s="179" t="s">
        <v>2632</v>
      </c>
      <c r="H173" s="180">
        <v>1</v>
      </c>
      <c r="I173" s="181"/>
      <c r="J173" s="182">
        <f>ROUND(I173*H173,2)</f>
        <v>0</v>
      </c>
      <c r="K173" s="178" t="s">
        <v>3</v>
      </c>
      <c r="L173" s="40"/>
      <c r="M173" s="236" t="s">
        <v>3</v>
      </c>
      <c r="N173" s="237" t="s">
        <v>43</v>
      </c>
      <c r="O173" s="234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1280</v>
      </c>
    </row>
    <row r="174" s="2" customFormat="1" ht="6.96" customHeight="1">
      <c r="A174" s="39"/>
      <c r="B174" s="56"/>
      <c r="C174" s="57"/>
      <c r="D174" s="57"/>
      <c r="E174" s="57"/>
      <c r="F174" s="57"/>
      <c r="G174" s="57"/>
      <c r="H174" s="57"/>
      <c r="I174" s="57"/>
      <c r="J174" s="57"/>
      <c r="K174" s="57"/>
      <c r="L174" s="40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autoFilter ref="C101:K17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3115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3406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2218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ROUND(J98,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ROUND((SUM(BE98:BE124)),  2)</f>
        <v>0</v>
      </c>
      <c r="G37" s="39"/>
      <c r="H37" s="39"/>
      <c r="I37" s="134">
        <v>0.20999999999999999</v>
      </c>
      <c r="J37" s="133">
        <f>ROUND(((SUM(BE98:BE124))*I37),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ROUND((SUM(BF98:BF124)),  2)</f>
        <v>0</v>
      </c>
      <c r="G38" s="39"/>
      <c r="H38" s="39"/>
      <c r="I38" s="134">
        <v>0.12</v>
      </c>
      <c r="J38" s="133">
        <f>ROUND(((SUM(BF98:BF124))*I38),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ROUND((SUM(BG98:BG124)),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ROUND((SUM(BH98:BH124)),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ROUND((SUM(BI98:BI124)),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3115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04 - DAT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J98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J99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3407</v>
      </c>
      <c r="E69" s="150"/>
      <c r="F69" s="150"/>
      <c r="G69" s="150"/>
      <c r="H69" s="150"/>
      <c r="I69" s="150"/>
      <c r="J69" s="151">
        <f>J100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48"/>
      <c r="C70" s="10"/>
      <c r="D70" s="149" t="s">
        <v>3408</v>
      </c>
      <c r="E70" s="150"/>
      <c r="F70" s="150"/>
      <c r="G70" s="150"/>
      <c r="H70" s="150"/>
      <c r="I70" s="150"/>
      <c r="J70" s="151">
        <f>J101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48"/>
      <c r="C71" s="10"/>
      <c r="D71" s="149" t="s">
        <v>3409</v>
      </c>
      <c r="E71" s="150"/>
      <c r="F71" s="150"/>
      <c r="G71" s="150"/>
      <c r="H71" s="150"/>
      <c r="I71" s="150"/>
      <c r="J71" s="151">
        <f>J103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3410</v>
      </c>
      <c r="E72" s="150"/>
      <c r="F72" s="150"/>
      <c r="G72" s="150"/>
      <c r="H72" s="150"/>
      <c r="I72" s="150"/>
      <c r="J72" s="151">
        <f>J105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3411</v>
      </c>
      <c r="E73" s="150"/>
      <c r="F73" s="150"/>
      <c r="G73" s="150"/>
      <c r="H73" s="150"/>
      <c r="I73" s="150"/>
      <c r="J73" s="151">
        <f>J108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3239</v>
      </c>
      <c r="E74" s="150"/>
      <c r="F74" s="150"/>
      <c r="G74" s="150"/>
      <c r="H74" s="150"/>
      <c r="I74" s="150"/>
      <c r="J74" s="151">
        <f>J110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27.7.2025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1" customFormat="1" ht="16.5" customHeight="1">
      <c r="B86" s="23"/>
      <c r="E86" s="126" t="s">
        <v>152</v>
      </c>
      <c r="F86" s="1"/>
      <c r="G86" s="1"/>
      <c r="H86" s="1"/>
      <c r="L86" s="23"/>
    </row>
    <row r="87" s="1" customFormat="1" ht="12" customHeight="1">
      <c r="B87" s="23"/>
      <c r="C87" s="33" t="s">
        <v>153</v>
      </c>
      <c r="L87" s="23"/>
    </row>
    <row r="88" s="2" customFormat="1" ht="16.5" customHeight="1">
      <c r="A88" s="39"/>
      <c r="B88" s="40"/>
      <c r="C88" s="39"/>
      <c r="D88" s="39"/>
      <c r="E88" s="132" t="s">
        <v>3115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633</v>
      </c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39"/>
      <c r="D90" s="39"/>
      <c r="E90" s="63" t="str">
        <f>E13</f>
        <v>04 - DAT</v>
      </c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39"/>
      <c r="E92" s="39"/>
      <c r="F92" s="28" t="str">
        <f>F16</f>
        <v xml:space="preserve"> </v>
      </c>
      <c r="G92" s="39"/>
      <c r="H92" s="39"/>
      <c r="I92" s="33" t="s">
        <v>23</v>
      </c>
      <c r="J92" s="65" t="str">
        <f>IF(J16="","",J16)</f>
        <v>27. 7. 2025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25</v>
      </c>
      <c r="D94" s="39"/>
      <c r="E94" s="39"/>
      <c r="F94" s="28" t="str">
        <f>E19</f>
        <v>Česká zemědělská univerzita</v>
      </c>
      <c r="G94" s="39"/>
      <c r="H94" s="39"/>
      <c r="I94" s="33" t="s">
        <v>31</v>
      </c>
      <c r="J94" s="37" t="str">
        <f>E25</f>
        <v xml:space="preserve">GREBNER,  spol. s r.o.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39"/>
      <c r="E95" s="39"/>
      <c r="F95" s="28" t="str">
        <f>IF(E22="","",E22)</f>
        <v>Vyplň údaj</v>
      </c>
      <c r="G95" s="39"/>
      <c r="H95" s="39"/>
      <c r="I95" s="33" t="s">
        <v>34</v>
      </c>
      <c r="J95" s="37" t="str">
        <f>E28</f>
        <v>Ing.Josef Němeček</v>
      </c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39"/>
      <c r="D96" s="39"/>
      <c r="E96" s="39"/>
      <c r="F96" s="39"/>
      <c r="G96" s="39"/>
      <c r="H96" s="39"/>
      <c r="I96" s="39"/>
      <c r="J96" s="39"/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52"/>
      <c r="B97" s="153"/>
      <c r="C97" s="154" t="s">
        <v>177</v>
      </c>
      <c r="D97" s="155" t="s">
        <v>57</v>
      </c>
      <c r="E97" s="155" t="s">
        <v>53</v>
      </c>
      <c r="F97" s="155" t="s">
        <v>54</v>
      </c>
      <c r="G97" s="155" t="s">
        <v>178</v>
      </c>
      <c r="H97" s="155" t="s">
        <v>179</v>
      </c>
      <c r="I97" s="155" t="s">
        <v>180</v>
      </c>
      <c r="J97" s="155" t="s">
        <v>159</v>
      </c>
      <c r="K97" s="156" t="s">
        <v>181</v>
      </c>
      <c r="L97" s="157"/>
      <c r="M97" s="81" t="s">
        <v>3</v>
      </c>
      <c r="N97" s="82" t="s">
        <v>42</v>
      </c>
      <c r="O97" s="82" t="s">
        <v>182</v>
      </c>
      <c r="P97" s="82" t="s">
        <v>183</v>
      </c>
      <c r="Q97" s="82" t="s">
        <v>184</v>
      </c>
      <c r="R97" s="82" t="s">
        <v>185</v>
      </c>
      <c r="S97" s="82" t="s">
        <v>186</v>
      </c>
      <c r="T97" s="83" t="s">
        <v>187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="2" customFormat="1" ht="22.8" customHeight="1">
      <c r="A98" s="39"/>
      <c r="B98" s="40"/>
      <c r="C98" s="88" t="s">
        <v>188</v>
      </c>
      <c r="D98" s="39"/>
      <c r="E98" s="39"/>
      <c r="F98" s="39"/>
      <c r="G98" s="39"/>
      <c r="H98" s="39"/>
      <c r="I98" s="39"/>
      <c r="J98" s="158">
        <f>BK98</f>
        <v>0</v>
      </c>
      <c r="K98" s="39"/>
      <c r="L98" s="40"/>
      <c r="M98" s="84"/>
      <c r="N98" s="69"/>
      <c r="O98" s="85"/>
      <c r="P98" s="159">
        <f>P99</f>
        <v>0</v>
      </c>
      <c r="Q98" s="85"/>
      <c r="R98" s="159">
        <f>R99</f>
        <v>0</v>
      </c>
      <c r="S98" s="85"/>
      <c r="T98" s="160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71</v>
      </c>
      <c r="AU98" s="20" t="s">
        <v>160</v>
      </c>
      <c r="BK98" s="161">
        <f>BK99</f>
        <v>0</v>
      </c>
    </row>
    <row r="99" s="12" customFormat="1" ht="25.92" customHeight="1">
      <c r="A99" s="12"/>
      <c r="B99" s="162"/>
      <c r="C99" s="12"/>
      <c r="D99" s="163" t="s">
        <v>71</v>
      </c>
      <c r="E99" s="164" t="s">
        <v>189</v>
      </c>
      <c r="F99" s="164" t="s">
        <v>190</v>
      </c>
      <c r="G99" s="12"/>
      <c r="H99" s="12"/>
      <c r="I99" s="165"/>
      <c r="J99" s="166">
        <f>BK99</f>
        <v>0</v>
      </c>
      <c r="K99" s="12"/>
      <c r="L99" s="162"/>
      <c r="M99" s="167"/>
      <c r="N99" s="168"/>
      <c r="O99" s="168"/>
      <c r="P99" s="169">
        <f>P100+P105+P108+P110</f>
        <v>0</v>
      </c>
      <c r="Q99" s="168"/>
      <c r="R99" s="169">
        <f>R100+R105+R108+R110</f>
        <v>0</v>
      </c>
      <c r="S99" s="168"/>
      <c r="T99" s="170">
        <f>T100+T105+T108+T110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79</v>
      </c>
      <c r="AT99" s="171" t="s">
        <v>71</v>
      </c>
      <c r="AU99" s="171" t="s">
        <v>72</v>
      </c>
      <c r="AY99" s="163" t="s">
        <v>191</v>
      </c>
      <c r="BK99" s="172">
        <f>BK100+BK105+BK108+BK110</f>
        <v>0</v>
      </c>
    </row>
    <row r="100" s="12" customFormat="1" ht="22.8" customHeight="1">
      <c r="A100" s="12"/>
      <c r="B100" s="162"/>
      <c r="C100" s="12"/>
      <c r="D100" s="163" t="s">
        <v>71</v>
      </c>
      <c r="E100" s="173" t="s">
        <v>2623</v>
      </c>
      <c r="F100" s="173" t="s">
        <v>3412</v>
      </c>
      <c r="G100" s="12"/>
      <c r="H100" s="12"/>
      <c r="I100" s="165"/>
      <c r="J100" s="174">
        <f>BK100</f>
        <v>0</v>
      </c>
      <c r="K100" s="12"/>
      <c r="L100" s="162"/>
      <c r="M100" s="167"/>
      <c r="N100" s="168"/>
      <c r="O100" s="168"/>
      <c r="P100" s="169">
        <f>P101+P103</f>
        <v>0</v>
      </c>
      <c r="Q100" s="168"/>
      <c r="R100" s="169">
        <f>R101+R103</f>
        <v>0</v>
      </c>
      <c r="S100" s="168"/>
      <c r="T100" s="170">
        <f>T101+T103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79</v>
      </c>
      <c r="AY100" s="163" t="s">
        <v>191</v>
      </c>
      <c r="BK100" s="172">
        <f>BK101+BK103</f>
        <v>0</v>
      </c>
    </row>
    <row r="101" s="12" customFormat="1" ht="20.88" customHeight="1">
      <c r="A101" s="12"/>
      <c r="B101" s="162"/>
      <c r="C101" s="12"/>
      <c r="D101" s="163" t="s">
        <v>71</v>
      </c>
      <c r="E101" s="173" t="s">
        <v>3139</v>
      </c>
      <c r="F101" s="173" t="s">
        <v>3413</v>
      </c>
      <c r="G101" s="12"/>
      <c r="H101" s="12"/>
      <c r="I101" s="165"/>
      <c r="J101" s="174">
        <f>BK101</f>
        <v>0</v>
      </c>
      <c r="K101" s="12"/>
      <c r="L101" s="162"/>
      <c r="M101" s="167"/>
      <c r="N101" s="168"/>
      <c r="O101" s="168"/>
      <c r="P101" s="169">
        <f>P102</f>
        <v>0</v>
      </c>
      <c r="Q101" s="168"/>
      <c r="R101" s="169">
        <f>R102</f>
        <v>0</v>
      </c>
      <c r="S101" s="168"/>
      <c r="T101" s="17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81</v>
      </c>
      <c r="AY101" s="163" t="s">
        <v>191</v>
      </c>
      <c r="BK101" s="172">
        <f>BK102</f>
        <v>0</v>
      </c>
    </row>
    <row r="102" s="2" customFormat="1" ht="16.5" customHeight="1">
      <c r="A102" s="39"/>
      <c r="B102" s="175"/>
      <c r="C102" s="176" t="s">
        <v>79</v>
      </c>
      <c r="D102" s="176" t="s">
        <v>193</v>
      </c>
      <c r="E102" s="177" t="s">
        <v>3414</v>
      </c>
      <c r="F102" s="178" t="s">
        <v>3415</v>
      </c>
      <c r="G102" s="179" t="s">
        <v>2632</v>
      </c>
      <c r="H102" s="180">
        <v>2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90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81</v>
      </c>
    </row>
    <row r="103" s="12" customFormat="1" ht="20.88" customHeight="1">
      <c r="A103" s="12"/>
      <c r="B103" s="162"/>
      <c r="C103" s="12"/>
      <c r="D103" s="163" t="s">
        <v>71</v>
      </c>
      <c r="E103" s="173" t="s">
        <v>3159</v>
      </c>
      <c r="F103" s="173" t="s">
        <v>3416</v>
      </c>
      <c r="G103" s="12"/>
      <c r="H103" s="12"/>
      <c r="I103" s="165"/>
      <c r="J103" s="174">
        <f>BK103</f>
        <v>0</v>
      </c>
      <c r="K103" s="12"/>
      <c r="L103" s="162"/>
      <c r="M103" s="167"/>
      <c r="N103" s="168"/>
      <c r="O103" s="168"/>
      <c r="P103" s="169">
        <f>P104</f>
        <v>0</v>
      </c>
      <c r="Q103" s="168"/>
      <c r="R103" s="169">
        <f>R104</f>
        <v>0</v>
      </c>
      <c r="S103" s="168"/>
      <c r="T103" s="17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79</v>
      </c>
      <c r="AT103" s="171" t="s">
        <v>71</v>
      </c>
      <c r="AU103" s="171" t="s">
        <v>81</v>
      </c>
      <c r="AY103" s="163" t="s">
        <v>191</v>
      </c>
      <c r="BK103" s="172">
        <f>BK104</f>
        <v>0</v>
      </c>
    </row>
    <row r="104" s="2" customFormat="1" ht="24.15" customHeight="1">
      <c r="A104" s="39"/>
      <c r="B104" s="175"/>
      <c r="C104" s="176" t="s">
        <v>81</v>
      </c>
      <c r="D104" s="176" t="s">
        <v>193</v>
      </c>
      <c r="E104" s="177" t="s">
        <v>3417</v>
      </c>
      <c r="F104" s="178" t="s">
        <v>3418</v>
      </c>
      <c r="G104" s="179" t="s">
        <v>2632</v>
      </c>
      <c r="H104" s="180">
        <v>4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90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197</v>
      </c>
    </row>
    <row r="105" s="12" customFormat="1" ht="22.8" customHeight="1">
      <c r="A105" s="12"/>
      <c r="B105" s="162"/>
      <c r="C105" s="12"/>
      <c r="D105" s="163" t="s">
        <v>71</v>
      </c>
      <c r="E105" s="173" t="s">
        <v>3167</v>
      </c>
      <c r="F105" s="173" t="s">
        <v>3419</v>
      </c>
      <c r="G105" s="12"/>
      <c r="H105" s="12"/>
      <c r="I105" s="165"/>
      <c r="J105" s="174">
        <f>BK105</f>
        <v>0</v>
      </c>
      <c r="K105" s="12"/>
      <c r="L105" s="162"/>
      <c r="M105" s="167"/>
      <c r="N105" s="168"/>
      <c r="O105" s="168"/>
      <c r="P105" s="169">
        <f>SUM(P106:P107)</f>
        <v>0</v>
      </c>
      <c r="Q105" s="168"/>
      <c r="R105" s="169">
        <f>SUM(R106:R107)</f>
        <v>0</v>
      </c>
      <c r="S105" s="168"/>
      <c r="T105" s="17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3" t="s">
        <v>79</v>
      </c>
      <c r="AT105" s="171" t="s">
        <v>71</v>
      </c>
      <c r="AU105" s="171" t="s">
        <v>79</v>
      </c>
      <c r="AY105" s="163" t="s">
        <v>191</v>
      </c>
      <c r="BK105" s="172">
        <f>SUM(BK106:BK107)</f>
        <v>0</v>
      </c>
    </row>
    <row r="106" s="2" customFormat="1" ht="16.5" customHeight="1">
      <c r="A106" s="39"/>
      <c r="B106" s="175"/>
      <c r="C106" s="176" t="s">
        <v>90</v>
      </c>
      <c r="D106" s="176" t="s">
        <v>193</v>
      </c>
      <c r="E106" s="177" t="s">
        <v>3420</v>
      </c>
      <c r="F106" s="178" t="s">
        <v>3421</v>
      </c>
      <c r="G106" s="179" t="s">
        <v>2632</v>
      </c>
      <c r="H106" s="180">
        <v>2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225</v>
      </c>
    </row>
    <row r="107" s="2" customFormat="1" ht="16.5" customHeight="1">
      <c r="A107" s="39"/>
      <c r="B107" s="175"/>
      <c r="C107" s="176" t="s">
        <v>197</v>
      </c>
      <c r="D107" s="176" t="s">
        <v>193</v>
      </c>
      <c r="E107" s="177" t="s">
        <v>3422</v>
      </c>
      <c r="F107" s="178" t="s">
        <v>3423</v>
      </c>
      <c r="G107" s="179" t="s">
        <v>2632</v>
      </c>
      <c r="H107" s="180">
        <v>6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236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3172</v>
      </c>
      <c r="F108" s="173" t="s">
        <v>3424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P109</f>
        <v>0</v>
      </c>
      <c r="Q108" s="168"/>
      <c r="R108" s="169">
        <f>R109</f>
        <v>0</v>
      </c>
      <c r="S108" s="168"/>
      <c r="T108" s="17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79</v>
      </c>
      <c r="AT108" s="171" t="s">
        <v>71</v>
      </c>
      <c r="AU108" s="171" t="s">
        <v>79</v>
      </c>
      <c r="AY108" s="163" t="s">
        <v>191</v>
      </c>
      <c r="BK108" s="172">
        <f>BK109</f>
        <v>0</v>
      </c>
    </row>
    <row r="109" s="2" customFormat="1" ht="16.5" customHeight="1">
      <c r="A109" s="39"/>
      <c r="B109" s="175"/>
      <c r="C109" s="176" t="s">
        <v>219</v>
      </c>
      <c r="D109" s="176" t="s">
        <v>193</v>
      </c>
      <c r="E109" s="177" t="s">
        <v>3425</v>
      </c>
      <c r="F109" s="178" t="s">
        <v>3426</v>
      </c>
      <c r="G109" s="179" t="s">
        <v>1045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3427</v>
      </c>
    </row>
    <row r="110" s="12" customFormat="1" ht="22.8" customHeight="1">
      <c r="A110" s="12"/>
      <c r="B110" s="162"/>
      <c r="C110" s="12"/>
      <c r="D110" s="163" t="s">
        <v>71</v>
      </c>
      <c r="E110" s="173" t="s">
        <v>3178</v>
      </c>
      <c r="F110" s="173" t="s">
        <v>2717</v>
      </c>
      <c r="G110" s="12"/>
      <c r="H110" s="12"/>
      <c r="I110" s="165"/>
      <c r="J110" s="174">
        <f>BK110</f>
        <v>0</v>
      </c>
      <c r="K110" s="12"/>
      <c r="L110" s="162"/>
      <c r="M110" s="167"/>
      <c r="N110" s="168"/>
      <c r="O110" s="168"/>
      <c r="P110" s="169">
        <f>SUM(P111:P124)</f>
        <v>0</v>
      </c>
      <c r="Q110" s="168"/>
      <c r="R110" s="169">
        <f>SUM(R111:R124)</f>
        <v>0</v>
      </c>
      <c r="S110" s="168"/>
      <c r="T110" s="170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3" t="s">
        <v>79</v>
      </c>
      <c r="AT110" s="171" t="s">
        <v>71</v>
      </c>
      <c r="AU110" s="171" t="s">
        <v>79</v>
      </c>
      <c r="AY110" s="163" t="s">
        <v>191</v>
      </c>
      <c r="BK110" s="172">
        <f>SUM(BK111:BK124)</f>
        <v>0</v>
      </c>
    </row>
    <row r="111" s="2" customFormat="1" ht="16.5" customHeight="1">
      <c r="A111" s="39"/>
      <c r="B111" s="175"/>
      <c r="C111" s="176" t="s">
        <v>225</v>
      </c>
      <c r="D111" s="176" t="s">
        <v>193</v>
      </c>
      <c r="E111" s="177" t="s">
        <v>3428</v>
      </c>
      <c r="F111" s="178" t="s">
        <v>3429</v>
      </c>
      <c r="G111" s="179" t="s">
        <v>2632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249</v>
      </c>
    </row>
    <row r="112" s="2" customFormat="1" ht="16.5" customHeight="1">
      <c r="A112" s="39"/>
      <c r="B112" s="175"/>
      <c r="C112" s="176" t="s">
        <v>231</v>
      </c>
      <c r="D112" s="176" t="s">
        <v>193</v>
      </c>
      <c r="E112" s="177" t="s">
        <v>3430</v>
      </c>
      <c r="F112" s="178" t="s">
        <v>3431</v>
      </c>
      <c r="G112" s="179" t="s">
        <v>2632</v>
      </c>
      <c r="H112" s="180">
        <v>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9</v>
      </c>
    </row>
    <row r="113" s="2" customFormat="1" ht="16.5" customHeight="1">
      <c r="A113" s="39"/>
      <c r="B113" s="175"/>
      <c r="C113" s="176" t="s">
        <v>236</v>
      </c>
      <c r="D113" s="176" t="s">
        <v>193</v>
      </c>
      <c r="E113" s="177" t="s">
        <v>3432</v>
      </c>
      <c r="F113" s="178" t="s">
        <v>3433</v>
      </c>
      <c r="G113" s="179" t="s">
        <v>2632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279</v>
      </c>
    </row>
    <row r="114" s="2" customFormat="1" ht="16.5" customHeight="1">
      <c r="A114" s="39"/>
      <c r="B114" s="175"/>
      <c r="C114" s="176" t="s">
        <v>243</v>
      </c>
      <c r="D114" s="176" t="s">
        <v>193</v>
      </c>
      <c r="E114" s="177" t="s">
        <v>3434</v>
      </c>
      <c r="F114" s="178" t="s">
        <v>3435</v>
      </c>
      <c r="G114" s="179" t="s">
        <v>2632</v>
      </c>
      <c r="H114" s="180">
        <v>1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293</v>
      </c>
    </row>
    <row r="115" s="2" customFormat="1" ht="16.5" customHeight="1">
      <c r="A115" s="39"/>
      <c r="B115" s="175"/>
      <c r="C115" s="176" t="s">
        <v>249</v>
      </c>
      <c r="D115" s="176" t="s">
        <v>193</v>
      </c>
      <c r="E115" s="177" t="s">
        <v>3436</v>
      </c>
      <c r="F115" s="178" t="s">
        <v>3437</v>
      </c>
      <c r="G115" s="179" t="s">
        <v>2632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309</v>
      </c>
    </row>
    <row r="116" s="2" customFormat="1" ht="16.5" customHeight="1">
      <c r="A116" s="39"/>
      <c r="B116" s="175"/>
      <c r="C116" s="176" t="s">
        <v>255</v>
      </c>
      <c r="D116" s="176" t="s">
        <v>193</v>
      </c>
      <c r="E116" s="177" t="s">
        <v>3438</v>
      </c>
      <c r="F116" s="178" t="s">
        <v>2616</v>
      </c>
      <c r="G116" s="179" t="s">
        <v>2632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323</v>
      </c>
    </row>
    <row r="117" s="2" customFormat="1" ht="16.5" customHeight="1">
      <c r="A117" s="39"/>
      <c r="B117" s="175"/>
      <c r="C117" s="176" t="s">
        <v>9</v>
      </c>
      <c r="D117" s="176" t="s">
        <v>193</v>
      </c>
      <c r="E117" s="177" t="s">
        <v>3282</v>
      </c>
      <c r="F117" s="178" t="s">
        <v>3197</v>
      </c>
      <c r="G117" s="179" t="s">
        <v>2632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334</v>
      </c>
    </row>
    <row r="118" s="2" customFormat="1" ht="16.5" customHeight="1">
      <c r="A118" s="39"/>
      <c r="B118" s="175"/>
      <c r="C118" s="176" t="s">
        <v>272</v>
      </c>
      <c r="D118" s="176" t="s">
        <v>193</v>
      </c>
      <c r="E118" s="177" t="s">
        <v>3439</v>
      </c>
      <c r="F118" s="178" t="s">
        <v>3440</v>
      </c>
      <c r="G118" s="179" t="s">
        <v>2632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346</v>
      </c>
    </row>
    <row r="119" s="2" customFormat="1" ht="16.5" customHeight="1">
      <c r="A119" s="39"/>
      <c r="B119" s="175"/>
      <c r="C119" s="176" t="s">
        <v>279</v>
      </c>
      <c r="D119" s="176" t="s">
        <v>193</v>
      </c>
      <c r="E119" s="177" t="s">
        <v>3441</v>
      </c>
      <c r="F119" s="178" t="s">
        <v>3202</v>
      </c>
      <c r="G119" s="179" t="s">
        <v>2632</v>
      </c>
      <c r="H119" s="180">
        <v>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358</v>
      </c>
    </row>
    <row r="120" s="2" customFormat="1" ht="16.5" customHeight="1">
      <c r="A120" s="39"/>
      <c r="B120" s="175"/>
      <c r="C120" s="176" t="s">
        <v>285</v>
      </c>
      <c r="D120" s="176" t="s">
        <v>193</v>
      </c>
      <c r="E120" s="177" t="s">
        <v>3203</v>
      </c>
      <c r="F120" s="178" t="s">
        <v>3204</v>
      </c>
      <c r="G120" s="179" t="s">
        <v>2632</v>
      </c>
      <c r="H120" s="180">
        <v>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369</v>
      </c>
    </row>
    <row r="121" s="2" customFormat="1" ht="16.5" customHeight="1">
      <c r="A121" s="39"/>
      <c r="B121" s="175"/>
      <c r="C121" s="176" t="s">
        <v>293</v>
      </c>
      <c r="D121" s="176" t="s">
        <v>193</v>
      </c>
      <c r="E121" s="177" t="s">
        <v>3283</v>
      </c>
      <c r="F121" s="178" t="s">
        <v>3206</v>
      </c>
      <c r="G121" s="179" t="s">
        <v>2632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383</v>
      </c>
    </row>
    <row r="122" s="2" customFormat="1" ht="16.5" customHeight="1">
      <c r="A122" s="39"/>
      <c r="B122" s="175"/>
      <c r="C122" s="176" t="s">
        <v>300</v>
      </c>
      <c r="D122" s="176" t="s">
        <v>193</v>
      </c>
      <c r="E122" s="177" t="s">
        <v>3442</v>
      </c>
      <c r="F122" s="178" t="s">
        <v>3208</v>
      </c>
      <c r="G122" s="179" t="s">
        <v>2632</v>
      </c>
      <c r="H122" s="180">
        <v>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396</v>
      </c>
    </row>
    <row r="123" s="2" customFormat="1" ht="16.5" customHeight="1">
      <c r="A123" s="39"/>
      <c r="B123" s="175"/>
      <c r="C123" s="176" t="s">
        <v>309</v>
      </c>
      <c r="D123" s="176" t="s">
        <v>193</v>
      </c>
      <c r="E123" s="177" t="s">
        <v>3443</v>
      </c>
      <c r="F123" s="178" t="s">
        <v>3210</v>
      </c>
      <c r="G123" s="179" t="s">
        <v>2632</v>
      </c>
      <c r="H123" s="180">
        <v>1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407</v>
      </c>
    </row>
    <row r="124" s="2" customFormat="1" ht="16.5" customHeight="1">
      <c r="A124" s="39"/>
      <c r="B124" s="175"/>
      <c r="C124" s="176" t="s">
        <v>318</v>
      </c>
      <c r="D124" s="176" t="s">
        <v>193</v>
      </c>
      <c r="E124" s="177" t="s">
        <v>3293</v>
      </c>
      <c r="F124" s="178" t="s">
        <v>3226</v>
      </c>
      <c r="G124" s="179" t="s">
        <v>2632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236" t="s">
        <v>3</v>
      </c>
      <c r="N124" s="237" t="s">
        <v>43</v>
      </c>
      <c r="O124" s="234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421</v>
      </c>
    </row>
    <row r="125" s="2" customFormat="1" ht="6.96" customHeight="1">
      <c r="A125" s="39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40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autoFilter ref="C97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3115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3444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2218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ROUND(J95,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ROUND((SUM(BE95:BE110)),  2)</f>
        <v>0</v>
      </c>
      <c r="G37" s="39"/>
      <c r="H37" s="39"/>
      <c r="I37" s="134">
        <v>0.20999999999999999</v>
      </c>
      <c r="J37" s="133">
        <f>ROUND(((SUM(BE95:BE110))*I37),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ROUND((SUM(BF95:BF110)),  2)</f>
        <v>0</v>
      </c>
      <c r="G38" s="39"/>
      <c r="H38" s="39"/>
      <c r="I38" s="134">
        <v>0.12</v>
      </c>
      <c r="J38" s="133">
        <f>ROUND(((SUM(BF95:BF110))*I38),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ROUND((SUM(BG95:BG110)),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ROUND((SUM(BH95:BH110)),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ROUND((SUM(BI95:BI110)),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3115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05 - CCTV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J95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J96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3445</v>
      </c>
      <c r="E69" s="150"/>
      <c r="F69" s="150"/>
      <c r="G69" s="150"/>
      <c r="H69" s="150"/>
      <c r="I69" s="150"/>
      <c r="J69" s="151">
        <f>J97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3446</v>
      </c>
      <c r="E70" s="150"/>
      <c r="F70" s="150"/>
      <c r="G70" s="150"/>
      <c r="H70" s="150"/>
      <c r="I70" s="150"/>
      <c r="J70" s="151">
        <f>J102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3447</v>
      </c>
      <c r="E71" s="150"/>
      <c r="F71" s="150"/>
      <c r="G71" s="150"/>
      <c r="H71" s="150"/>
      <c r="I71" s="150"/>
      <c r="J71" s="151">
        <f>J104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176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126" t="str">
        <f>E7</f>
        <v>Rekonstrukce pavilonu údržby - A, úprava 27.7.2025</v>
      </c>
      <c r="F81" s="33"/>
      <c r="G81" s="33"/>
      <c r="H81" s="33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3"/>
      <c r="C82" s="33" t="s">
        <v>151</v>
      </c>
      <c r="L82" s="23"/>
    </row>
    <row r="83" s="1" customFormat="1" ht="16.5" customHeight="1">
      <c r="B83" s="23"/>
      <c r="E83" s="126" t="s">
        <v>152</v>
      </c>
      <c r="F83" s="1"/>
      <c r="G83" s="1"/>
      <c r="H83" s="1"/>
      <c r="L83" s="23"/>
    </row>
    <row r="84" s="1" customFormat="1" ht="12" customHeight="1">
      <c r="B84" s="23"/>
      <c r="C84" s="33" t="s">
        <v>153</v>
      </c>
      <c r="L84" s="23"/>
    </row>
    <row r="85" s="2" customFormat="1" ht="16.5" customHeight="1">
      <c r="A85" s="39"/>
      <c r="B85" s="40"/>
      <c r="C85" s="39"/>
      <c r="D85" s="39"/>
      <c r="E85" s="132" t="s">
        <v>3115</v>
      </c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633</v>
      </c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3" t="str">
        <f>E13</f>
        <v xml:space="preserve">05 - CCTV </v>
      </c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39"/>
      <c r="E89" s="39"/>
      <c r="F89" s="28" t="str">
        <f>F16</f>
        <v xml:space="preserve"> </v>
      </c>
      <c r="G89" s="39"/>
      <c r="H89" s="39"/>
      <c r="I89" s="33" t="s">
        <v>23</v>
      </c>
      <c r="J89" s="65" t="str">
        <f>IF(J16="","",J16)</f>
        <v>27. 7. 2025</v>
      </c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39"/>
      <c r="E91" s="39"/>
      <c r="F91" s="28" t="str">
        <f>E19</f>
        <v>Česká zemědělská univerzita</v>
      </c>
      <c r="G91" s="39"/>
      <c r="H91" s="39"/>
      <c r="I91" s="33" t="s">
        <v>31</v>
      </c>
      <c r="J91" s="37" t="str">
        <f>E25</f>
        <v xml:space="preserve">GREBNER,  spol. s r.o.</v>
      </c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39"/>
      <c r="E92" s="39"/>
      <c r="F92" s="28" t="str">
        <f>IF(E22="","",E22)</f>
        <v>Vyplň údaj</v>
      </c>
      <c r="G92" s="39"/>
      <c r="H92" s="39"/>
      <c r="I92" s="33" t="s">
        <v>34</v>
      </c>
      <c r="J92" s="37" t="str">
        <f>E28</f>
        <v>Ing.Josef Němeček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52"/>
      <c r="B94" s="153"/>
      <c r="C94" s="154" t="s">
        <v>177</v>
      </c>
      <c r="D94" s="155" t="s">
        <v>57</v>
      </c>
      <c r="E94" s="155" t="s">
        <v>53</v>
      </c>
      <c r="F94" s="155" t="s">
        <v>54</v>
      </c>
      <c r="G94" s="155" t="s">
        <v>178</v>
      </c>
      <c r="H94" s="155" t="s">
        <v>179</v>
      </c>
      <c r="I94" s="155" t="s">
        <v>180</v>
      </c>
      <c r="J94" s="155" t="s">
        <v>159</v>
      </c>
      <c r="K94" s="156" t="s">
        <v>181</v>
      </c>
      <c r="L94" s="157"/>
      <c r="M94" s="81" t="s">
        <v>3</v>
      </c>
      <c r="N94" s="82" t="s">
        <v>42</v>
      </c>
      <c r="O94" s="82" t="s">
        <v>182</v>
      </c>
      <c r="P94" s="82" t="s">
        <v>183</v>
      </c>
      <c r="Q94" s="82" t="s">
        <v>184</v>
      </c>
      <c r="R94" s="82" t="s">
        <v>185</v>
      </c>
      <c r="S94" s="82" t="s">
        <v>186</v>
      </c>
      <c r="T94" s="83" t="s">
        <v>187</v>
      </c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</row>
    <row r="95" s="2" customFormat="1" ht="22.8" customHeight="1">
      <c r="A95" s="39"/>
      <c r="B95" s="40"/>
      <c r="C95" s="88" t="s">
        <v>188</v>
      </c>
      <c r="D95" s="39"/>
      <c r="E95" s="39"/>
      <c r="F95" s="39"/>
      <c r="G95" s="39"/>
      <c r="H95" s="39"/>
      <c r="I95" s="39"/>
      <c r="J95" s="158">
        <f>BK95</f>
        <v>0</v>
      </c>
      <c r="K95" s="39"/>
      <c r="L95" s="40"/>
      <c r="M95" s="84"/>
      <c r="N95" s="69"/>
      <c r="O95" s="85"/>
      <c r="P95" s="159">
        <f>P96</f>
        <v>0</v>
      </c>
      <c r="Q95" s="85"/>
      <c r="R95" s="159">
        <f>R96</f>
        <v>0</v>
      </c>
      <c r="S95" s="85"/>
      <c r="T95" s="160">
        <f>T96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71</v>
      </c>
      <c r="AU95" s="20" t="s">
        <v>160</v>
      </c>
      <c r="BK95" s="161">
        <f>BK96</f>
        <v>0</v>
      </c>
    </row>
    <row r="96" s="12" customFormat="1" ht="25.92" customHeight="1">
      <c r="A96" s="12"/>
      <c r="B96" s="162"/>
      <c r="C96" s="12"/>
      <c r="D96" s="163" t="s">
        <v>71</v>
      </c>
      <c r="E96" s="164" t="s">
        <v>189</v>
      </c>
      <c r="F96" s="164" t="s">
        <v>190</v>
      </c>
      <c r="G96" s="12"/>
      <c r="H96" s="12"/>
      <c r="I96" s="165"/>
      <c r="J96" s="166">
        <f>BK96</f>
        <v>0</v>
      </c>
      <c r="K96" s="12"/>
      <c r="L96" s="162"/>
      <c r="M96" s="167"/>
      <c r="N96" s="168"/>
      <c r="O96" s="168"/>
      <c r="P96" s="169">
        <f>P97+P102+P104</f>
        <v>0</v>
      </c>
      <c r="Q96" s="168"/>
      <c r="R96" s="169">
        <f>R97+R102+R104</f>
        <v>0</v>
      </c>
      <c r="S96" s="168"/>
      <c r="T96" s="170">
        <f>T97+T102+T104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3" t="s">
        <v>79</v>
      </c>
      <c r="AT96" s="171" t="s">
        <v>71</v>
      </c>
      <c r="AU96" s="171" t="s">
        <v>72</v>
      </c>
      <c r="AY96" s="163" t="s">
        <v>191</v>
      </c>
      <c r="BK96" s="172">
        <f>BK97+BK102+BK104</f>
        <v>0</v>
      </c>
    </row>
    <row r="97" s="12" customFormat="1" ht="22.8" customHeight="1">
      <c r="A97" s="12"/>
      <c r="B97" s="162"/>
      <c r="C97" s="12"/>
      <c r="D97" s="163" t="s">
        <v>71</v>
      </c>
      <c r="E97" s="173" t="s">
        <v>2623</v>
      </c>
      <c r="F97" s="173" t="s">
        <v>3448</v>
      </c>
      <c r="G97" s="12"/>
      <c r="H97" s="12"/>
      <c r="I97" s="165"/>
      <c r="J97" s="174">
        <f>BK97</f>
        <v>0</v>
      </c>
      <c r="K97" s="12"/>
      <c r="L97" s="162"/>
      <c r="M97" s="167"/>
      <c r="N97" s="168"/>
      <c r="O97" s="168"/>
      <c r="P97" s="169">
        <f>SUM(P98:P101)</f>
        <v>0</v>
      </c>
      <c r="Q97" s="168"/>
      <c r="R97" s="169">
        <f>SUM(R98:R101)</f>
        <v>0</v>
      </c>
      <c r="S97" s="168"/>
      <c r="T97" s="17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79</v>
      </c>
      <c r="AT97" s="171" t="s">
        <v>71</v>
      </c>
      <c r="AU97" s="171" t="s">
        <v>79</v>
      </c>
      <c r="AY97" s="163" t="s">
        <v>191</v>
      </c>
      <c r="BK97" s="172">
        <f>SUM(BK98:BK101)</f>
        <v>0</v>
      </c>
    </row>
    <row r="98" s="2" customFormat="1" ht="24.15" customHeight="1">
      <c r="A98" s="39"/>
      <c r="B98" s="175"/>
      <c r="C98" s="176" t="s">
        <v>79</v>
      </c>
      <c r="D98" s="176" t="s">
        <v>193</v>
      </c>
      <c r="E98" s="177" t="s">
        <v>3449</v>
      </c>
      <c r="F98" s="178" t="s">
        <v>3450</v>
      </c>
      <c r="G98" s="179" t="s">
        <v>2471</v>
      </c>
      <c r="H98" s="180">
        <v>4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81</v>
      </c>
    </row>
    <row r="99" s="2" customFormat="1" ht="21.75" customHeight="1">
      <c r="A99" s="39"/>
      <c r="B99" s="175"/>
      <c r="C99" s="176" t="s">
        <v>81</v>
      </c>
      <c r="D99" s="176" t="s">
        <v>193</v>
      </c>
      <c r="E99" s="177" t="s">
        <v>3451</v>
      </c>
      <c r="F99" s="178" t="s">
        <v>3452</v>
      </c>
      <c r="G99" s="179" t="s">
        <v>2471</v>
      </c>
      <c r="H99" s="180">
        <v>3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197</v>
      </c>
    </row>
    <row r="100" s="2" customFormat="1" ht="21.75" customHeight="1">
      <c r="A100" s="39"/>
      <c r="B100" s="175"/>
      <c r="C100" s="176" t="s">
        <v>90</v>
      </c>
      <c r="D100" s="176" t="s">
        <v>193</v>
      </c>
      <c r="E100" s="177" t="s">
        <v>3453</v>
      </c>
      <c r="F100" s="178" t="s">
        <v>3454</v>
      </c>
      <c r="G100" s="179" t="s">
        <v>2471</v>
      </c>
      <c r="H100" s="180">
        <v>2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225</v>
      </c>
    </row>
    <row r="101" s="2" customFormat="1" ht="16.5" customHeight="1">
      <c r="A101" s="39"/>
      <c r="B101" s="175"/>
      <c r="C101" s="176" t="s">
        <v>197</v>
      </c>
      <c r="D101" s="176" t="s">
        <v>193</v>
      </c>
      <c r="E101" s="177" t="s">
        <v>3455</v>
      </c>
      <c r="F101" s="178" t="s">
        <v>3456</v>
      </c>
      <c r="G101" s="179" t="s">
        <v>2471</v>
      </c>
      <c r="H101" s="180">
        <v>9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236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3139</v>
      </c>
      <c r="F102" s="173" t="s">
        <v>3179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P103</f>
        <v>0</v>
      </c>
      <c r="Q102" s="168"/>
      <c r="R102" s="169">
        <f>R103</f>
        <v>0</v>
      </c>
      <c r="S102" s="168"/>
      <c r="T102" s="17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79</v>
      </c>
      <c r="AT102" s="171" t="s">
        <v>71</v>
      </c>
      <c r="AU102" s="171" t="s">
        <v>79</v>
      </c>
      <c r="AY102" s="163" t="s">
        <v>191</v>
      </c>
      <c r="BK102" s="172">
        <f>BK103</f>
        <v>0</v>
      </c>
    </row>
    <row r="103" s="2" customFormat="1" ht="16.5" customHeight="1">
      <c r="A103" s="39"/>
      <c r="B103" s="175"/>
      <c r="C103" s="176" t="s">
        <v>219</v>
      </c>
      <c r="D103" s="176" t="s">
        <v>193</v>
      </c>
      <c r="E103" s="177" t="s">
        <v>3457</v>
      </c>
      <c r="F103" s="178" t="s">
        <v>3189</v>
      </c>
      <c r="G103" s="179" t="s">
        <v>2632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249</v>
      </c>
    </row>
    <row r="104" s="12" customFormat="1" ht="22.8" customHeight="1">
      <c r="A104" s="12"/>
      <c r="B104" s="162"/>
      <c r="C104" s="12"/>
      <c r="D104" s="163" t="s">
        <v>71</v>
      </c>
      <c r="E104" s="173" t="s">
        <v>3159</v>
      </c>
      <c r="F104" s="173" t="s">
        <v>2717</v>
      </c>
      <c r="G104" s="12"/>
      <c r="H104" s="12"/>
      <c r="I104" s="165"/>
      <c r="J104" s="174">
        <f>BK104</f>
        <v>0</v>
      </c>
      <c r="K104" s="12"/>
      <c r="L104" s="162"/>
      <c r="M104" s="167"/>
      <c r="N104" s="168"/>
      <c r="O104" s="168"/>
      <c r="P104" s="169">
        <f>SUM(P105:P110)</f>
        <v>0</v>
      </c>
      <c r="Q104" s="168"/>
      <c r="R104" s="169">
        <f>SUM(R105:R110)</f>
        <v>0</v>
      </c>
      <c r="S104" s="168"/>
      <c r="T104" s="17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79</v>
      </c>
      <c r="AY104" s="163" t="s">
        <v>191</v>
      </c>
      <c r="BK104" s="172">
        <f>SUM(BK105:BK110)</f>
        <v>0</v>
      </c>
    </row>
    <row r="105" s="2" customFormat="1" ht="16.5" customHeight="1">
      <c r="A105" s="39"/>
      <c r="B105" s="175"/>
      <c r="C105" s="176" t="s">
        <v>225</v>
      </c>
      <c r="D105" s="176" t="s">
        <v>193</v>
      </c>
      <c r="E105" s="177" t="s">
        <v>3458</v>
      </c>
      <c r="F105" s="178" t="s">
        <v>3459</v>
      </c>
      <c r="G105" s="179" t="s">
        <v>2632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9</v>
      </c>
    </row>
    <row r="106" s="2" customFormat="1" ht="16.5" customHeight="1">
      <c r="A106" s="39"/>
      <c r="B106" s="175"/>
      <c r="C106" s="176" t="s">
        <v>231</v>
      </c>
      <c r="D106" s="176" t="s">
        <v>193</v>
      </c>
      <c r="E106" s="177" t="s">
        <v>3460</v>
      </c>
      <c r="F106" s="178" t="s">
        <v>3461</v>
      </c>
      <c r="G106" s="179" t="s">
        <v>2632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279</v>
      </c>
    </row>
    <row r="107" s="2" customFormat="1" ht="16.5" customHeight="1">
      <c r="A107" s="39"/>
      <c r="B107" s="175"/>
      <c r="C107" s="176" t="s">
        <v>236</v>
      </c>
      <c r="D107" s="176" t="s">
        <v>193</v>
      </c>
      <c r="E107" s="177" t="s">
        <v>3462</v>
      </c>
      <c r="F107" s="178" t="s">
        <v>3463</v>
      </c>
      <c r="G107" s="179" t="s">
        <v>2632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293</v>
      </c>
    </row>
    <row r="108" s="2" customFormat="1" ht="16.5" customHeight="1">
      <c r="A108" s="39"/>
      <c r="B108" s="175"/>
      <c r="C108" s="176" t="s">
        <v>243</v>
      </c>
      <c r="D108" s="176" t="s">
        <v>193</v>
      </c>
      <c r="E108" s="177" t="s">
        <v>3464</v>
      </c>
      <c r="F108" s="178" t="s">
        <v>3465</v>
      </c>
      <c r="G108" s="179" t="s">
        <v>2632</v>
      </c>
      <c r="H108" s="180">
        <v>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309</v>
      </c>
    </row>
    <row r="109" s="2" customFormat="1" ht="16.5" customHeight="1">
      <c r="A109" s="39"/>
      <c r="B109" s="175"/>
      <c r="C109" s="176" t="s">
        <v>249</v>
      </c>
      <c r="D109" s="176" t="s">
        <v>193</v>
      </c>
      <c r="E109" s="177" t="s">
        <v>3466</v>
      </c>
      <c r="F109" s="178" t="s">
        <v>3467</v>
      </c>
      <c r="G109" s="179" t="s">
        <v>2632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323</v>
      </c>
    </row>
    <row r="110" s="2" customFormat="1" ht="16.5" customHeight="1">
      <c r="A110" s="39"/>
      <c r="B110" s="175"/>
      <c r="C110" s="176" t="s">
        <v>255</v>
      </c>
      <c r="D110" s="176" t="s">
        <v>193</v>
      </c>
      <c r="E110" s="177" t="s">
        <v>3468</v>
      </c>
      <c r="F110" s="178" t="s">
        <v>3469</v>
      </c>
      <c r="G110" s="179" t="s">
        <v>2632</v>
      </c>
      <c r="H110" s="180">
        <v>1</v>
      </c>
      <c r="I110" s="181"/>
      <c r="J110" s="182">
        <f>ROUND(I110*H110,2)</f>
        <v>0</v>
      </c>
      <c r="K110" s="178" t="s">
        <v>3</v>
      </c>
      <c r="L110" s="40"/>
      <c r="M110" s="236" t="s">
        <v>3</v>
      </c>
      <c r="N110" s="237" t="s">
        <v>43</v>
      </c>
      <c r="O110" s="234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334</v>
      </c>
    </row>
    <row r="111" s="2" customFormat="1" ht="6.96" customHeight="1">
      <c r="A111" s="39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40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autoFilter ref="C94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3115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3470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2218</v>
      </c>
      <c r="G16" s="39"/>
      <c r="H16" s="39"/>
      <c r="I16" s="33" t="s">
        <v>23</v>
      </c>
      <c r="J16" s="65" t="str">
        <f>'Rekapitulace stavby'!AN8</f>
        <v>27. 7. 2025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ROUND(J97,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ROUND((SUM(BE97:BE138)),  2)</f>
        <v>0</v>
      </c>
      <c r="G37" s="39"/>
      <c r="H37" s="39"/>
      <c r="I37" s="134">
        <v>0.20999999999999999</v>
      </c>
      <c r="J37" s="133">
        <f>ROUND(((SUM(BE97:BE138))*I37),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ROUND((SUM(BF97:BF138)),  2)</f>
        <v>0</v>
      </c>
      <c r="G38" s="39"/>
      <c r="H38" s="39"/>
      <c r="I38" s="134">
        <v>0.12</v>
      </c>
      <c r="J38" s="133">
        <f>ROUND(((SUM(BF97:BF138))*I38),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ROUND((SUM(BG97:BG138)),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ROUND((SUM(BH97:BH138)),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ROUND((SUM(BI97:BI138)),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27.7.2025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3115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06 - AVT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27. 7. 2025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J97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J98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3471</v>
      </c>
      <c r="E69" s="150"/>
      <c r="F69" s="150"/>
      <c r="G69" s="150"/>
      <c r="H69" s="150"/>
      <c r="I69" s="150"/>
      <c r="J69" s="151">
        <f>J99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3235</v>
      </c>
      <c r="E70" s="150"/>
      <c r="F70" s="150"/>
      <c r="G70" s="150"/>
      <c r="H70" s="150"/>
      <c r="I70" s="150"/>
      <c r="J70" s="151">
        <f>J107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3472</v>
      </c>
      <c r="E71" s="150"/>
      <c r="F71" s="150"/>
      <c r="G71" s="150"/>
      <c r="H71" s="150"/>
      <c r="I71" s="150"/>
      <c r="J71" s="151">
        <f>J114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3473</v>
      </c>
      <c r="E72" s="150"/>
      <c r="F72" s="150"/>
      <c r="G72" s="150"/>
      <c r="H72" s="150"/>
      <c r="I72" s="150"/>
      <c r="J72" s="151">
        <f>J117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3474</v>
      </c>
      <c r="E73" s="150"/>
      <c r="F73" s="150"/>
      <c r="G73" s="150"/>
      <c r="H73" s="150"/>
      <c r="I73" s="150"/>
      <c r="J73" s="151">
        <f>J123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176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</v>
      </c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39"/>
      <c r="D83" s="39"/>
      <c r="E83" s="126" t="str">
        <f>E7</f>
        <v>Rekonstrukce pavilonu údržby - A, úprava 27.7.2025</v>
      </c>
      <c r="F83" s="33"/>
      <c r="G83" s="33"/>
      <c r="H83" s="33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3"/>
      <c r="C84" s="33" t="s">
        <v>151</v>
      </c>
      <c r="L84" s="23"/>
    </row>
    <row r="85" s="1" customFormat="1" ht="16.5" customHeight="1">
      <c r="B85" s="23"/>
      <c r="E85" s="126" t="s">
        <v>152</v>
      </c>
      <c r="F85" s="1"/>
      <c r="G85" s="1"/>
      <c r="H85" s="1"/>
      <c r="L85" s="23"/>
    </row>
    <row r="86" s="1" customFormat="1" ht="12" customHeight="1">
      <c r="B86" s="23"/>
      <c r="C86" s="33" t="s">
        <v>153</v>
      </c>
      <c r="L86" s="23"/>
    </row>
    <row r="87" s="2" customFormat="1" ht="16.5" customHeight="1">
      <c r="A87" s="39"/>
      <c r="B87" s="40"/>
      <c r="C87" s="39"/>
      <c r="D87" s="39"/>
      <c r="E87" s="132" t="s">
        <v>3115</v>
      </c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633</v>
      </c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E13</f>
        <v xml:space="preserve">06 - AVT </v>
      </c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F16</f>
        <v xml:space="preserve"> </v>
      </c>
      <c r="G91" s="39"/>
      <c r="H91" s="39"/>
      <c r="I91" s="33" t="s">
        <v>23</v>
      </c>
      <c r="J91" s="65" t="str">
        <f>IF(J16="","",J16)</f>
        <v>27. 7. 2025</v>
      </c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39"/>
      <c r="E93" s="39"/>
      <c r="F93" s="28" t="str">
        <f>E19</f>
        <v>Česká zemědělská univerzita</v>
      </c>
      <c r="G93" s="39"/>
      <c r="H93" s="39"/>
      <c r="I93" s="33" t="s">
        <v>31</v>
      </c>
      <c r="J93" s="37" t="str">
        <f>E25</f>
        <v xml:space="preserve">GREBNER,  spol. s r.o.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39"/>
      <c r="E94" s="39"/>
      <c r="F94" s="28" t="str">
        <f>IF(E22="","",E22)</f>
        <v>Vyplň údaj</v>
      </c>
      <c r="G94" s="39"/>
      <c r="H94" s="39"/>
      <c r="I94" s="33" t="s">
        <v>34</v>
      </c>
      <c r="J94" s="37" t="str">
        <f>E28</f>
        <v>Ing.Josef Němeček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52"/>
      <c r="B96" s="153"/>
      <c r="C96" s="154" t="s">
        <v>177</v>
      </c>
      <c r="D96" s="155" t="s">
        <v>57</v>
      </c>
      <c r="E96" s="155" t="s">
        <v>53</v>
      </c>
      <c r="F96" s="155" t="s">
        <v>54</v>
      </c>
      <c r="G96" s="155" t="s">
        <v>178</v>
      </c>
      <c r="H96" s="155" t="s">
        <v>179</v>
      </c>
      <c r="I96" s="155" t="s">
        <v>180</v>
      </c>
      <c r="J96" s="155" t="s">
        <v>159</v>
      </c>
      <c r="K96" s="156" t="s">
        <v>181</v>
      </c>
      <c r="L96" s="157"/>
      <c r="M96" s="81" t="s">
        <v>3</v>
      </c>
      <c r="N96" s="82" t="s">
        <v>42</v>
      </c>
      <c r="O96" s="82" t="s">
        <v>182</v>
      </c>
      <c r="P96" s="82" t="s">
        <v>183</v>
      </c>
      <c r="Q96" s="82" t="s">
        <v>184</v>
      </c>
      <c r="R96" s="82" t="s">
        <v>185</v>
      </c>
      <c r="S96" s="82" t="s">
        <v>186</v>
      </c>
      <c r="T96" s="83" t="s">
        <v>187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="2" customFormat="1" ht="22.8" customHeight="1">
      <c r="A97" s="39"/>
      <c r="B97" s="40"/>
      <c r="C97" s="88" t="s">
        <v>188</v>
      </c>
      <c r="D97" s="39"/>
      <c r="E97" s="39"/>
      <c r="F97" s="39"/>
      <c r="G97" s="39"/>
      <c r="H97" s="39"/>
      <c r="I97" s="39"/>
      <c r="J97" s="158">
        <f>BK97</f>
        <v>0</v>
      </c>
      <c r="K97" s="39"/>
      <c r="L97" s="40"/>
      <c r="M97" s="84"/>
      <c r="N97" s="69"/>
      <c r="O97" s="85"/>
      <c r="P97" s="159">
        <f>P98</f>
        <v>0</v>
      </c>
      <c r="Q97" s="85"/>
      <c r="R97" s="159">
        <f>R98</f>
        <v>0</v>
      </c>
      <c r="S97" s="85"/>
      <c r="T97" s="160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71</v>
      </c>
      <c r="AU97" s="20" t="s">
        <v>160</v>
      </c>
      <c r="BK97" s="161">
        <f>BK98</f>
        <v>0</v>
      </c>
    </row>
    <row r="98" s="12" customFormat="1" ht="25.92" customHeight="1">
      <c r="A98" s="12"/>
      <c r="B98" s="162"/>
      <c r="C98" s="12"/>
      <c r="D98" s="163" t="s">
        <v>71</v>
      </c>
      <c r="E98" s="164" t="s">
        <v>189</v>
      </c>
      <c r="F98" s="164" t="s">
        <v>190</v>
      </c>
      <c r="G98" s="12"/>
      <c r="H98" s="12"/>
      <c r="I98" s="165"/>
      <c r="J98" s="166">
        <f>BK98</f>
        <v>0</v>
      </c>
      <c r="K98" s="12"/>
      <c r="L98" s="162"/>
      <c r="M98" s="167"/>
      <c r="N98" s="168"/>
      <c r="O98" s="168"/>
      <c r="P98" s="169">
        <f>P99+P107+P114+P117+P123</f>
        <v>0</v>
      </c>
      <c r="Q98" s="168"/>
      <c r="R98" s="169">
        <f>R99+R107+R114+R117+R123</f>
        <v>0</v>
      </c>
      <c r="S98" s="168"/>
      <c r="T98" s="170">
        <f>T99+T107+T114+T117+T123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72</v>
      </c>
      <c r="AY98" s="163" t="s">
        <v>191</v>
      </c>
      <c r="BK98" s="172">
        <f>BK99+BK107+BK114+BK117+BK123</f>
        <v>0</v>
      </c>
    </row>
    <row r="99" s="12" customFormat="1" ht="22.8" customHeight="1">
      <c r="A99" s="12"/>
      <c r="B99" s="162"/>
      <c r="C99" s="12"/>
      <c r="D99" s="163" t="s">
        <v>71</v>
      </c>
      <c r="E99" s="173" t="s">
        <v>2623</v>
      </c>
      <c r="F99" s="173" t="s">
        <v>3475</v>
      </c>
      <c r="G99" s="12"/>
      <c r="H99" s="12"/>
      <c r="I99" s="165"/>
      <c r="J99" s="174">
        <f>BK99</f>
        <v>0</v>
      </c>
      <c r="K99" s="12"/>
      <c r="L99" s="162"/>
      <c r="M99" s="167"/>
      <c r="N99" s="168"/>
      <c r="O99" s="168"/>
      <c r="P99" s="169">
        <f>SUM(P100:P106)</f>
        <v>0</v>
      </c>
      <c r="Q99" s="168"/>
      <c r="R99" s="169">
        <f>SUM(R100:R106)</f>
        <v>0</v>
      </c>
      <c r="S99" s="168"/>
      <c r="T99" s="170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79</v>
      </c>
      <c r="AT99" s="171" t="s">
        <v>71</v>
      </c>
      <c r="AU99" s="171" t="s">
        <v>79</v>
      </c>
      <c r="AY99" s="163" t="s">
        <v>191</v>
      </c>
      <c r="BK99" s="172">
        <f>SUM(BK100:BK106)</f>
        <v>0</v>
      </c>
    </row>
    <row r="100" s="2" customFormat="1" ht="168" customHeight="1">
      <c r="A100" s="39"/>
      <c r="B100" s="175"/>
      <c r="C100" s="176" t="s">
        <v>79</v>
      </c>
      <c r="D100" s="176" t="s">
        <v>193</v>
      </c>
      <c r="E100" s="177" t="s">
        <v>3476</v>
      </c>
      <c r="F100" s="178" t="s">
        <v>3477</v>
      </c>
      <c r="G100" s="179" t="s">
        <v>2632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81</v>
      </c>
    </row>
    <row r="101" s="2" customFormat="1" ht="114.9" customHeight="1">
      <c r="A101" s="39"/>
      <c r="B101" s="175"/>
      <c r="C101" s="176" t="s">
        <v>81</v>
      </c>
      <c r="D101" s="176" t="s">
        <v>193</v>
      </c>
      <c r="E101" s="177" t="s">
        <v>3478</v>
      </c>
      <c r="F101" s="178" t="s">
        <v>3479</v>
      </c>
      <c r="G101" s="179" t="s">
        <v>2632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197</v>
      </c>
    </row>
    <row r="102" s="2" customFormat="1" ht="33" customHeight="1">
      <c r="A102" s="39"/>
      <c r="B102" s="175"/>
      <c r="C102" s="176" t="s">
        <v>90</v>
      </c>
      <c r="D102" s="176" t="s">
        <v>193</v>
      </c>
      <c r="E102" s="177" t="s">
        <v>3480</v>
      </c>
      <c r="F102" s="178" t="s">
        <v>3481</v>
      </c>
      <c r="G102" s="179" t="s">
        <v>2632</v>
      </c>
      <c r="H102" s="180">
        <v>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225</v>
      </c>
    </row>
    <row r="103" s="2" customFormat="1" ht="33" customHeight="1">
      <c r="A103" s="39"/>
      <c r="B103" s="175"/>
      <c r="C103" s="176" t="s">
        <v>197</v>
      </c>
      <c r="D103" s="176" t="s">
        <v>193</v>
      </c>
      <c r="E103" s="177" t="s">
        <v>3482</v>
      </c>
      <c r="F103" s="178" t="s">
        <v>3483</v>
      </c>
      <c r="G103" s="179" t="s">
        <v>2632</v>
      </c>
      <c r="H103" s="180">
        <v>2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236</v>
      </c>
    </row>
    <row r="104" s="2" customFormat="1" ht="16.5" customHeight="1">
      <c r="A104" s="39"/>
      <c r="B104" s="175"/>
      <c r="C104" s="176" t="s">
        <v>219</v>
      </c>
      <c r="D104" s="176" t="s">
        <v>193</v>
      </c>
      <c r="E104" s="177" t="s">
        <v>3484</v>
      </c>
      <c r="F104" s="178" t="s">
        <v>3485</v>
      </c>
      <c r="G104" s="179" t="s">
        <v>2471</v>
      </c>
      <c r="H104" s="180">
        <v>2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249</v>
      </c>
    </row>
    <row r="105" s="2" customFormat="1" ht="21.75" customHeight="1">
      <c r="A105" s="39"/>
      <c r="B105" s="175"/>
      <c r="C105" s="176" t="s">
        <v>225</v>
      </c>
      <c r="D105" s="176" t="s">
        <v>193</v>
      </c>
      <c r="E105" s="177" t="s">
        <v>3486</v>
      </c>
      <c r="F105" s="178" t="s">
        <v>3487</v>
      </c>
      <c r="G105" s="179" t="s">
        <v>2632</v>
      </c>
      <c r="H105" s="180">
        <v>3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9</v>
      </c>
    </row>
    <row r="106" s="2" customFormat="1" ht="24.15" customHeight="1">
      <c r="A106" s="39"/>
      <c r="B106" s="175"/>
      <c r="C106" s="176" t="s">
        <v>231</v>
      </c>
      <c r="D106" s="176" t="s">
        <v>193</v>
      </c>
      <c r="E106" s="177" t="s">
        <v>3488</v>
      </c>
      <c r="F106" s="178" t="s">
        <v>3489</v>
      </c>
      <c r="G106" s="179" t="s">
        <v>2632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279</v>
      </c>
    </row>
    <row r="107" s="12" customFormat="1" ht="22.8" customHeight="1">
      <c r="A107" s="12"/>
      <c r="B107" s="162"/>
      <c r="C107" s="12"/>
      <c r="D107" s="163" t="s">
        <v>71</v>
      </c>
      <c r="E107" s="173" t="s">
        <v>3139</v>
      </c>
      <c r="F107" s="173" t="s">
        <v>3160</v>
      </c>
      <c r="G107" s="12"/>
      <c r="H107" s="12"/>
      <c r="I107" s="165"/>
      <c r="J107" s="174">
        <f>BK107</f>
        <v>0</v>
      </c>
      <c r="K107" s="12"/>
      <c r="L107" s="162"/>
      <c r="M107" s="167"/>
      <c r="N107" s="168"/>
      <c r="O107" s="168"/>
      <c r="P107" s="169">
        <f>SUM(P108:P113)</f>
        <v>0</v>
      </c>
      <c r="Q107" s="168"/>
      <c r="R107" s="169">
        <f>SUM(R108:R113)</f>
        <v>0</v>
      </c>
      <c r="S107" s="168"/>
      <c r="T107" s="17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3" t="s">
        <v>79</v>
      </c>
      <c r="AT107" s="171" t="s">
        <v>71</v>
      </c>
      <c r="AU107" s="171" t="s">
        <v>79</v>
      </c>
      <c r="AY107" s="163" t="s">
        <v>191</v>
      </c>
      <c r="BK107" s="172">
        <f>SUM(BK108:BK113)</f>
        <v>0</v>
      </c>
    </row>
    <row r="108" s="2" customFormat="1" ht="16.5" customHeight="1">
      <c r="A108" s="39"/>
      <c r="B108" s="175"/>
      <c r="C108" s="176" t="s">
        <v>236</v>
      </c>
      <c r="D108" s="176" t="s">
        <v>193</v>
      </c>
      <c r="E108" s="177" t="s">
        <v>3490</v>
      </c>
      <c r="F108" s="178" t="s">
        <v>3491</v>
      </c>
      <c r="G108" s="179" t="s">
        <v>2471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293</v>
      </c>
    </row>
    <row r="109" s="2" customFormat="1" ht="16.5" customHeight="1">
      <c r="A109" s="39"/>
      <c r="B109" s="175"/>
      <c r="C109" s="176" t="s">
        <v>243</v>
      </c>
      <c r="D109" s="176" t="s">
        <v>193</v>
      </c>
      <c r="E109" s="177" t="s">
        <v>3492</v>
      </c>
      <c r="F109" s="178" t="s">
        <v>3493</v>
      </c>
      <c r="G109" s="179" t="s">
        <v>2471</v>
      </c>
      <c r="H109" s="180">
        <v>2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309</v>
      </c>
    </row>
    <row r="110" s="2" customFormat="1" ht="16.5" customHeight="1">
      <c r="A110" s="39"/>
      <c r="B110" s="175"/>
      <c r="C110" s="176" t="s">
        <v>249</v>
      </c>
      <c r="D110" s="176" t="s">
        <v>193</v>
      </c>
      <c r="E110" s="177" t="s">
        <v>3494</v>
      </c>
      <c r="F110" s="178" t="s">
        <v>3495</v>
      </c>
      <c r="G110" s="179" t="s">
        <v>2471</v>
      </c>
      <c r="H110" s="180">
        <v>2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323</v>
      </c>
    </row>
    <row r="111" s="2" customFormat="1" ht="16.5" customHeight="1">
      <c r="A111" s="39"/>
      <c r="B111" s="175"/>
      <c r="C111" s="176" t="s">
        <v>255</v>
      </c>
      <c r="D111" s="176" t="s">
        <v>193</v>
      </c>
      <c r="E111" s="177" t="s">
        <v>3496</v>
      </c>
      <c r="F111" s="178" t="s">
        <v>3497</v>
      </c>
      <c r="G111" s="179" t="s">
        <v>2471</v>
      </c>
      <c r="H111" s="180">
        <v>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334</v>
      </c>
    </row>
    <row r="112" s="2" customFormat="1" ht="16.5" customHeight="1">
      <c r="A112" s="39"/>
      <c r="B112" s="175"/>
      <c r="C112" s="176" t="s">
        <v>9</v>
      </c>
      <c r="D112" s="176" t="s">
        <v>193</v>
      </c>
      <c r="E112" s="177" t="s">
        <v>3498</v>
      </c>
      <c r="F112" s="178" t="s">
        <v>3499</v>
      </c>
      <c r="G112" s="179" t="s">
        <v>2471</v>
      </c>
      <c r="H112" s="180">
        <v>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346</v>
      </c>
    </row>
    <row r="113" s="2" customFormat="1" ht="16.5" customHeight="1">
      <c r="A113" s="39"/>
      <c r="B113" s="175"/>
      <c r="C113" s="176" t="s">
        <v>272</v>
      </c>
      <c r="D113" s="176" t="s">
        <v>193</v>
      </c>
      <c r="E113" s="177" t="s">
        <v>3500</v>
      </c>
      <c r="F113" s="178" t="s">
        <v>3501</v>
      </c>
      <c r="G113" s="179" t="s">
        <v>2471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358</v>
      </c>
    </row>
    <row r="114" s="12" customFormat="1" ht="22.8" customHeight="1">
      <c r="A114" s="12"/>
      <c r="B114" s="162"/>
      <c r="C114" s="12"/>
      <c r="D114" s="163" t="s">
        <v>71</v>
      </c>
      <c r="E114" s="173" t="s">
        <v>3159</v>
      </c>
      <c r="F114" s="173" t="s">
        <v>3173</v>
      </c>
      <c r="G114" s="12"/>
      <c r="H114" s="12"/>
      <c r="I114" s="165"/>
      <c r="J114" s="174">
        <f>BK114</f>
        <v>0</v>
      </c>
      <c r="K114" s="12"/>
      <c r="L114" s="162"/>
      <c r="M114" s="167"/>
      <c r="N114" s="168"/>
      <c r="O114" s="168"/>
      <c r="P114" s="169">
        <f>SUM(P115:P116)</f>
        <v>0</v>
      </c>
      <c r="Q114" s="168"/>
      <c r="R114" s="169">
        <f>SUM(R115:R116)</f>
        <v>0</v>
      </c>
      <c r="S114" s="168"/>
      <c r="T114" s="17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63" t="s">
        <v>79</v>
      </c>
      <c r="AT114" s="171" t="s">
        <v>71</v>
      </c>
      <c r="AU114" s="171" t="s">
        <v>79</v>
      </c>
      <c r="AY114" s="163" t="s">
        <v>191</v>
      </c>
      <c r="BK114" s="172">
        <f>SUM(BK115:BK116)</f>
        <v>0</v>
      </c>
    </row>
    <row r="115" s="2" customFormat="1" ht="24.15" customHeight="1">
      <c r="A115" s="39"/>
      <c r="B115" s="175"/>
      <c r="C115" s="176" t="s">
        <v>279</v>
      </c>
      <c r="D115" s="176" t="s">
        <v>193</v>
      </c>
      <c r="E115" s="177" t="s">
        <v>3502</v>
      </c>
      <c r="F115" s="178" t="s">
        <v>3503</v>
      </c>
      <c r="G115" s="179" t="s">
        <v>288</v>
      </c>
      <c r="H115" s="180">
        <v>115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369</v>
      </c>
    </row>
    <row r="116" s="2" customFormat="1" ht="16.5" customHeight="1">
      <c r="A116" s="39"/>
      <c r="B116" s="175"/>
      <c r="C116" s="176" t="s">
        <v>285</v>
      </c>
      <c r="D116" s="176" t="s">
        <v>193</v>
      </c>
      <c r="E116" s="177" t="s">
        <v>3504</v>
      </c>
      <c r="F116" s="178" t="s">
        <v>3177</v>
      </c>
      <c r="G116" s="179" t="s">
        <v>2632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383</v>
      </c>
    </row>
    <row r="117" s="12" customFormat="1" ht="22.8" customHeight="1">
      <c r="A117" s="12"/>
      <c r="B117" s="162"/>
      <c r="C117" s="12"/>
      <c r="D117" s="163" t="s">
        <v>71</v>
      </c>
      <c r="E117" s="173" t="s">
        <v>3167</v>
      </c>
      <c r="F117" s="173" t="s">
        <v>3179</v>
      </c>
      <c r="G117" s="12"/>
      <c r="H117" s="12"/>
      <c r="I117" s="165"/>
      <c r="J117" s="174">
        <f>BK117</f>
        <v>0</v>
      </c>
      <c r="K117" s="12"/>
      <c r="L117" s="162"/>
      <c r="M117" s="167"/>
      <c r="N117" s="168"/>
      <c r="O117" s="168"/>
      <c r="P117" s="169">
        <f>SUM(P118:P122)</f>
        <v>0</v>
      </c>
      <c r="Q117" s="168"/>
      <c r="R117" s="169">
        <f>SUM(R118:R122)</f>
        <v>0</v>
      </c>
      <c r="S117" s="168"/>
      <c r="T117" s="170">
        <f>SUM(T118:T122)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3" t="s">
        <v>79</v>
      </c>
      <c r="AT117" s="171" t="s">
        <v>71</v>
      </c>
      <c r="AU117" s="171" t="s">
        <v>79</v>
      </c>
      <c r="AY117" s="163" t="s">
        <v>191</v>
      </c>
      <c r="BK117" s="172">
        <f>SUM(BK118:BK122)</f>
        <v>0</v>
      </c>
    </row>
    <row r="118" s="2" customFormat="1" ht="16.5" customHeight="1">
      <c r="A118" s="39"/>
      <c r="B118" s="175"/>
      <c r="C118" s="176" t="s">
        <v>293</v>
      </c>
      <c r="D118" s="176" t="s">
        <v>193</v>
      </c>
      <c r="E118" s="177" t="s">
        <v>3505</v>
      </c>
      <c r="F118" s="178" t="s">
        <v>3181</v>
      </c>
      <c r="G118" s="179" t="s">
        <v>2632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396</v>
      </c>
    </row>
    <row r="119" s="2" customFormat="1" ht="16.5" customHeight="1">
      <c r="A119" s="39"/>
      <c r="B119" s="175"/>
      <c r="C119" s="176" t="s">
        <v>300</v>
      </c>
      <c r="D119" s="176" t="s">
        <v>193</v>
      </c>
      <c r="E119" s="177" t="s">
        <v>3506</v>
      </c>
      <c r="F119" s="178" t="s">
        <v>3183</v>
      </c>
      <c r="G119" s="179" t="s">
        <v>288</v>
      </c>
      <c r="H119" s="180">
        <v>60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407</v>
      </c>
    </row>
    <row r="120" s="2" customFormat="1" ht="16.5" customHeight="1">
      <c r="A120" s="39"/>
      <c r="B120" s="175"/>
      <c r="C120" s="176" t="s">
        <v>309</v>
      </c>
      <c r="D120" s="176" t="s">
        <v>193</v>
      </c>
      <c r="E120" s="177" t="s">
        <v>3507</v>
      </c>
      <c r="F120" s="178" t="s">
        <v>3185</v>
      </c>
      <c r="G120" s="179" t="s">
        <v>2632</v>
      </c>
      <c r="H120" s="180">
        <v>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421</v>
      </c>
    </row>
    <row r="121" s="2" customFormat="1" ht="16.5" customHeight="1">
      <c r="A121" s="39"/>
      <c r="B121" s="175"/>
      <c r="C121" s="176" t="s">
        <v>318</v>
      </c>
      <c r="D121" s="176" t="s">
        <v>193</v>
      </c>
      <c r="E121" s="177" t="s">
        <v>3508</v>
      </c>
      <c r="F121" s="178" t="s">
        <v>3270</v>
      </c>
      <c r="G121" s="179" t="s">
        <v>2632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432</v>
      </c>
    </row>
    <row r="122" s="2" customFormat="1" ht="16.5" customHeight="1">
      <c r="A122" s="39"/>
      <c r="B122" s="175"/>
      <c r="C122" s="176" t="s">
        <v>323</v>
      </c>
      <c r="D122" s="176" t="s">
        <v>193</v>
      </c>
      <c r="E122" s="177" t="s">
        <v>3509</v>
      </c>
      <c r="F122" s="178" t="s">
        <v>3189</v>
      </c>
      <c r="G122" s="179" t="s">
        <v>2632</v>
      </c>
      <c r="H122" s="180">
        <v>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446</v>
      </c>
    </row>
    <row r="123" s="12" customFormat="1" ht="22.8" customHeight="1">
      <c r="A123" s="12"/>
      <c r="B123" s="162"/>
      <c r="C123" s="12"/>
      <c r="D123" s="163" t="s">
        <v>71</v>
      </c>
      <c r="E123" s="173" t="s">
        <v>3172</v>
      </c>
      <c r="F123" s="173" t="s">
        <v>2717</v>
      </c>
      <c r="G123" s="12"/>
      <c r="H123" s="12"/>
      <c r="I123" s="165"/>
      <c r="J123" s="174">
        <f>BK123</f>
        <v>0</v>
      </c>
      <c r="K123" s="12"/>
      <c r="L123" s="162"/>
      <c r="M123" s="167"/>
      <c r="N123" s="168"/>
      <c r="O123" s="168"/>
      <c r="P123" s="169">
        <f>SUM(P124:P138)</f>
        <v>0</v>
      </c>
      <c r="Q123" s="168"/>
      <c r="R123" s="169">
        <f>SUM(R124:R138)</f>
        <v>0</v>
      </c>
      <c r="S123" s="168"/>
      <c r="T123" s="17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3" t="s">
        <v>79</v>
      </c>
      <c r="AT123" s="171" t="s">
        <v>71</v>
      </c>
      <c r="AU123" s="171" t="s">
        <v>79</v>
      </c>
      <c r="AY123" s="163" t="s">
        <v>191</v>
      </c>
      <c r="BK123" s="172">
        <f>SUM(BK124:BK138)</f>
        <v>0</v>
      </c>
    </row>
    <row r="124" s="2" customFormat="1" ht="16.5" customHeight="1">
      <c r="A124" s="39"/>
      <c r="B124" s="175"/>
      <c r="C124" s="176" t="s">
        <v>8</v>
      </c>
      <c r="D124" s="176" t="s">
        <v>193</v>
      </c>
      <c r="E124" s="177" t="s">
        <v>3510</v>
      </c>
      <c r="F124" s="178" t="s">
        <v>3194</v>
      </c>
      <c r="G124" s="179" t="s">
        <v>2632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457</v>
      </c>
    </row>
    <row r="125" s="2" customFormat="1" ht="16.5" customHeight="1">
      <c r="A125" s="39"/>
      <c r="B125" s="175"/>
      <c r="C125" s="176" t="s">
        <v>334</v>
      </c>
      <c r="D125" s="176" t="s">
        <v>193</v>
      </c>
      <c r="E125" s="177" t="s">
        <v>3511</v>
      </c>
      <c r="F125" s="178" t="s">
        <v>2616</v>
      </c>
      <c r="G125" s="179" t="s">
        <v>2632</v>
      </c>
      <c r="H125" s="180">
        <v>1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469</v>
      </c>
    </row>
    <row r="126" s="2" customFormat="1" ht="16.5" customHeight="1">
      <c r="A126" s="39"/>
      <c r="B126" s="175"/>
      <c r="C126" s="176" t="s">
        <v>340</v>
      </c>
      <c r="D126" s="176" t="s">
        <v>193</v>
      </c>
      <c r="E126" s="177" t="s">
        <v>3512</v>
      </c>
      <c r="F126" s="178" t="s">
        <v>3197</v>
      </c>
      <c r="G126" s="179" t="s">
        <v>2632</v>
      </c>
      <c r="H126" s="180">
        <v>1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481</v>
      </c>
    </row>
    <row r="127" s="2" customFormat="1" ht="16.5" customHeight="1">
      <c r="A127" s="39"/>
      <c r="B127" s="175"/>
      <c r="C127" s="176" t="s">
        <v>346</v>
      </c>
      <c r="D127" s="176" t="s">
        <v>193</v>
      </c>
      <c r="E127" s="177" t="s">
        <v>3513</v>
      </c>
      <c r="F127" s="178" t="s">
        <v>2859</v>
      </c>
      <c r="G127" s="179" t="s">
        <v>2632</v>
      </c>
      <c r="H127" s="180">
        <v>1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493</v>
      </c>
    </row>
    <row r="128" s="2" customFormat="1" ht="16.5" customHeight="1">
      <c r="A128" s="39"/>
      <c r="B128" s="175"/>
      <c r="C128" s="176" t="s">
        <v>352</v>
      </c>
      <c r="D128" s="176" t="s">
        <v>193</v>
      </c>
      <c r="E128" s="177" t="s">
        <v>3514</v>
      </c>
      <c r="F128" s="178" t="s">
        <v>3515</v>
      </c>
      <c r="G128" s="179" t="s">
        <v>2632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504</v>
      </c>
    </row>
    <row r="129" s="2" customFormat="1" ht="16.5" customHeight="1">
      <c r="A129" s="39"/>
      <c r="B129" s="175"/>
      <c r="C129" s="176" t="s">
        <v>358</v>
      </c>
      <c r="D129" s="176" t="s">
        <v>193</v>
      </c>
      <c r="E129" s="177" t="s">
        <v>3516</v>
      </c>
      <c r="F129" s="178" t="s">
        <v>3202</v>
      </c>
      <c r="G129" s="179" t="s">
        <v>2632</v>
      </c>
      <c r="H129" s="180">
        <v>1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522</v>
      </c>
    </row>
    <row r="130" s="2" customFormat="1" ht="16.5" customHeight="1">
      <c r="A130" s="39"/>
      <c r="B130" s="175"/>
      <c r="C130" s="176" t="s">
        <v>363</v>
      </c>
      <c r="D130" s="176" t="s">
        <v>193</v>
      </c>
      <c r="E130" s="177" t="s">
        <v>3517</v>
      </c>
      <c r="F130" s="178" t="s">
        <v>3204</v>
      </c>
      <c r="G130" s="179" t="s">
        <v>2632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536</v>
      </c>
    </row>
    <row r="131" s="2" customFormat="1" ht="16.5" customHeight="1">
      <c r="A131" s="39"/>
      <c r="B131" s="175"/>
      <c r="C131" s="176" t="s">
        <v>369</v>
      </c>
      <c r="D131" s="176" t="s">
        <v>193</v>
      </c>
      <c r="E131" s="177" t="s">
        <v>3518</v>
      </c>
      <c r="F131" s="178" t="s">
        <v>3206</v>
      </c>
      <c r="G131" s="179" t="s">
        <v>2632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550</v>
      </c>
    </row>
    <row r="132" s="2" customFormat="1" ht="16.5" customHeight="1">
      <c r="A132" s="39"/>
      <c r="B132" s="175"/>
      <c r="C132" s="176" t="s">
        <v>376</v>
      </c>
      <c r="D132" s="176" t="s">
        <v>193</v>
      </c>
      <c r="E132" s="177" t="s">
        <v>3519</v>
      </c>
      <c r="F132" s="178" t="s">
        <v>3208</v>
      </c>
      <c r="G132" s="179" t="s">
        <v>2632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560</v>
      </c>
    </row>
    <row r="133" s="2" customFormat="1" ht="16.5" customHeight="1">
      <c r="A133" s="39"/>
      <c r="B133" s="175"/>
      <c r="C133" s="176" t="s">
        <v>383</v>
      </c>
      <c r="D133" s="176" t="s">
        <v>193</v>
      </c>
      <c r="E133" s="177" t="s">
        <v>3520</v>
      </c>
      <c r="F133" s="178" t="s">
        <v>3220</v>
      </c>
      <c r="G133" s="179" t="s">
        <v>2632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574</v>
      </c>
    </row>
    <row r="134" s="2" customFormat="1" ht="16.5" customHeight="1">
      <c r="A134" s="39"/>
      <c r="B134" s="175"/>
      <c r="C134" s="176" t="s">
        <v>390</v>
      </c>
      <c r="D134" s="176" t="s">
        <v>193</v>
      </c>
      <c r="E134" s="177" t="s">
        <v>3521</v>
      </c>
      <c r="F134" s="178" t="s">
        <v>3224</v>
      </c>
      <c r="G134" s="179" t="s">
        <v>2632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588</v>
      </c>
    </row>
    <row r="135" s="2" customFormat="1" ht="16.5" customHeight="1">
      <c r="A135" s="39"/>
      <c r="B135" s="175"/>
      <c r="C135" s="176" t="s">
        <v>396</v>
      </c>
      <c r="D135" s="176" t="s">
        <v>193</v>
      </c>
      <c r="E135" s="177" t="s">
        <v>3522</v>
      </c>
      <c r="F135" s="178" t="s">
        <v>3226</v>
      </c>
      <c r="G135" s="179" t="s">
        <v>2632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604</v>
      </c>
    </row>
    <row r="136" s="2" customFormat="1" ht="16.5" customHeight="1">
      <c r="A136" s="39"/>
      <c r="B136" s="175"/>
      <c r="C136" s="176" t="s">
        <v>401</v>
      </c>
      <c r="D136" s="176" t="s">
        <v>193</v>
      </c>
      <c r="E136" s="177" t="s">
        <v>3523</v>
      </c>
      <c r="F136" s="178" t="s">
        <v>3228</v>
      </c>
      <c r="G136" s="179" t="s">
        <v>2632</v>
      </c>
      <c r="H136" s="180">
        <v>1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979</v>
      </c>
    </row>
    <row r="137" s="2" customFormat="1" ht="16.5" customHeight="1">
      <c r="A137" s="39"/>
      <c r="B137" s="175"/>
      <c r="C137" s="176" t="s">
        <v>407</v>
      </c>
      <c r="D137" s="176" t="s">
        <v>193</v>
      </c>
      <c r="E137" s="177" t="s">
        <v>3524</v>
      </c>
      <c r="F137" s="178" t="s">
        <v>3230</v>
      </c>
      <c r="G137" s="179" t="s">
        <v>2632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991</v>
      </c>
    </row>
    <row r="138" s="2" customFormat="1" ht="16.5" customHeight="1">
      <c r="A138" s="39"/>
      <c r="B138" s="175"/>
      <c r="C138" s="176" t="s">
        <v>414</v>
      </c>
      <c r="D138" s="176" t="s">
        <v>193</v>
      </c>
      <c r="E138" s="177" t="s">
        <v>3525</v>
      </c>
      <c r="F138" s="178" t="s">
        <v>3232</v>
      </c>
      <c r="G138" s="179" t="s">
        <v>2632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236" t="s">
        <v>3</v>
      </c>
      <c r="N138" s="237" t="s">
        <v>43</v>
      </c>
      <c r="O138" s="234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1001</v>
      </c>
    </row>
    <row r="139" s="2" customFormat="1" ht="6.96" customHeight="1">
      <c r="A139" s="39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40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autoFilter ref="C96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3526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2218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ROUND(J94,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ROUND((SUM(BE94:BE164)),  2)</f>
        <v>0</v>
      </c>
      <c r="G35" s="39"/>
      <c r="H35" s="39"/>
      <c r="I35" s="134">
        <v>0.20999999999999999</v>
      </c>
      <c r="J35" s="133">
        <f>ROUND(((SUM(BE94:BE164))*I35),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ROUND((SUM(BF94:BF164)),  2)</f>
        <v>0</v>
      </c>
      <c r="G36" s="39"/>
      <c r="H36" s="39"/>
      <c r="I36" s="134">
        <v>0.12</v>
      </c>
      <c r="J36" s="133">
        <f>ROUND(((SUM(BF94:BF164))*I36),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ROUND((SUM(BG94:BG164)),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ROUND((SUM(BH94:BH164)),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ROUND((SUM(BI94:BI164)),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 xml:space="preserve">08 - SO 01.7 -  EPS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J94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161</v>
      </c>
      <c r="E64" s="146"/>
      <c r="F64" s="146"/>
      <c r="G64" s="146"/>
      <c r="H64" s="146"/>
      <c r="I64" s="146"/>
      <c r="J64" s="147">
        <f>J95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3117</v>
      </c>
      <c r="E65" s="150"/>
      <c r="F65" s="150"/>
      <c r="G65" s="150"/>
      <c r="H65" s="150"/>
      <c r="I65" s="150"/>
      <c r="J65" s="151">
        <f>J96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3118</v>
      </c>
      <c r="E66" s="150"/>
      <c r="F66" s="150"/>
      <c r="G66" s="150"/>
      <c r="H66" s="150"/>
      <c r="I66" s="150"/>
      <c r="J66" s="151">
        <f>J109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3527</v>
      </c>
      <c r="E67" s="150"/>
      <c r="F67" s="150"/>
      <c r="G67" s="150"/>
      <c r="H67" s="150"/>
      <c r="I67" s="150"/>
      <c r="J67" s="151">
        <f>J120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3528</v>
      </c>
      <c r="E68" s="150"/>
      <c r="F68" s="150"/>
      <c r="G68" s="150"/>
      <c r="H68" s="150"/>
      <c r="I68" s="150"/>
      <c r="J68" s="151">
        <f>J123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3121</v>
      </c>
      <c r="E69" s="150"/>
      <c r="F69" s="150"/>
      <c r="G69" s="150"/>
      <c r="H69" s="150"/>
      <c r="I69" s="150"/>
      <c r="J69" s="151">
        <f>J126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3529</v>
      </c>
      <c r="E70" s="150"/>
      <c r="F70" s="150"/>
      <c r="G70" s="150"/>
      <c r="H70" s="150"/>
      <c r="I70" s="150"/>
      <c r="J70" s="151">
        <f>J132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3530</v>
      </c>
      <c r="E71" s="150"/>
      <c r="F71" s="150"/>
      <c r="G71" s="150"/>
      <c r="H71" s="150"/>
      <c r="I71" s="150"/>
      <c r="J71" s="151">
        <f>J134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3531</v>
      </c>
      <c r="E72" s="150"/>
      <c r="F72" s="150"/>
      <c r="G72" s="150"/>
      <c r="H72" s="150"/>
      <c r="I72" s="150"/>
      <c r="J72" s="151">
        <f>J142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176</v>
      </c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39"/>
      <c r="D82" s="39"/>
      <c r="E82" s="126" t="str">
        <f>E7</f>
        <v>Rekonstrukce pavilonu údržby - A, úprava 27.7.2025</v>
      </c>
      <c r="F82" s="33"/>
      <c r="G82" s="33"/>
      <c r="H82" s="33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3"/>
      <c r="C83" s="33" t="s">
        <v>151</v>
      </c>
      <c r="L83" s="23"/>
    </row>
    <row r="84" s="2" customFormat="1" ht="16.5" customHeight="1">
      <c r="A84" s="39"/>
      <c r="B84" s="40"/>
      <c r="C84" s="39"/>
      <c r="D84" s="39"/>
      <c r="E84" s="126" t="s">
        <v>152</v>
      </c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153</v>
      </c>
      <c r="D85" s="39"/>
      <c r="E85" s="39"/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39"/>
      <c r="D86" s="39"/>
      <c r="E86" s="63" t="str">
        <f>E11</f>
        <v xml:space="preserve">08 - SO 01.7 -  EPS</v>
      </c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39"/>
      <c r="E88" s="39"/>
      <c r="F88" s="28" t="str">
        <f>F14</f>
        <v xml:space="preserve"> </v>
      </c>
      <c r="G88" s="39"/>
      <c r="H88" s="39"/>
      <c r="I88" s="33" t="s">
        <v>23</v>
      </c>
      <c r="J88" s="65" t="str">
        <f>IF(J14="","",J14)</f>
        <v>27. 7. 2025</v>
      </c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39"/>
      <c r="E90" s="39"/>
      <c r="F90" s="28" t="str">
        <f>E17</f>
        <v>Česká zemědělská univerzita</v>
      </c>
      <c r="G90" s="39"/>
      <c r="H90" s="39"/>
      <c r="I90" s="33" t="s">
        <v>31</v>
      </c>
      <c r="J90" s="37" t="str">
        <f>E23</f>
        <v xml:space="preserve">GREBNER,  spol. s r.o.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39"/>
      <c r="E91" s="39"/>
      <c r="F91" s="28" t="str">
        <f>IF(E20="","",E20)</f>
        <v>Vyplň údaj</v>
      </c>
      <c r="G91" s="39"/>
      <c r="H91" s="39"/>
      <c r="I91" s="33" t="s">
        <v>34</v>
      </c>
      <c r="J91" s="37" t="str">
        <f>E26</f>
        <v>Ing.Josef Němeček</v>
      </c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52"/>
      <c r="B93" s="153"/>
      <c r="C93" s="154" t="s">
        <v>177</v>
      </c>
      <c r="D93" s="155" t="s">
        <v>57</v>
      </c>
      <c r="E93" s="155" t="s">
        <v>53</v>
      </c>
      <c r="F93" s="155" t="s">
        <v>54</v>
      </c>
      <c r="G93" s="155" t="s">
        <v>178</v>
      </c>
      <c r="H93" s="155" t="s">
        <v>179</v>
      </c>
      <c r="I93" s="155" t="s">
        <v>180</v>
      </c>
      <c r="J93" s="155" t="s">
        <v>159</v>
      </c>
      <c r="K93" s="156" t="s">
        <v>181</v>
      </c>
      <c r="L93" s="157"/>
      <c r="M93" s="81" t="s">
        <v>3</v>
      </c>
      <c r="N93" s="82" t="s">
        <v>42</v>
      </c>
      <c r="O93" s="82" t="s">
        <v>182</v>
      </c>
      <c r="P93" s="82" t="s">
        <v>183</v>
      </c>
      <c r="Q93" s="82" t="s">
        <v>184</v>
      </c>
      <c r="R93" s="82" t="s">
        <v>185</v>
      </c>
      <c r="S93" s="82" t="s">
        <v>186</v>
      </c>
      <c r="T93" s="83" t="s">
        <v>187</v>
      </c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</row>
    <row r="94" s="2" customFormat="1" ht="22.8" customHeight="1">
      <c r="A94" s="39"/>
      <c r="B94" s="40"/>
      <c r="C94" s="88" t="s">
        <v>188</v>
      </c>
      <c r="D94" s="39"/>
      <c r="E94" s="39"/>
      <c r="F94" s="39"/>
      <c r="G94" s="39"/>
      <c r="H94" s="39"/>
      <c r="I94" s="39"/>
      <c r="J94" s="158">
        <f>BK94</f>
        <v>0</v>
      </c>
      <c r="K94" s="39"/>
      <c r="L94" s="40"/>
      <c r="M94" s="84"/>
      <c r="N94" s="69"/>
      <c r="O94" s="85"/>
      <c r="P94" s="159">
        <f>P95</f>
        <v>0</v>
      </c>
      <c r="Q94" s="85"/>
      <c r="R94" s="159">
        <f>R95</f>
        <v>0</v>
      </c>
      <c r="S94" s="85"/>
      <c r="T94" s="160">
        <f>T95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71</v>
      </c>
      <c r="AU94" s="20" t="s">
        <v>160</v>
      </c>
      <c r="BK94" s="161">
        <f>BK95</f>
        <v>0</v>
      </c>
    </row>
    <row r="95" s="12" customFormat="1" ht="25.92" customHeight="1">
      <c r="A95" s="12"/>
      <c r="B95" s="162"/>
      <c r="C95" s="12"/>
      <c r="D95" s="163" t="s">
        <v>71</v>
      </c>
      <c r="E95" s="164" t="s">
        <v>189</v>
      </c>
      <c r="F95" s="164" t="s">
        <v>190</v>
      </c>
      <c r="G95" s="12"/>
      <c r="H95" s="12"/>
      <c r="I95" s="165"/>
      <c r="J95" s="166">
        <f>BK95</f>
        <v>0</v>
      </c>
      <c r="K95" s="12"/>
      <c r="L95" s="162"/>
      <c r="M95" s="167"/>
      <c r="N95" s="168"/>
      <c r="O95" s="168"/>
      <c r="P95" s="169">
        <f>P96+P109+P120+P123+P126+P132+P134+P142</f>
        <v>0</v>
      </c>
      <c r="Q95" s="168"/>
      <c r="R95" s="169">
        <f>R96+R109+R120+R123+R126+R132+R134+R142</f>
        <v>0</v>
      </c>
      <c r="S95" s="168"/>
      <c r="T95" s="170">
        <f>T96+T109+T120+T123+T126+T132+T134+T142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3" t="s">
        <v>79</v>
      </c>
      <c r="AT95" s="171" t="s">
        <v>71</v>
      </c>
      <c r="AU95" s="171" t="s">
        <v>72</v>
      </c>
      <c r="AY95" s="163" t="s">
        <v>191</v>
      </c>
      <c r="BK95" s="172">
        <f>BK96+BK109+BK120+BK123+BK126+BK132+BK134+BK142</f>
        <v>0</v>
      </c>
    </row>
    <row r="96" s="12" customFormat="1" ht="22.8" customHeight="1">
      <c r="A96" s="12"/>
      <c r="B96" s="162"/>
      <c r="C96" s="12"/>
      <c r="D96" s="163" t="s">
        <v>71</v>
      </c>
      <c r="E96" s="173" t="s">
        <v>2623</v>
      </c>
      <c r="F96" s="173" t="s">
        <v>3124</v>
      </c>
      <c r="G96" s="12"/>
      <c r="H96" s="12"/>
      <c r="I96" s="165"/>
      <c r="J96" s="174">
        <f>BK96</f>
        <v>0</v>
      </c>
      <c r="K96" s="12"/>
      <c r="L96" s="162"/>
      <c r="M96" s="167"/>
      <c r="N96" s="168"/>
      <c r="O96" s="168"/>
      <c r="P96" s="169">
        <f>SUM(P97:P108)</f>
        <v>0</v>
      </c>
      <c r="Q96" s="168"/>
      <c r="R96" s="169">
        <f>SUM(R97:R108)</f>
        <v>0</v>
      </c>
      <c r="S96" s="168"/>
      <c r="T96" s="17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3" t="s">
        <v>79</v>
      </c>
      <c r="AT96" s="171" t="s">
        <v>71</v>
      </c>
      <c r="AU96" s="171" t="s">
        <v>79</v>
      </c>
      <c r="AY96" s="163" t="s">
        <v>191</v>
      </c>
      <c r="BK96" s="172">
        <f>SUM(BK97:BK108)</f>
        <v>0</v>
      </c>
    </row>
    <row r="97" s="2" customFormat="1" ht="33" customHeight="1">
      <c r="A97" s="39"/>
      <c r="B97" s="175"/>
      <c r="C97" s="176" t="s">
        <v>79</v>
      </c>
      <c r="D97" s="176" t="s">
        <v>193</v>
      </c>
      <c r="E97" s="177" t="s">
        <v>3532</v>
      </c>
      <c r="F97" s="178" t="s">
        <v>3533</v>
      </c>
      <c r="G97" s="179" t="s">
        <v>2632</v>
      </c>
      <c r="H97" s="180">
        <v>1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197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197</v>
      </c>
      <c r="BM97" s="187" t="s">
        <v>81</v>
      </c>
    </row>
    <row r="98" s="2" customFormat="1" ht="16.5" customHeight="1">
      <c r="A98" s="39"/>
      <c r="B98" s="175"/>
      <c r="C98" s="176" t="s">
        <v>81</v>
      </c>
      <c r="D98" s="176" t="s">
        <v>193</v>
      </c>
      <c r="E98" s="177" t="s">
        <v>3534</v>
      </c>
      <c r="F98" s="178" t="s">
        <v>3535</v>
      </c>
      <c r="G98" s="179" t="s">
        <v>2632</v>
      </c>
      <c r="H98" s="180">
        <v>1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197</v>
      </c>
    </row>
    <row r="99" s="2" customFormat="1" ht="21.75" customHeight="1">
      <c r="A99" s="39"/>
      <c r="B99" s="175"/>
      <c r="C99" s="176" t="s">
        <v>90</v>
      </c>
      <c r="D99" s="176" t="s">
        <v>193</v>
      </c>
      <c r="E99" s="177" t="s">
        <v>3536</v>
      </c>
      <c r="F99" s="178" t="s">
        <v>3537</v>
      </c>
      <c r="G99" s="179" t="s">
        <v>2632</v>
      </c>
      <c r="H99" s="180">
        <v>1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225</v>
      </c>
    </row>
    <row r="100" s="2" customFormat="1" ht="16.5" customHeight="1">
      <c r="A100" s="39"/>
      <c r="B100" s="175"/>
      <c r="C100" s="176" t="s">
        <v>197</v>
      </c>
      <c r="D100" s="176" t="s">
        <v>193</v>
      </c>
      <c r="E100" s="177" t="s">
        <v>3538</v>
      </c>
      <c r="F100" s="178" t="s">
        <v>3539</v>
      </c>
      <c r="G100" s="179" t="s">
        <v>2632</v>
      </c>
      <c r="H100" s="180">
        <v>2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236</v>
      </c>
    </row>
    <row r="101" s="2" customFormat="1" ht="16.5" customHeight="1">
      <c r="A101" s="39"/>
      <c r="B101" s="175"/>
      <c r="C101" s="176" t="s">
        <v>219</v>
      </c>
      <c r="D101" s="176" t="s">
        <v>193</v>
      </c>
      <c r="E101" s="177" t="s">
        <v>3540</v>
      </c>
      <c r="F101" s="178" t="s">
        <v>3541</v>
      </c>
      <c r="G101" s="179" t="s">
        <v>2632</v>
      </c>
      <c r="H101" s="180">
        <v>2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249</v>
      </c>
    </row>
    <row r="102" s="2" customFormat="1" ht="16.5" customHeight="1">
      <c r="A102" s="39"/>
      <c r="B102" s="175"/>
      <c r="C102" s="176" t="s">
        <v>225</v>
      </c>
      <c r="D102" s="176" t="s">
        <v>193</v>
      </c>
      <c r="E102" s="177" t="s">
        <v>3542</v>
      </c>
      <c r="F102" s="178" t="s">
        <v>3543</v>
      </c>
      <c r="G102" s="179" t="s">
        <v>2471</v>
      </c>
      <c r="H102" s="180">
        <v>4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9</v>
      </c>
    </row>
    <row r="103" s="2" customFormat="1" ht="16.5" customHeight="1">
      <c r="A103" s="39"/>
      <c r="B103" s="175"/>
      <c r="C103" s="176" t="s">
        <v>231</v>
      </c>
      <c r="D103" s="176" t="s">
        <v>193</v>
      </c>
      <c r="E103" s="177" t="s">
        <v>3544</v>
      </c>
      <c r="F103" s="178" t="s">
        <v>3545</v>
      </c>
      <c r="G103" s="179" t="s">
        <v>2632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279</v>
      </c>
    </row>
    <row r="104" s="2" customFormat="1" ht="16.5" customHeight="1">
      <c r="A104" s="39"/>
      <c r="B104" s="175"/>
      <c r="C104" s="176" t="s">
        <v>236</v>
      </c>
      <c r="D104" s="176" t="s">
        <v>193</v>
      </c>
      <c r="E104" s="177" t="s">
        <v>3546</v>
      </c>
      <c r="F104" s="178" t="s">
        <v>3547</v>
      </c>
      <c r="G104" s="179" t="s">
        <v>2632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293</v>
      </c>
    </row>
    <row r="105" s="2" customFormat="1" ht="16.5" customHeight="1">
      <c r="A105" s="39"/>
      <c r="B105" s="175"/>
      <c r="C105" s="176" t="s">
        <v>243</v>
      </c>
      <c r="D105" s="176" t="s">
        <v>193</v>
      </c>
      <c r="E105" s="177" t="s">
        <v>3548</v>
      </c>
      <c r="F105" s="178" t="s">
        <v>3549</v>
      </c>
      <c r="G105" s="179" t="s">
        <v>2471</v>
      </c>
      <c r="H105" s="180">
        <v>2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309</v>
      </c>
    </row>
    <row r="106" s="2" customFormat="1" ht="16.5" customHeight="1">
      <c r="A106" s="39"/>
      <c r="B106" s="175"/>
      <c r="C106" s="176" t="s">
        <v>249</v>
      </c>
      <c r="D106" s="176" t="s">
        <v>193</v>
      </c>
      <c r="E106" s="177" t="s">
        <v>3550</v>
      </c>
      <c r="F106" s="178" t="s">
        <v>3551</v>
      </c>
      <c r="G106" s="179" t="s">
        <v>288</v>
      </c>
      <c r="H106" s="180">
        <v>2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323</v>
      </c>
    </row>
    <row r="107" s="2" customFormat="1" ht="16.5" customHeight="1">
      <c r="A107" s="39"/>
      <c r="B107" s="175"/>
      <c r="C107" s="176" t="s">
        <v>255</v>
      </c>
      <c r="D107" s="176" t="s">
        <v>193</v>
      </c>
      <c r="E107" s="177" t="s">
        <v>3552</v>
      </c>
      <c r="F107" s="178" t="s">
        <v>3553</v>
      </c>
      <c r="G107" s="179" t="s">
        <v>2471</v>
      </c>
      <c r="H107" s="180">
        <v>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334</v>
      </c>
    </row>
    <row r="108" s="2" customFormat="1" ht="16.5" customHeight="1">
      <c r="A108" s="39"/>
      <c r="B108" s="175"/>
      <c r="C108" s="176" t="s">
        <v>9</v>
      </c>
      <c r="D108" s="176" t="s">
        <v>193</v>
      </c>
      <c r="E108" s="177" t="s">
        <v>3554</v>
      </c>
      <c r="F108" s="178" t="s">
        <v>3555</v>
      </c>
      <c r="G108" s="179" t="s">
        <v>2632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346</v>
      </c>
    </row>
    <row r="109" s="12" customFormat="1" ht="22.8" customHeight="1">
      <c r="A109" s="12"/>
      <c r="B109" s="162"/>
      <c r="C109" s="12"/>
      <c r="D109" s="163" t="s">
        <v>71</v>
      </c>
      <c r="E109" s="173" t="s">
        <v>3139</v>
      </c>
      <c r="F109" s="173" t="s">
        <v>3140</v>
      </c>
      <c r="G109" s="12"/>
      <c r="H109" s="12"/>
      <c r="I109" s="165"/>
      <c r="J109" s="174">
        <f>BK109</f>
        <v>0</v>
      </c>
      <c r="K109" s="12"/>
      <c r="L109" s="162"/>
      <c r="M109" s="167"/>
      <c r="N109" s="168"/>
      <c r="O109" s="168"/>
      <c r="P109" s="169">
        <f>SUM(P110:P119)</f>
        <v>0</v>
      </c>
      <c r="Q109" s="168"/>
      <c r="R109" s="169">
        <f>SUM(R110:R119)</f>
        <v>0</v>
      </c>
      <c r="S109" s="168"/>
      <c r="T109" s="170">
        <f>SUM(T110:T119)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3" t="s">
        <v>79</v>
      </c>
      <c r="AT109" s="171" t="s">
        <v>71</v>
      </c>
      <c r="AU109" s="171" t="s">
        <v>79</v>
      </c>
      <c r="AY109" s="163" t="s">
        <v>191</v>
      </c>
      <c r="BK109" s="172">
        <f>SUM(BK110:BK119)</f>
        <v>0</v>
      </c>
    </row>
    <row r="110" s="2" customFormat="1" ht="16.5" customHeight="1">
      <c r="A110" s="39"/>
      <c r="B110" s="175"/>
      <c r="C110" s="176" t="s">
        <v>272</v>
      </c>
      <c r="D110" s="176" t="s">
        <v>193</v>
      </c>
      <c r="E110" s="177" t="s">
        <v>3556</v>
      </c>
      <c r="F110" s="178" t="s">
        <v>3557</v>
      </c>
      <c r="G110" s="179" t="s">
        <v>2632</v>
      </c>
      <c r="H110" s="180">
        <v>2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358</v>
      </c>
    </row>
    <row r="111" s="2" customFormat="1" ht="16.5" customHeight="1">
      <c r="A111" s="39"/>
      <c r="B111" s="175"/>
      <c r="C111" s="176" t="s">
        <v>279</v>
      </c>
      <c r="D111" s="176" t="s">
        <v>193</v>
      </c>
      <c r="E111" s="177" t="s">
        <v>3558</v>
      </c>
      <c r="F111" s="178" t="s">
        <v>3559</v>
      </c>
      <c r="G111" s="179" t="s">
        <v>2632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369</v>
      </c>
    </row>
    <row r="112" s="2" customFormat="1" ht="16.5" customHeight="1">
      <c r="A112" s="39"/>
      <c r="B112" s="175"/>
      <c r="C112" s="176" t="s">
        <v>285</v>
      </c>
      <c r="D112" s="176" t="s">
        <v>193</v>
      </c>
      <c r="E112" s="177" t="s">
        <v>3560</v>
      </c>
      <c r="F112" s="178" t="s">
        <v>3561</v>
      </c>
      <c r="G112" s="179" t="s">
        <v>2471</v>
      </c>
      <c r="H112" s="180">
        <v>41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383</v>
      </c>
    </row>
    <row r="113" s="2" customFormat="1" ht="16.5" customHeight="1">
      <c r="A113" s="39"/>
      <c r="B113" s="175"/>
      <c r="C113" s="176" t="s">
        <v>293</v>
      </c>
      <c r="D113" s="176" t="s">
        <v>193</v>
      </c>
      <c r="E113" s="177" t="s">
        <v>3562</v>
      </c>
      <c r="F113" s="178" t="s">
        <v>3563</v>
      </c>
      <c r="G113" s="179" t="s">
        <v>2632</v>
      </c>
      <c r="H113" s="180">
        <v>44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396</v>
      </c>
    </row>
    <row r="114" s="2" customFormat="1" ht="16.5" customHeight="1">
      <c r="A114" s="39"/>
      <c r="B114" s="175"/>
      <c r="C114" s="176" t="s">
        <v>300</v>
      </c>
      <c r="D114" s="176" t="s">
        <v>193</v>
      </c>
      <c r="E114" s="177" t="s">
        <v>3564</v>
      </c>
      <c r="F114" s="178" t="s">
        <v>3565</v>
      </c>
      <c r="G114" s="179" t="s">
        <v>2632</v>
      </c>
      <c r="H114" s="180">
        <v>6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407</v>
      </c>
    </row>
    <row r="115" s="2" customFormat="1" ht="16.5" customHeight="1">
      <c r="A115" s="39"/>
      <c r="B115" s="175"/>
      <c r="C115" s="176" t="s">
        <v>309</v>
      </c>
      <c r="D115" s="176" t="s">
        <v>193</v>
      </c>
      <c r="E115" s="177" t="s">
        <v>3566</v>
      </c>
      <c r="F115" s="178" t="s">
        <v>3567</v>
      </c>
      <c r="G115" s="179" t="s">
        <v>2632</v>
      </c>
      <c r="H115" s="180">
        <v>6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421</v>
      </c>
    </row>
    <row r="116" s="2" customFormat="1" ht="16.5" customHeight="1">
      <c r="A116" s="39"/>
      <c r="B116" s="175"/>
      <c r="C116" s="176" t="s">
        <v>318</v>
      </c>
      <c r="D116" s="176" t="s">
        <v>193</v>
      </c>
      <c r="E116" s="177" t="s">
        <v>3568</v>
      </c>
      <c r="F116" s="178" t="s">
        <v>3569</v>
      </c>
      <c r="G116" s="179" t="s">
        <v>2632</v>
      </c>
      <c r="H116" s="180">
        <v>2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432</v>
      </c>
    </row>
    <row r="117" s="2" customFormat="1" ht="16.5" customHeight="1">
      <c r="A117" s="39"/>
      <c r="B117" s="175"/>
      <c r="C117" s="176" t="s">
        <v>323</v>
      </c>
      <c r="D117" s="176" t="s">
        <v>193</v>
      </c>
      <c r="E117" s="177" t="s">
        <v>3570</v>
      </c>
      <c r="F117" s="178" t="s">
        <v>3571</v>
      </c>
      <c r="G117" s="179" t="s">
        <v>2632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446</v>
      </c>
    </row>
    <row r="118" s="2" customFormat="1" ht="16.5" customHeight="1">
      <c r="A118" s="39"/>
      <c r="B118" s="175"/>
      <c r="C118" s="176" t="s">
        <v>8</v>
      </c>
      <c r="D118" s="176" t="s">
        <v>193</v>
      </c>
      <c r="E118" s="177" t="s">
        <v>3572</v>
      </c>
      <c r="F118" s="178" t="s">
        <v>3573</v>
      </c>
      <c r="G118" s="179" t="s">
        <v>2632</v>
      </c>
      <c r="H118" s="180">
        <v>3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457</v>
      </c>
    </row>
    <row r="119" s="2" customFormat="1" ht="16.5" customHeight="1">
      <c r="A119" s="39"/>
      <c r="B119" s="175"/>
      <c r="C119" s="176" t="s">
        <v>334</v>
      </c>
      <c r="D119" s="176" t="s">
        <v>193</v>
      </c>
      <c r="E119" s="177" t="s">
        <v>3574</v>
      </c>
      <c r="F119" s="178" t="s">
        <v>3575</v>
      </c>
      <c r="G119" s="179" t="s">
        <v>2632</v>
      </c>
      <c r="H119" s="180">
        <v>2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469</v>
      </c>
    </row>
    <row r="120" s="12" customFormat="1" ht="22.8" customHeight="1">
      <c r="A120" s="12"/>
      <c r="B120" s="162"/>
      <c r="C120" s="12"/>
      <c r="D120" s="163" t="s">
        <v>71</v>
      </c>
      <c r="E120" s="173" t="s">
        <v>3159</v>
      </c>
      <c r="F120" s="173" t="s">
        <v>3576</v>
      </c>
      <c r="G120" s="12"/>
      <c r="H120" s="12"/>
      <c r="I120" s="165"/>
      <c r="J120" s="174">
        <f>BK120</f>
        <v>0</v>
      </c>
      <c r="K120" s="12"/>
      <c r="L120" s="162"/>
      <c r="M120" s="167"/>
      <c r="N120" s="168"/>
      <c r="O120" s="168"/>
      <c r="P120" s="169">
        <f>SUM(P121:P122)</f>
        <v>0</v>
      </c>
      <c r="Q120" s="168"/>
      <c r="R120" s="169">
        <f>SUM(R121:R122)</f>
        <v>0</v>
      </c>
      <c r="S120" s="168"/>
      <c r="T120" s="17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3" t="s">
        <v>79</v>
      </c>
      <c r="AT120" s="171" t="s">
        <v>71</v>
      </c>
      <c r="AU120" s="171" t="s">
        <v>79</v>
      </c>
      <c r="AY120" s="163" t="s">
        <v>191</v>
      </c>
      <c r="BK120" s="172">
        <f>SUM(BK121:BK122)</f>
        <v>0</v>
      </c>
    </row>
    <row r="121" s="2" customFormat="1" ht="16.5" customHeight="1">
      <c r="A121" s="39"/>
      <c r="B121" s="175"/>
      <c r="C121" s="176" t="s">
        <v>340</v>
      </c>
      <c r="D121" s="176" t="s">
        <v>193</v>
      </c>
      <c r="E121" s="177" t="s">
        <v>3577</v>
      </c>
      <c r="F121" s="178" t="s">
        <v>3578</v>
      </c>
      <c r="G121" s="179" t="s">
        <v>288</v>
      </c>
      <c r="H121" s="180">
        <v>720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481</v>
      </c>
    </row>
    <row r="122" s="2" customFormat="1" ht="24.15" customHeight="1">
      <c r="A122" s="39"/>
      <c r="B122" s="175"/>
      <c r="C122" s="176" t="s">
        <v>346</v>
      </c>
      <c r="D122" s="176" t="s">
        <v>193</v>
      </c>
      <c r="E122" s="177" t="s">
        <v>3579</v>
      </c>
      <c r="F122" s="178" t="s">
        <v>3580</v>
      </c>
      <c r="G122" s="179" t="s">
        <v>288</v>
      </c>
      <c r="H122" s="180">
        <v>200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493</v>
      </c>
    </row>
    <row r="123" s="12" customFormat="1" ht="22.8" customHeight="1">
      <c r="A123" s="12"/>
      <c r="B123" s="162"/>
      <c r="C123" s="12"/>
      <c r="D123" s="163" t="s">
        <v>71</v>
      </c>
      <c r="E123" s="173" t="s">
        <v>3167</v>
      </c>
      <c r="F123" s="173" t="s">
        <v>3581</v>
      </c>
      <c r="G123" s="12"/>
      <c r="H123" s="12"/>
      <c r="I123" s="165"/>
      <c r="J123" s="174">
        <f>BK123</f>
        <v>0</v>
      </c>
      <c r="K123" s="12"/>
      <c r="L123" s="162"/>
      <c r="M123" s="167"/>
      <c r="N123" s="168"/>
      <c r="O123" s="168"/>
      <c r="P123" s="169">
        <f>SUM(P124:P125)</f>
        <v>0</v>
      </c>
      <c r="Q123" s="168"/>
      <c r="R123" s="169">
        <f>SUM(R124:R125)</f>
        <v>0</v>
      </c>
      <c r="S123" s="168"/>
      <c r="T123" s="17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3" t="s">
        <v>79</v>
      </c>
      <c r="AT123" s="171" t="s">
        <v>71</v>
      </c>
      <c r="AU123" s="171" t="s">
        <v>79</v>
      </c>
      <c r="AY123" s="163" t="s">
        <v>191</v>
      </c>
      <c r="BK123" s="172">
        <f>SUM(BK124:BK125)</f>
        <v>0</v>
      </c>
    </row>
    <row r="124" s="2" customFormat="1" ht="16.5" customHeight="1">
      <c r="A124" s="39"/>
      <c r="B124" s="175"/>
      <c r="C124" s="176" t="s">
        <v>352</v>
      </c>
      <c r="D124" s="176" t="s">
        <v>193</v>
      </c>
      <c r="E124" s="177" t="s">
        <v>3582</v>
      </c>
      <c r="F124" s="178" t="s">
        <v>3583</v>
      </c>
      <c r="G124" s="179" t="s">
        <v>288</v>
      </c>
      <c r="H124" s="180">
        <v>360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504</v>
      </c>
    </row>
    <row r="125" s="2" customFormat="1" ht="16.5" customHeight="1">
      <c r="A125" s="39"/>
      <c r="B125" s="175"/>
      <c r="C125" s="176" t="s">
        <v>358</v>
      </c>
      <c r="D125" s="176" t="s">
        <v>193</v>
      </c>
      <c r="E125" s="177" t="s">
        <v>3584</v>
      </c>
      <c r="F125" s="178" t="s">
        <v>3585</v>
      </c>
      <c r="G125" s="179" t="s">
        <v>288</v>
      </c>
      <c r="H125" s="180">
        <v>30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522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3172</v>
      </c>
      <c r="F126" s="173" t="s">
        <v>3173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SUM(P127:P131)</f>
        <v>0</v>
      </c>
      <c r="Q126" s="168"/>
      <c r="R126" s="169">
        <f>SUM(R127:R131)</f>
        <v>0</v>
      </c>
      <c r="S126" s="168"/>
      <c r="T126" s="17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191</v>
      </c>
      <c r="BK126" s="172">
        <f>SUM(BK127:BK131)</f>
        <v>0</v>
      </c>
    </row>
    <row r="127" s="2" customFormat="1" ht="16.5" customHeight="1">
      <c r="A127" s="39"/>
      <c r="B127" s="175"/>
      <c r="C127" s="176" t="s">
        <v>363</v>
      </c>
      <c r="D127" s="176" t="s">
        <v>193</v>
      </c>
      <c r="E127" s="177" t="s">
        <v>3586</v>
      </c>
      <c r="F127" s="178" t="s">
        <v>3587</v>
      </c>
      <c r="G127" s="179" t="s">
        <v>288</v>
      </c>
      <c r="H127" s="180">
        <v>100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536</v>
      </c>
    </row>
    <row r="128" s="2" customFormat="1" ht="16.5" customHeight="1">
      <c r="A128" s="39"/>
      <c r="B128" s="175"/>
      <c r="C128" s="176" t="s">
        <v>369</v>
      </c>
      <c r="D128" s="176" t="s">
        <v>193</v>
      </c>
      <c r="E128" s="177" t="s">
        <v>3588</v>
      </c>
      <c r="F128" s="178" t="s">
        <v>3589</v>
      </c>
      <c r="G128" s="179" t="s">
        <v>288</v>
      </c>
      <c r="H128" s="180">
        <v>200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550</v>
      </c>
    </row>
    <row r="129" s="2" customFormat="1" ht="16.5" customHeight="1">
      <c r="A129" s="39"/>
      <c r="B129" s="175"/>
      <c r="C129" s="176" t="s">
        <v>376</v>
      </c>
      <c r="D129" s="176" t="s">
        <v>193</v>
      </c>
      <c r="E129" s="177" t="s">
        <v>3590</v>
      </c>
      <c r="F129" s="178" t="s">
        <v>3591</v>
      </c>
      <c r="G129" s="179" t="s">
        <v>2471</v>
      </c>
      <c r="H129" s="180">
        <v>3330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560</v>
      </c>
    </row>
    <row r="130" s="2" customFormat="1" ht="16.5" customHeight="1">
      <c r="A130" s="39"/>
      <c r="B130" s="175"/>
      <c r="C130" s="176" t="s">
        <v>383</v>
      </c>
      <c r="D130" s="176" t="s">
        <v>193</v>
      </c>
      <c r="E130" s="177" t="s">
        <v>3592</v>
      </c>
      <c r="F130" s="178" t="s">
        <v>3593</v>
      </c>
      <c r="G130" s="179" t="s">
        <v>2471</v>
      </c>
      <c r="H130" s="180">
        <v>600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574</v>
      </c>
    </row>
    <row r="131" s="2" customFormat="1" ht="16.5" customHeight="1">
      <c r="A131" s="39"/>
      <c r="B131" s="175"/>
      <c r="C131" s="176" t="s">
        <v>390</v>
      </c>
      <c r="D131" s="176" t="s">
        <v>193</v>
      </c>
      <c r="E131" s="177" t="s">
        <v>3594</v>
      </c>
      <c r="F131" s="178" t="s">
        <v>3177</v>
      </c>
      <c r="G131" s="179" t="s">
        <v>2632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588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3178</v>
      </c>
      <c r="F132" s="173" t="s">
        <v>3168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P133</f>
        <v>0</v>
      </c>
      <c r="Q132" s="168"/>
      <c r="R132" s="169">
        <f>R133</f>
        <v>0</v>
      </c>
      <c r="S132" s="168"/>
      <c r="T132" s="17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191</v>
      </c>
      <c r="BK132" s="172">
        <f>BK133</f>
        <v>0</v>
      </c>
    </row>
    <row r="133" s="2" customFormat="1" ht="24.15" customHeight="1">
      <c r="A133" s="39"/>
      <c r="B133" s="175"/>
      <c r="C133" s="176" t="s">
        <v>396</v>
      </c>
      <c r="D133" s="176" t="s">
        <v>193</v>
      </c>
      <c r="E133" s="177" t="s">
        <v>3595</v>
      </c>
      <c r="F133" s="178" t="s">
        <v>3596</v>
      </c>
      <c r="G133" s="179" t="s">
        <v>3597</v>
      </c>
      <c r="H133" s="180">
        <v>3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604</v>
      </c>
    </row>
    <row r="134" s="12" customFormat="1" ht="22.8" customHeight="1">
      <c r="A134" s="12"/>
      <c r="B134" s="162"/>
      <c r="C134" s="12"/>
      <c r="D134" s="163" t="s">
        <v>71</v>
      </c>
      <c r="E134" s="173" t="s">
        <v>3192</v>
      </c>
      <c r="F134" s="173" t="s">
        <v>3179</v>
      </c>
      <c r="G134" s="12"/>
      <c r="H134" s="12"/>
      <c r="I134" s="165"/>
      <c r="J134" s="174">
        <f>BK134</f>
        <v>0</v>
      </c>
      <c r="K134" s="12"/>
      <c r="L134" s="162"/>
      <c r="M134" s="167"/>
      <c r="N134" s="168"/>
      <c r="O134" s="168"/>
      <c r="P134" s="169">
        <f>SUM(P135:P141)</f>
        <v>0</v>
      </c>
      <c r="Q134" s="168"/>
      <c r="R134" s="169">
        <f>SUM(R135:R141)</f>
        <v>0</v>
      </c>
      <c r="S134" s="168"/>
      <c r="T134" s="170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3" t="s">
        <v>79</v>
      </c>
      <c r="AT134" s="171" t="s">
        <v>71</v>
      </c>
      <c r="AU134" s="171" t="s">
        <v>79</v>
      </c>
      <c r="AY134" s="163" t="s">
        <v>191</v>
      </c>
      <c r="BK134" s="172">
        <f>SUM(BK135:BK141)</f>
        <v>0</v>
      </c>
    </row>
    <row r="135" s="2" customFormat="1" ht="16.5" customHeight="1">
      <c r="A135" s="39"/>
      <c r="B135" s="175"/>
      <c r="C135" s="176" t="s">
        <v>401</v>
      </c>
      <c r="D135" s="176" t="s">
        <v>193</v>
      </c>
      <c r="E135" s="177" t="s">
        <v>3598</v>
      </c>
      <c r="F135" s="178" t="s">
        <v>3181</v>
      </c>
      <c r="G135" s="179" t="s">
        <v>2632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979</v>
      </c>
    </row>
    <row r="136" s="2" customFormat="1" ht="16.5" customHeight="1">
      <c r="A136" s="39"/>
      <c r="B136" s="175"/>
      <c r="C136" s="176" t="s">
        <v>407</v>
      </c>
      <c r="D136" s="176" t="s">
        <v>193</v>
      </c>
      <c r="E136" s="177" t="s">
        <v>3182</v>
      </c>
      <c r="F136" s="178" t="s">
        <v>3183</v>
      </c>
      <c r="G136" s="179" t="s">
        <v>288</v>
      </c>
      <c r="H136" s="180">
        <v>100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991</v>
      </c>
    </row>
    <row r="137" s="2" customFormat="1" ht="16.5" customHeight="1">
      <c r="A137" s="39"/>
      <c r="B137" s="175"/>
      <c r="C137" s="176" t="s">
        <v>414</v>
      </c>
      <c r="D137" s="176" t="s">
        <v>193</v>
      </c>
      <c r="E137" s="177" t="s">
        <v>3599</v>
      </c>
      <c r="F137" s="178" t="s">
        <v>3185</v>
      </c>
      <c r="G137" s="179" t="s">
        <v>2632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1001</v>
      </c>
    </row>
    <row r="138" s="2" customFormat="1" ht="16.5" customHeight="1">
      <c r="A138" s="39"/>
      <c r="B138" s="175"/>
      <c r="C138" s="176" t="s">
        <v>421</v>
      </c>
      <c r="D138" s="176" t="s">
        <v>193</v>
      </c>
      <c r="E138" s="177" t="s">
        <v>3600</v>
      </c>
      <c r="F138" s="178" t="s">
        <v>3187</v>
      </c>
      <c r="G138" s="179" t="s">
        <v>2632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1012</v>
      </c>
    </row>
    <row r="139" s="2" customFormat="1" ht="16.5" customHeight="1">
      <c r="A139" s="39"/>
      <c r="B139" s="175"/>
      <c r="C139" s="176" t="s">
        <v>426</v>
      </c>
      <c r="D139" s="176" t="s">
        <v>193</v>
      </c>
      <c r="E139" s="177" t="s">
        <v>3601</v>
      </c>
      <c r="F139" s="178" t="s">
        <v>3189</v>
      </c>
      <c r="G139" s="179" t="s">
        <v>2632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1024</v>
      </c>
    </row>
    <row r="140" s="2" customFormat="1" ht="16.5" customHeight="1">
      <c r="A140" s="39"/>
      <c r="B140" s="175"/>
      <c r="C140" s="176" t="s">
        <v>432</v>
      </c>
      <c r="D140" s="176" t="s">
        <v>193</v>
      </c>
      <c r="E140" s="177" t="s">
        <v>3190</v>
      </c>
      <c r="F140" s="178" t="s">
        <v>3191</v>
      </c>
      <c r="G140" s="179" t="s">
        <v>2632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1037</v>
      </c>
    </row>
    <row r="141" s="2" customFormat="1" ht="16.5" customHeight="1">
      <c r="A141" s="39"/>
      <c r="B141" s="175"/>
      <c r="C141" s="176" t="s">
        <v>441</v>
      </c>
      <c r="D141" s="176" t="s">
        <v>193</v>
      </c>
      <c r="E141" s="177" t="s">
        <v>3389</v>
      </c>
      <c r="F141" s="178" t="s">
        <v>3390</v>
      </c>
      <c r="G141" s="179" t="s">
        <v>2632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1048</v>
      </c>
    </row>
    <row r="142" s="12" customFormat="1" ht="22.8" customHeight="1">
      <c r="A142" s="12"/>
      <c r="B142" s="162"/>
      <c r="C142" s="12"/>
      <c r="D142" s="163" t="s">
        <v>71</v>
      </c>
      <c r="E142" s="173" t="s">
        <v>3374</v>
      </c>
      <c r="F142" s="173" t="s">
        <v>2717</v>
      </c>
      <c r="G142" s="12"/>
      <c r="H142" s="12"/>
      <c r="I142" s="165"/>
      <c r="J142" s="174">
        <f>BK142</f>
        <v>0</v>
      </c>
      <c r="K142" s="12"/>
      <c r="L142" s="162"/>
      <c r="M142" s="167"/>
      <c r="N142" s="168"/>
      <c r="O142" s="168"/>
      <c r="P142" s="169">
        <f>SUM(P143:P164)</f>
        <v>0</v>
      </c>
      <c r="Q142" s="168"/>
      <c r="R142" s="169">
        <f>SUM(R143:R164)</f>
        <v>0</v>
      </c>
      <c r="S142" s="168"/>
      <c r="T142" s="170">
        <f>SUM(T143:T164)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3" t="s">
        <v>79</v>
      </c>
      <c r="AT142" s="171" t="s">
        <v>71</v>
      </c>
      <c r="AU142" s="171" t="s">
        <v>79</v>
      </c>
      <c r="AY142" s="163" t="s">
        <v>191</v>
      </c>
      <c r="BK142" s="172">
        <f>SUM(BK143:BK164)</f>
        <v>0</v>
      </c>
    </row>
    <row r="143" s="2" customFormat="1" ht="16.5" customHeight="1">
      <c r="A143" s="39"/>
      <c r="B143" s="175"/>
      <c r="C143" s="176" t="s">
        <v>446</v>
      </c>
      <c r="D143" s="176" t="s">
        <v>193</v>
      </c>
      <c r="E143" s="177" t="s">
        <v>3602</v>
      </c>
      <c r="F143" s="178" t="s">
        <v>3603</v>
      </c>
      <c r="G143" s="179" t="s">
        <v>2471</v>
      </c>
      <c r="H143" s="180">
        <v>4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1060</v>
      </c>
    </row>
    <row r="144" s="2" customFormat="1" ht="16.5" customHeight="1">
      <c r="A144" s="39"/>
      <c r="B144" s="175"/>
      <c r="C144" s="176" t="s">
        <v>451</v>
      </c>
      <c r="D144" s="176" t="s">
        <v>193</v>
      </c>
      <c r="E144" s="177" t="s">
        <v>3604</v>
      </c>
      <c r="F144" s="178" t="s">
        <v>3605</v>
      </c>
      <c r="G144" s="179" t="s">
        <v>2632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1070</v>
      </c>
    </row>
    <row r="145" s="2" customFormat="1" ht="16.5" customHeight="1">
      <c r="A145" s="39"/>
      <c r="B145" s="175"/>
      <c r="C145" s="176" t="s">
        <v>457</v>
      </c>
      <c r="D145" s="176" t="s">
        <v>193</v>
      </c>
      <c r="E145" s="177" t="s">
        <v>3606</v>
      </c>
      <c r="F145" s="178" t="s">
        <v>3607</v>
      </c>
      <c r="G145" s="179" t="s">
        <v>2632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1081</v>
      </c>
    </row>
    <row r="146" s="2" customFormat="1" ht="16.5" customHeight="1">
      <c r="A146" s="39"/>
      <c r="B146" s="175"/>
      <c r="C146" s="176" t="s">
        <v>462</v>
      </c>
      <c r="D146" s="176" t="s">
        <v>193</v>
      </c>
      <c r="E146" s="177" t="s">
        <v>3608</v>
      </c>
      <c r="F146" s="178" t="s">
        <v>3609</v>
      </c>
      <c r="G146" s="179" t="s">
        <v>2632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1093</v>
      </c>
    </row>
    <row r="147" s="2" customFormat="1" ht="16.5" customHeight="1">
      <c r="A147" s="39"/>
      <c r="B147" s="175"/>
      <c r="C147" s="176" t="s">
        <v>469</v>
      </c>
      <c r="D147" s="176" t="s">
        <v>193</v>
      </c>
      <c r="E147" s="177" t="s">
        <v>3610</v>
      </c>
      <c r="F147" s="178" t="s">
        <v>3611</v>
      </c>
      <c r="G147" s="179" t="s">
        <v>2632</v>
      </c>
      <c r="H147" s="180">
        <v>1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1105</v>
      </c>
    </row>
    <row r="148" s="2" customFormat="1" ht="16.5" customHeight="1">
      <c r="A148" s="39"/>
      <c r="B148" s="175"/>
      <c r="C148" s="176" t="s">
        <v>475</v>
      </c>
      <c r="D148" s="176" t="s">
        <v>193</v>
      </c>
      <c r="E148" s="177" t="s">
        <v>3612</v>
      </c>
      <c r="F148" s="178" t="s">
        <v>3613</v>
      </c>
      <c r="G148" s="179" t="s">
        <v>2632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1117</v>
      </c>
    </row>
    <row r="149" s="2" customFormat="1" ht="21.75" customHeight="1">
      <c r="A149" s="39"/>
      <c r="B149" s="175"/>
      <c r="C149" s="176" t="s">
        <v>481</v>
      </c>
      <c r="D149" s="176" t="s">
        <v>193</v>
      </c>
      <c r="E149" s="177" t="s">
        <v>3614</v>
      </c>
      <c r="F149" s="178" t="s">
        <v>3615</v>
      </c>
      <c r="G149" s="179" t="s">
        <v>2632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1127</v>
      </c>
    </row>
    <row r="150" s="2" customFormat="1" ht="16.5" customHeight="1">
      <c r="A150" s="39"/>
      <c r="B150" s="175"/>
      <c r="C150" s="176" t="s">
        <v>487</v>
      </c>
      <c r="D150" s="176" t="s">
        <v>193</v>
      </c>
      <c r="E150" s="177" t="s">
        <v>3616</v>
      </c>
      <c r="F150" s="178" t="s">
        <v>3617</v>
      </c>
      <c r="G150" s="179" t="s">
        <v>2632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1138</v>
      </c>
    </row>
    <row r="151" s="2" customFormat="1" ht="16.5" customHeight="1">
      <c r="A151" s="39"/>
      <c r="B151" s="175"/>
      <c r="C151" s="176" t="s">
        <v>493</v>
      </c>
      <c r="D151" s="176" t="s">
        <v>193</v>
      </c>
      <c r="E151" s="177" t="s">
        <v>3394</v>
      </c>
      <c r="F151" s="178" t="s">
        <v>3208</v>
      </c>
      <c r="G151" s="179" t="s">
        <v>2632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1149</v>
      </c>
    </row>
    <row r="152" s="2" customFormat="1" ht="16.5" customHeight="1">
      <c r="A152" s="39"/>
      <c r="B152" s="175"/>
      <c r="C152" s="176" t="s">
        <v>499</v>
      </c>
      <c r="D152" s="176" t="s">
        <v>193</v>
      </c>
      <c r="E152" s="177" t="s">
        <v>3618</v>
      </c>
      <c r="F152" s="178" t="s">
        <v>3465</v>
      </c>
      <c r="G152" s="179" t="s">
        <v>2632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1161</v>
      </c>
    </row>
    <row r="153" s="2" customFormat="1" ht="16.5" customHeight="1">
      <c r="A153" s="39"/>
      <c r="B153" s="175"/>
      <c r="C153" s="176" t="s">
        <v>504</v>
      </c>
      <c r="D153" s="176" t="s">
        <v>193</v>
      </c>
      <c r="E153" s="177" t="s">
        <v>3619</v>
      </c>
      <c r="F153" s="178" t="s">
        <v>3620</v>
      </c>
      <c r="G153" s="179" t="s">
        <v>2632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1169</v>
      </c>
    </row>
    <row r="154" s="2" customFormat="1" ht="16.5" customHeight="1">
      <c r="A154" s="39"/>
      <c r="B154" s="175"/>
      <c r="C154" s="176" t="s">
        <v>514</v>
      </c>
      <c r="D154" s="176" t="s">
        <v>193</v>
      </c>
      <c r="E154" s="177" t="s">
        <v>3621</v>
      </c>
      <c r="F154" s="178" t="s">
        <v>3469</v>
      </c>
      <c r="G154" s="179" t="s">
        <v>2632</v>
      </c>
      <c r="H154" s="180">
        <v>1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1180</v>
      </c>
    </row>
    <row r="155" s="2" customFormat="1" ht="16.5" customHeight="1">
      <c r="A155" s="39"/>
      <c r="B155" s="175"/>
      <c r="C155" s="176" t="s">
        <v>522</v>
      </c>
      <c r="D155" s="176" t="s">
        <v>193</v>
      </c>
      <c r="E155" s="177" t="s">
        <v>3622</v>
      </c>
      <c r="F155" s="178" t="s">
        <v>3623</v>
      </c>
      <c r="G155" s="179" t="s">
        <v>2632</v>
      </c>
      <c r="H155" s="180">
        <v>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1191</v>
      </c>
    </row>
    <row r="156" s="2" customFormat="1" ht="16.5" customHeight="1">
      <c r="A156" s="39"/>
      <c r="B156" s="175"/>
      <c r="C156" s="176" t="s">
        <v>530</v>
      </c>
      <c r="D156" s="176" t="s">
        <v>193</v>
      </c>
      <c r="E156" s="177" t="s">
        <v>3624</v>
      </c>
      <c r="F156" s="178" t="s">
        <v>3625</v>
      </c>
      <c r="G156" s="179" t="s">
        <v>2632</v>
      </c>
      <c r="H156" s="180">
        <v>1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1200</v>
      </c>
    </row>
    <row r="157" s="2" customFormat="1" ht="16.5" customHeight="1">
      <c r="A157" s="39"/>
      <c r="B157" s="175"/>
      <c r="C157" s="176" t="s">
        <v>536</v>
      </c>
      <c r="D157" s="176" t="s">
        <v>193</v>
      </c>
      <c r="E157" s="177" t="s">
        <v>3405</v>
      </c>
      <c r="F157" s="178" t="s">
        <v>3232</v>
      </c>
      <c r="G157" s="179" t="s">
        <v>2632</v>
      </c>
      <c r="H157" s="180">
        <v>1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1211</v>
      </c>
    </row>
    <row r="158" s="2" customFormat="1" ht="16.5" customHeight="1">
      <c r="A158" s="39"/>
      <c r="B158" s="175"/>
      <c r="C158" s="176" t="s">
        <v>544</v>
      </c>
      <c r="D158" s="176" t="s">
        <v>193</v>
      </c>
      <c r="E158" s="177" t="s">
        <v>3626</v>
      </c>
      <c r="F158" s="178" t="s">
        <v>3627</v>
      </c>
      <c r="G158" s="179" t="s">
        <v>2632</v>
      </c>
      <c r="H158" s="180">
        <v>1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1223</v>
      </c>
    </row>
    <row r="159" s="2" customFormat="1" ht="16.5" customHeight="1">
      <c r="A159" s="39"/>
      <c r="B159" s="175"/>
      <c r="C159" s="176" t="s">
        <v>550</v>
      </c>
      <c r="D159" s="176" t="s">
        <v>193</v>
      </c>
      <c r="E159" s="177" t="s">
        <v>3628</v>
      </c>
      <c r="F159" s="178" t="s">
        <v>3212</v>
      </c>
      <c r="G159" s="179" t="s">
        <v>2632</v>
      </c>
      <c r="H159" s="180">
        <v>1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1234</v>
      </c>
    </row>
    <row r="160" s="2" customFormat="1" ht="16.5" customHeight="1">
      <c r="A160" s="39"/>
      <c r="B160" s="175"/>
      <c r="C160" s="176" t="s">
        <v>556</v>
      </c>
      <c r="D160" s="176" t="s">
        <v>193</v>
      </c>
      <c r="E160" s="177" t="s">
        <v>3629</v>
      </c>
      <c r="F160" s="178" t="s">
        <v>3216</v>
      </c>
      <c r="G160" s="179" t="s">
        <v>2632</v>
      </c>
      <c r="H160" s="180">
        <v>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1244</v>
      </c>
    </row>
    <row r="161" s="2" customFormat="1" ht="16.5" customHeight="1">
      <c r="A161" s="39"/>
      <c r="B161" s="175"/>
      <c r="C161" s="176" t="s">
        <v>560</v>
      </c>
      <c r="D161" s="176" t="s">
        <v>193</v>
      </c>
      <c r="E161" s="177" t="s">
        <v>3630</v>
      </c>
      <c r="F161" s="178" t="s">
        <v>3214</v>
      </c>
      <c r="G161" s="179" t="s">
        <v>2632</v>
      </c>
      <c r="H161" s="180">
        <v>1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1254</v>
      </c>
    </row>
    <row r="162" s="2" customFormat="1" ht="16.5" customHeight="1">
      <c r="A162" s="39"/>
      <c r="B162" s="175"/>
      <c r="C162" s="176" t="s">
        <v>566</v>
      </c>
      <c r="D162" s="176" t="s">
        <v>193</v>
      </c>
      <c r="E162" s="177" t="s">
        <v>3631</v>
      </c>
      <c r="F162" s="178" t="s">
        <v>3218</v>
      </c>
      <c r="G162" s="179" t="s">
        <v>2632</v>
      </c>
      <c r="H162" s="180">
        <v>1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1268</v>
      </c>
    </row>
    <row r="163" s="2" customFormat="1" ht="16.5" customHeight="1">
      <c r="A163" s="39"/>
      <c r="B163" s="175"/>
      <c r="C163" s="176" t="s">
        <v>574</v>
      </c>
      <c r="D163" s="176" t="s">
        <v>193</v>
      </c>
      <c r="E163" s="177" t="s">
        <v>3632</v>
      </c>
      <c r="F163" s="178" t="s">
        <v>3633</v>
      </c>
      <c r="G163" s="179" t="s">
        <v>2632</v>
      </c>
      <c r="H163" s="180">
        <v>1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1280</v>
      </c>
    </row>
    <row r="164" s="2" customFormat="1" ht="16.5" customHeight="1">
      <c r="A164" s="39"/>
      <c r="B164" s="175"/>
      <c r="C164" s="176" t="s">
        <v>582</v>
      </c>
      <c r="D164" s="176" t="s">
        <v>193</v>
      </c>
      <c r="E164" s="177" t="s">
        <v>3634</v>
      </c>
      <c r="F164" s="178" t="s">
        <v>3228</v>
      </c>
      <c r="G164" s="179" t="s">
        <v>2632</v>
      </c>
      <c r="H164" s="180">
        <v>1</v>
      </c>
      <c r="I164" s="181"/>
      <c r="J164" s="182">
        <f>ROUND(I164*H164,2)</f>
        <v>0</v>
      </c>
      <c r="K164" s="178" t="s">
        <v>3</v>
      </c>
      <c r="L164" s="40"/>
      <c r="M164" s="236" t="s">
        <v>3</v>
      </c>
      <c r="N164" s="237" t="s">
        <v>43</v>
      </c>
      <c r="O164" s="234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1291</v>
      </c>
    </row>
    <row r="165" s="2" customFormat="1" ht="6.96" customHeight="1">
      <c r="A165" s="39"/>
      <c r="B165" s="56"/>
      <c r="C165" s="57"/>
      <c r="D165" s="57"/>
      <c r="E165" s="57"/>
      <c r="F165" s="57"/>
      <c r="G165" s="57"/>
      <c r="H165" s="57"/>
      <c r="I165" s="57"/>
      <c r="J165" s="57"/>
      <c r="K165" s="57"/>
      <c r="L165" s="40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3635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2218</v>
      </c>
      <c r="G14" s="39"/>
      <c r="H14" s="39"/>
      <c r="I14" s="33" t="s">
        <v>23</v>
      </c>
      <c r="J14" s="65" t="str">
        <f>'Rekapitulace stavby'!AN8</f>
        <v>27. 7. 2025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ROUND(J93,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ROUND((SUM(BE93:BE145)),  2)</f>
        <v>0</v>
      </c>
      <c r="G35" s="39"/>
      <c r="H35" s="39"/>
      <c r="I35" s="134">
        <v>0.20999999999999999</v>
      </c>
      <c r="J35" s="133">
        <f>ROUND(((SUM(BE93:BE145))*I35),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ROUND((SUM(BF93:BF145)),  2)</f>
        <v>0</v>
      </c>
      <c r="G36" s="39"/>
      <c r="H36" s="39"/>
      <c r="I36" s="134">
        <v>0.12</v>
      </c>
      <c r="J36" s="133">
        <f>ROUND(((SUM(BF93:BF145))*I36),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ROUND((SUM(BG93:BG145)),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ROUND((SUM(BH93:BH145)),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ROUND((SUM(BI93:BI145)),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27.7.2025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09 - SO 01.8 - MaR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27. 7. 2025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J93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3636</v>
      </c>
      <c r="E64" s="146"/>
      <c r="F64" s="146"/>
      <c r="G64" s="146"/>
      <c r="H64" s="146"/>
      <c r="I64" s="146"/>
      <c r="J64" s="147">
        <f>J94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3637</v>
      </c>
      <c r="E65" s="150"/>
      <c r="F65" s="150"/>
      <c r="G65" s="150"/>
      <c r="H65" s="150"/>
      <c r="I65" s="150"/>
      <c r="J65" s="151">
        <f>J95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3638</v>
      </c>
      <c r="E66" s="150"/>
      <c r="F66" s="150"/>
      <c r="G66" s="150"/>
      <c r="H66" s="150"/>
      <c r="I66" s="150"/>
      <c r="J66" s="151">
        <f>J98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3639</v>
      </c>
      <c r="E67" s="150"/>
      <c r="F67" s="150"/>
      <c r="G67" s="150"/>
      <c r="H67" s="150"/>
      <c r="I67" s="150"/>
      <c r="J67" s="151">
        <f>J108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3640</v>
      </c>
      <c r="E68" s="150"/>
      <c r="F68" s="150"/>
      <c r="G68" s="150"/>
      <c r="H68" s="150"/>
      <c r="I68" s="150"/>
      <c r="J68" s="151">
        <f>J115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3641</v>
      </c>
      <c r="E69" s="150"/>
      <c r="F69" s="150"/>
      <c r="G69" s="150"/>
      <c r="H69" s="150"/>
      <c r="I69" s="150"/>
      <c r="J69" s="151">
        <f>J120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3642</v>
      </c>
      <c r="E70" s="150"/>
      <c r="F70" s="150"/>
      <c r="G70" s="150"/>
      <c r="H70" s="150"/>
      <c r="I70" s="150"/>
      <c r="J70" s="151">
        <f>J122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3643</v>
      </c>
      <c r="E71" s="150"/>
      <c r="F71" s="150"/>
      <c r="G71" s="150"/>
      <c r="H71" s="150"/>
      <c r="I71" s="150"/>
      <c r="J71" s="151">
        <f>J130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176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126" t="str">
        <f>E7</f>
        <v>Rekonstrukce pavilonu údržby - A, úprava 27.7.2025</v>
      </c>
      <c r="F81" s="33"/>
      <c r="G81" s="33"/>
      <c r="H81" s="33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3"/>
      <c r="C82" s="33" t="s">
        <v>151</v>
      </c>
      <c r="L82" s="23"/>
    </row>
    <row r="83" s="2" customFormat="1" ht="16.5" customHeight="1">
      <c r="A83" s="39"/>
      <c r="B83" s="40"/>
      <c r="C83" s="39"/>
      <c r="D83" s="39"/>
      <c r="E83" s="126" t="s">
        <v>152</v>
      </c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153</v>
      </c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E11</f>
        <v>09 - SO 01.8 - MaR</v>
      </c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F14</f>
        <v xml:space="preserve"> </v>
      </c>
      <c r="G87" s="39"/>
      <c r="H87" s="39"/>
      <c r="I87" s="33" t="s">
        <v>23</v>
      </c>
      <c r="J87" s="65" t="str">
        <f>IF(J14="","",J14)</f>
        <v>27. 7. 2025</v>
      </c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39"/>
      <c r="E89" s="39"/>
      <c r="F89" s="28" t="str">
        <f>E17</f>
        <v>Česká zemědělská univerzita</v>
      </c>
      <c r="G89" s="39"/>
      <c r="H89" s="39"/>
      <c r="I89" s="33" t="s">
        <v>31</v>
      </c>
      <c r="J89" s="37" t="str">
        <f>E23</f>
        <v xml:space="preserve">GREBNER,  spol. s r.o.</v>
      </c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IF(E20="","",E20)</f>
        <v>Vyplň údaj</v>
      </c>
      <c r="G90" s="39"/>
      <c r="H90" s="39"/>
      <c r="I90" s="33" t="s">
        <v>34</v>
      </c>
      <c r="J90" s="37" t="str">
        <f>E26</f>
        <v>Ing.Josef Němeček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52"/>
      <c r="B92" s="153"/>
      <c r="C92" s="154" t="s">
        <v>177</v>
      </c>
      <c r="D92" s="155" t="s">
        <v>57</v>
      </c>
      <c r="E92" s="155" t="s">
        <v>53</v>
      </c>
      <c r="F92" s="155" t="s">
        <v>54</v>
      </c>
      <c r="G92" s="155" t="s">
        <v>178</v>
      </c>
      <c r="H92" s="155" t="s">
        <v>179</v>
      </c>
      <c r="I92" s="155" t="s">
        <v>180</v>
      </c>
      <c r="J92" s="155" t="s">
        <v>159</v>
      </c>
      <c r="K92" s="156" t="s">
        <v>181</v>
      </c>
      <c r="L92" s="157"/>
      <c r="M92" s="81" t="s">
        <v>3</v>
      </c>
      <c r="N92" s="82" t="s">
        <v>42</v>
      </c>
      <c r="O92" s="82" t="s">
        <v>182</v>
      </c>
      <c r="P92" s="82" t="s">
        <v>183</v>
      </c>
      <c r="Q92" s="82" t="s">
        <v>184</v>
      </c>
      <c r="R92" s="82" t="s">
        <v>185</v>
      </c>
      <c r="S92" s="82" t="s">
        <v>186</v>
      </c>
      <c r="T92" s="83" t="s">
        <v>187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="2" customFormat="1" ht="22.8" customHeight="1">
      <c r="A93" s="39"/>
      <c r="B93" s="40"/>
      <c r="C93" s="88" t="s">
        <v>188</v>
      </c>
      <c r="D93" s="39"/>
      <c r="E93" s="39"/>
      <c r="F93" s="39"/>
      <c r="G93" s="39"/>
      <c r="H93" s="39"/>
      <c r="I93" s="39"/>
      <c r="J93" s="158">
        <f>BK93</f>
        <v>0</v>
      </c>
      <c r="K93" s="39"/>
      <c r="L93" s="40"/>
      <c r="M93" s="84"/>
      <c r="N93" s="69"/>
      <c r="O93" s="85"/>
      <c r="P93" s="159">
        <f>P94</f>
        <v>0</v>
      </c>
      <c r="Q93" s="85"/>
      <c r="R93" s="159">
        <f>R94</f>
        <v>0</v>
      </c>
      <c r="S93" s="85"/>
      <c r="T93" s="160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71</v>
      </c>
      <c r="AU93" s="20" t="s">
        <v>160</v>
      </c>
      <c r="BK93" s="161">
        <f>BK94</f>
        <v>0</v>
      </c>
    </row>
    <row r="94" s="12" customFormat="1" ht="25.92" customHeight="1">
      <c r="A94" s="12"/>
      <c r="B94" s="162"/>
      <c r="C94" s="12"/>
      <c r="D94" s="163" t="s">
        <v>71</v>
      </c>
      <c r="E94" s="164" t="s">
        <v>3139</v>
      </c>
      <c r="F94" s="164" t="s">
        <v>3644</v>
      </c>
      <c r="G94" s="12"/>
      <c r="H94" s="12"/>
      <c r="I94" s="165"/>
      <c r="J94" s="166">
        <f>BK94</f>
        <v>0</v>
      </c>
      <c r="K94" s="12"/>
      <c r="L94" s="162"/>
      <c r="M94" s="167"/>
      <c r="N94" s="168"/>
      <c r="O94" s="168"/>
      <c r="P94" s="169">
        <f>P95+P98+P108+P115+P120+P122+P130</f>
        <v>0</v>
      </c>
      <c r="Q94" s="168"/>
      <c r="R94" s="169">
        <f>R95+R98+R108+R115+R120+R122+R130</f>
        <v>0</v>
      </c>
      <c r="S94" s="168"/>
      <c r="T94" s="170">
        <f>T95+T98+T108+T115+T120+T122+T130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3" t="s">
        <v>79</v>
      </c>
      <c r="AT94" s="171" t="s">
        <v>71</v>
      </c>
      <c r="AU94" s="171" t="s">
        <v>72</v>
      </c>
      <c r="AY94" s="163" t="s">
        <v>191</v>
      </c>
      <c r="BK94" s="172">
        <f>BK95+BK98+BK108+BK115+BK120+BK122+BK130</f>
        <v>0</v>
      </c>
    </row>
    <row r="95" s="12" customFormat="1" ht="22.8" customHeight="1">
      <c r="A95" s="12"/>
      <c r="B95" s="162"/>
      <c r="C95" s="12"/>
      <c r="D95" s="163" t="s">
        <v>71</v>
      </c>
      <c r="E95" s="173" t="s">
        <v>3159</v>
      </c>
      <c r="F95" s="173" t="s">
        <v>3645</v>
      </c>
      <c r="G95" s="12"/>
      <c r="H95" s="12"/>
      <c r="I95" s="165"/>
      <c r="J95" s="174">
        <f>BK95</f>
        <v>0</v>
      </c>
      <c r="K95" s="12"/>
      <c r="L95" s="162"/>
      <c r="M95" s="167"/>
      <c r="N95" s="168"/>
      <c r="O95" s="168"/>
      <c r="P95" s="169">
        <f>SUM(P96:P97)</f>
        <v>0</v>
      </c>
      <c r="Q95" s="168"/>
      <c r="R95" s="169">
        <f>SUM(R96:R97)</f>
        <v>0</v>
      </c>
      <c r="S95" s="168"/>
      <c r="T95" s="17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3" t="s">
        <v>79</v>
      </c>
      <c r="AT95" s="171" t="s">
        <v>71</v>
      </c>
      <c r="AU95" s="171" t="s">
        <v>79</v>
      </c>
      <c r="AY95" s="163" t="s">
        <v>191</v>
      </c>
      <c r="BK95" s="172">
        <f>SUM(BK96:BK97)</f>
        <v>0</v>
      </c>
    </row>
    <row r="96" s="2" customFormat="1" ht="24.15" customHeight="1">
      <c r="A96" s="39"/>
      <c r="B96" s="175"/>
      <c r="C96" s="176" t="s">
        <v>79</v>
      </c>
      <c r="D96" s="176" t="s">
        <v>193</v>
      </c>
      <c r="E96" s="177" t="s">
        <v>3646</v>
      </c>
      <c r="F96" s="178" t="s">
        <v>3647</v>
      </c>
      <c r="G96" s="179" t="s">
        <v>2632</v>
      </c>
      <c r="H96" s="180">
        <v>1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197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197</v>
      </c>
      <c r="BM96" s="187" t="s">
        <v>81</v>
      </c>
    </row>
    <row r="97" s="2" customFormat="1">
      <c r="A97" s="39"/>
      <c r="B97" s="40"/>
      <c r="C97" s="39"/>
      <c r="D97" s="195" t="s">
        <v>134</v>
      </c>
      <c r="E97" s="39"/>
      <c r="F97" s="203" t="s">
        <v>3648</v>
      </c>
      <c r="G97" s="39"/>
      <c r="H97" s="39"/>
      <c r="I97" s="191"/>
      <c r="J97" s="39"/>
      <c r="K97" s="39"/>
      <c r="L97" s="40"/>
      <c r="M97" s="192"/>
      <c r="N97" s="193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134</v>
      </c>
      <c r="AU97" s="20" t="s">
        <v>81</v>
      </c>
    </row>
    <row r="98" s="12" customFormat="1" ht="22.8" customHeight="1">
      <c r="A98" s="12"/>
      <c r="B98" s="162"/>
      <c r="C98" s="12"/>
      <c r="D98" s="163" t="s">
        <v>71</v>
      </c>
      <c r="E98" s="173" t="s">
        <v>3167</v>
      </c>
      <c r="F98" s="173" t="s">
        <v>3649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SUM(P99:P107)</f>
        <v>0</v>
      </c>
      <c r="Q98" s="168"/>
      <c r="R98" s="169">
        <f>SUM(R99:R107)</f>
        <v>0</v>
      </c>
      <c r="S98" s="168"/>
      <c r="T98" s="170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191</v>
      </c>
      <c r="BK98" s="172">
        <f>SUM(BK99:BK107)</f>
        <v>0</v>
      </c>
    </row>
    <row r="99" s="2" customFormat="1" ht="16.5" customHeight="1">
      <c r="A99" s="39"/>
      <c r="B99" s="175"/>
      <c r="C99" s="176" t="s">
        <v>81</v>
      </c>
      <c r="D99" s="176" t="s">
        <v>193</v>
      </c>
      <c r="E99" s="177" t="s">
        <v>3650</v>
      </c>
      <c r="F99" s="178" t="s">
        <v>3651</v>
      </c>
      <c r="G99" s="179" t="s">
        <v>2632</v>
      </c>
      <c r="H99" s="180">
        <v>1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197</v>
      </c>
    </row>
    <row r="100" s="2" customFormat="1" ht="16.5" customHeight="1">
      <c r="A100" s="39"/>
      <c r="B100" s="175"/>
      <c r="C100" s="176" t="s">
        <v>90</v>
      </c>
      <c r="D100" s="176" t="s">
        <v>193</v>
      </c>
      <c r="E100" s="177" t="s">
        <v>3652</v>
      </c>
      <c r="F100" s="178" t="s">
        <v>3653</v>
      </c>
      <c r="G100" s="179" t="s">
        <v>2471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225</v>
      </c>
    </row>
    <row r="101" s="2" customFormat="1" ht="16.5" customHeight="1">
      <c r="A101" s="39"/>
      <c r="B101" s="175"/>
      <c r="C101" s="176" t="s">
        <v>197</v>
      </c>
      <c r="D101" s="176" t="s">
        <v>193</v>
      </c>
      <c r="E101" s="177" t="s">
        <v>3654</v>
      </c>
      <c r="F101" s="178" t="s">
        <v>3655</v>
      </c>
      <c r="G101" s="179" t="s">
        <v>2471</v>
      </c>
      <c r="H101" s="180">
        <v>2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236</v>
      </c>
    </row>
    <row r="102" s="2" customFormat="1" ht="16.5" customHeight="1">
      <c r="A102" s="39"/>
      <c r="B102" s="175"/>
      <c r="C102" s="176" t="s">
        <v>219</v>
      </c>
      <c r="D102" s="176" t="s">
        <v>193</v>
      </c>
      <c r="E102" s="177" t="s">
        <v>3656</v>
      </c>
      <c r="F102" s="178" t="s">
        <v>3657</v>
      </c>
      <c r="G102" s="179" t="s">
        <v>2471</v>
      </c>
      <c r="H102" s="180">
        <v>3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249</v>
      </c>
    </row>
    <row r="103" s="2" customFormat="1" ht="16.5" customHeight="1">
      <c r="A103" s="39"/>
      <c r="B103" s="175"/>
      <c r="C103" s="176" t="s">
        <v>225</v>
      </c>
      <c r="D103" s="176" t="s">
        <v>193</v>
      </c>
      <c r="E103" s="177" t="s">
        <v>3658</v>
      </c>
      <c r="F103" s="178" t="s">
        <v>3659</v>
      </c>
      <c r="G103" s="179" t="s">
        <v>2471</v>
      </c>
      <c r="H103" s="180">
        <v>3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9</v>
      </c>
    </row>
    <row r="104" s="2" customFormat="1" ht="16.5" customHeight="1">
      <c r="A104" s="39"/>
      <c r="B104" s="175"/>
      <c r="C104" s="176" t="s">
        <v>231</v>
      </c>
      <c r="D104" s="176" t="s">
        <v>193</v>
      </c>
      <c r="E104" s="177" t="s">
        <v>3660</v>
      </c>
      <c r="F104" s="178" t="s">
        <v>3661</v>
      </c>
      <c r="G104" s="179" t="s">
        <v>2471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279</v>
      </c>
    </row>
    <row r="105" s="2" customFormat="1" ht="16.5" customHeight="1">
      <c r="A105" s="39"/>
      <c r="B105" s="175"/>
      <c r="C105" s="176" t="s">
        <v>236</v>
      </c>
      <c r="D105" s="176" t="s">
        <v>193</v>
      </c>
      <c r="E105" s="177" t="s">
        <v>3662</v>
      </c>
      <c r="F105" s="178" t="s">
        <v>3663</v>
      </c>
      <c r="G105" s="179" t="s">
        <v>2471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293</v>
      </c>
    </row>
    <row r="106" s="2" customFormat="1" ht="16.5" customHeight="1">
      <c r="A106" s="39"/>
      <c r="B106" s="175"/>
      <c r="C106" s="176" t="s">
        <v>243</v>
      </c>
      <c r="D106" s="176" t="s">
        <v>193</v>
      </c>
      <c r="E106" s="177" t="s">
        <v>3664</v>
      </c>
      <c r="F106" s="178" t="s">
        <v>3665</v>
      </c>
      <c r="G106" s="179" t="s">
        <v>2471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309</v>
      </c>
    </row>
    <row r="107" s="2" customFormat="1" ht="16.5" customHeight="1">
      <c r="A107" s="39"/>
      <c r="B107" s="175"/>
      <c r="C107" s="176" t="s">
        <v>249</v>
      </c>
      <c r="D107" s="176" t="s">
        <v>193</v>
      </c>
      <c r="E107" s="177" t="s">
        <v>3666</v>
      </c>
      <c r="F107" s="178" t="s">
        <v>3667</v>
      </c>
      <c r="G107" s="179" t="s">
        <v>2471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323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3172</v>
      </c>
      <c r="F108" s="173" t="s">
        <v>3668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SUM(P109:P114)</f>
        <v>0</v>
      </c>
      <c r="Q108" s="168"/>
      <c r="R108" s="169">
        <f>SUM(R109:R114)</f>
        <v>0</v>
      </c>
      <c r="S108" s="168"/>
      <c r="T108" s="17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79</v>
      </c>
      <c r="AT108" s="171" t="s">
        <v>71</v>
      </c>
      <c r="AU108" s="171" t="s">
        <v>79</v>
      </c>
      <c r="AY108" s="163" t="s">
        <v>191</v>
      </c>
      <c r="BK108" s="172">
        <f>SUM(BK109:BK114)</f>
        <v>0</v>
      </c>
    </row>
    <row r="109" s="2" customFormat="1" ht="16.5" customHeight="1">
      <c r="A109" s="39"/>
      <c r="B109" s="175"/>
      <c r="C109" s="176" t="s">
        <v>255</v>
      </c>
      <c r="D109" s="176" t="s">
        <v>193</v>
      </c>
      <c r="E109" s="177" t="s">
        <v>3669</v>
      </c>
      <c r="F109" s="178" t="s">
        <v>3670</v>
      </c>
      <c r="G109" s="179" t="s">
        <v>2471</v>
      </c>
      <c r="H109" s="180">
        <v>9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334</v>
      </c>
    </row>
    <row r="110" s="2" customFormat="1" ht="16.5" customHeight="1">
      <c r="A110" s="39"/>
      <c r="B110" s="175"/>
      <c r="C110" s="176" t="s">
        <v>9</v>
      </c>
      <c r="D110" s="176" t="s">
        <v>193</v>
      </c>
      <c r="E110" s="177" t="s">
        <v>3671</v>
      </c>
      <c r="F110" s="178" t="s">
        <v>3672</v>
      </c>
      <c r="G110" s="179" t="s">
        <v>2471</v>
      </c>
      <c r="H110" s="180">
        <v>1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346</v>
      </c>
    </row>
    <row r="111" s="2" customFormat="1" ht="16.5" customHeight="1">
      <c r="A111" s="39"/>
      <c r="B111" s="175"/>
      <c r="C111" s="176" t="s">
        <v>272</v>
      </c>
      <c r="D111" s="176" t="s">
        <v>193</v>
      </c>
      <c r="E111" s="177" t="s">
        <v>3673</v>
      </c>
      <c r="F111" s="178" t="s">
        <v>3674</v>
      </c>
      <c r="G111" s="179" t="s">
        <v>2471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358</v>
      </c>
    </row>
    <row r="112" s="2" customFormat="1" ht="16.5" customHeight="1">
      <c r="A112" s="39"/>
      <c r="B112" s="175"/>
      <c r="C112" s="176" t="s">
        <v>279</v>
      </c>
      <c r="D112" s="176" t="s">
        <v>193</v>
      </c>
      <c r="E112" s="177" t="s">
        <v>3675</v>
      </c>
      <c r="F112" s="178" t="s">
        <v>3676</v>
      </c>
      <c r="G112" s="179" t="s">
        <v>2471</v>
      </c>
      <c r="H112" s="180">
        <v>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369</v>
      </c>
    </row>
    <row r="113" s="2" customFormat="1" ht="16.5" customHeight="1">
      <c r="A113" s="39"/>
      <c r="B113" s="175"/>
      <c r="C113" s="176" t="s">
        <v>285</v>
      </c>
      <c r="D113" s="176" t="s">
        <v>193</v>
      </c>
      <c r="E113" s="177" t="s">
        <v>3677</v>
      </c>
      <c r="F113" s="178" t="s">
        <v>3678</v>
      </c>
      <c r="G113" s="179" t="s">
        <v>2471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383</v>
      </c>
    </row>
    <row r="114" s="2" customFormat="1" ht="16.5" customHeight="1">
      <c r="A114" s="39"/>
      <c r="B114" s="175"/>
      <c r="C114" s="176" t="s">
        <v>293</v>
      </c>
      <c r="D114" s="176" t="s">
        <v>193</v>
      </c>
      <c r="E114" s="177" t="s">
        <v>3679</v>
      </c>
      <c r="F114" s="178" t="s">
        <v>3680</v>
      </c>
      <c r="G114" s="179" t="s">
        <v>2471</v>
      </c>
      <c r="H114" s="180">
        <v>1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396</v>
      </c>
    </row>
    <row r="115" s="12" customFormat="1" ht="22.8" customHeight="1">
      <c r="A115" s="12"/>
      <c r="B115" s="162"/>
      <c r="C115" s="12"/>
      <c r="D115" s="163" t="s">
        <v>71</v>
      </c>
      <c r="E115" s="173" t="s">
        <v>3178</v>
      </c>
      <c r="F115" s="173" t="s">
        <v>3681</v>
      </c>
      <c r="G115" s="12"/>
      <c r="H115" s="12"/>
      <c r="I115" s="165"/>
      <c r="J115" s="174">
        <f>BK115</f>
        <v>0</v>
      </c>
      <c r="K115" s="12"/>
      <c r="L115" s="162"/>
      <c r="M115" s="167"/>
      <c r="N115" s="168"/>
      <c r="O115" s="168"/>
      <c r="P115" s="169">
        <f>SUM(P116:P119)</f>
        <v>0</v>
      </c>
      <c r="Q115" s="168"/>
      <c r="R115" s="169">
        <f>SUM(R116:R119)</f>
        <v>0</v>
      </c>
      <c r="S115" s="168"/>
      <c r="T115" s="170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79</v>
      </c>
      <c r="AY115" s="163" t="s">
        <v>191</v>
      </c>
      <c r="BK115" s="172">
        <f>SUM(BK116:BK119)</f>
        <v>0</v>
      </c>
    </row>
    <row r="116" s="2" customFormat="1" ht="21.75" customHeight="1">
      <c r="A116" s="39"/>
      <c r="B116" s="175"/>
      <c r="C116" s="176" t="s">
        <v>300</v>
      </c>
      <c r="D116" s="176" t="s">
        <v>193</v>
      </c>
      <c r="E116" s="177" t="s">
        <v>3682</v>
      </c>
      <c r="F116" s="178" t="s">
        <v>3683</v>
      </c>
      <c r="G116" s="179" t="s">
        <v>2471</v>
      </c>
      <c r="H116" s="180">
        <v>11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407</v>
      </c>
    </row>
    <row r="117" s="2" customFormat="1" ht="16.5" customHeight="1">
      <c r="A117" s="39"/>
      <c r="B117" s="175"/>
      <c r="C117" s="176" t="s">
        <v>309</v>
      </c>
      <c r="D117" s="176" t="s">
        <v>193</v>
      </c>
      <c r="E117" s="177" t="s">
        <v>3684</v>
      </c>
      <c r="F117" s="178" t="s">
        <v>3685</v>
      </c>
      <c r="G117" s="179" t="s">
        <v>2471</v>
      </c>
      <c r="H117" s="180">
        <v>11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421</v>
      </c>
    </row>
    <row r="118" s="2" customFormat="1" ht="16.5" customHeight="1">
      <c r="A118" s="39"/>
      <c r="B118" s="175"/>
      <c r="C118" s="176" t="s">
        <v>318</v>
      </c>
      <c r="D118" s="176" t="s">
        <v>193</v>
      </c>
      <c r="E118" s="177" t="s">
        <v>3686</v>
      </c>
      <c r="F118" s="178" t="s">
        <v>3687</v>
      </c>
      <c r="G118" s="179" t="s">
        <v>2471</v>
      </c>
      <c r="H118" s="180">
        <v>22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432</v>
      </c>
    </row>
    <row r="119" s="2" customFormat="1" ht="16.5" customHeight="1">
      <c r="A119" s="39"/>
      <c r="B119" s="175"/>
      <c r="C119" s="176" t="s">
        <v>323</v>
      </c>
      <c r="D119" s="176" t="s">
        <v>193</v>
      </c>
      <c r="E119" s="177" t="s">
        <v>3688</v>
      </c>
      <c r="F119" s="178" t="s">
        <v>3689</v>
      </c>
      <c r="G119" s="179" t="s">
        <v>2471</v>
      </c>
      <c r="H119" s="180">
        <v>22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446</v>
      </c>
    </row>
    <row r="120" s="12" customFormat="1" ht="22.8" customHeight="1">
      <c r="A120" s="12"/>
      <c r="B120" s="162"/>
      <c r="C120" s="12"/>
      <c r="D120" s="163" t="s">
        <v>71</v>
      </c>
      <c r="E120" s="173" t="s">
        <v>3192</v>
      </c>
      <c r="F120" s="173" t="s">
        <v>3690</v>
      </c>
      <c r="G120" s="12"/>
      <c r="H120" s="12"/>
      <c r="I120" s="165"/>
      <c r="J120" s="174">
        <f>BK120</f>
        <v>0</v>
      </c>
      <c r="K120" s="12"/>
      <c r="L120" s="162"/>
      <c r="M120" s="167"/>
      <c r="N120" s="168"/>
      <c r="O120" s="168"/>
      <c r="P120" s="169">
        <f>P121</f>
        <v>0</v>
      </c>
      <c r="Q120" s="168"/>
      <c r="R120" s="169">
        <f>R121</f>
        <v>0</v>
      </c>
      <c r="S120" s="168"/>
      <c r="T120" s="17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3" t="s">
        <v>79</v>
      </c>
      <c r="AT120" s="171" t="s">
        <v>71</v>
      </c>
      <c r="AU120" s="171" t="s">
        <v>79</v>
      </c>
      <c r="AY120" s="163" t="s">
        <v>191</v>
      </c>
      <c r="BK120" s="172">
        <f>BK121</f>
        <v>0</v>
      </c>
    </row>
    <row r="121" s="2" customFormat="1" ht="16.5" customHeight="1">
      <c r="A121" s="39"/>
      <c r="B121" s="175"/>
      <c r="C121" s="176" t="s">
        <v>8</v>
      </c>
      <c r="D121" s="176" t="s">
        <v>193</v>
      </c>
      <c r="E121" s="177" t="s">
        <v>3691</v>
      </c>
      <c r="F121" s="178" t="s">
        <v>3692</v>
      </c>
      <c r="G121" s="179" t="s">
        <v>2471</v>
      </c>
      <c r="H121" s="180">
        <v>36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457</v>
      </c>
    </row>
    <row r="122" s="12" customFormat="1" ht="22.8" customHeight="1">
      <c r="A122" s="12"/>
      <c r="B122" s="162"/>
      <c r="C122" s="12"/>
      <c r="D122" s="163" t="s">
        <v>71</v>
      </c>
      <c r="E122" s="173" t="s">
        <v>3374</v>
      </c>
      <c r="F122" s="173" t="s">
        <v>3693</v>
      </c>
      <c r="G122" s="12"/>
      <c r="H122" s="12"/>
      <c r="I122" s="165"/>
      <c r="J122" s="174">
        <f>BK122</f>
        <v>0</v>
      </c>
      <c r="K122" s="12"/>
      <c r="L122" s="162"/>
      <c r="M122" s="167"/>
      <c r="N122" s="168"/>
      <c r="O122" s="168"/>
      <c r="P122" s="169">
        <f>SUM(P123:P129)</f>
        <v>0</v>
      </c>
      <c r="Q122" s="168"/>
      <c r="R122" s="169">
        <f>SUM(R123:R129)</f>
        <v>0</v>
      </c>
      <c r="S122" s="168"/>
      <c r="T122" s="170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79</v>
      </c>
      <c r="AT122" s="171" t="s">
        <v>71</v>
      </c>
      <c r="AU122" s="171" t="s">
        <v>79</v>
      </c>
      <c r="AY122" s="163" t="s">
        <v>191</v>
      </c>
      <c r="BK122" s="172">
        <f>SUM(BK123:BK129)</f>
        <v>0</v>
      </c>
    </row>
    <row r="123" s="2" customFormat="1" ht="16.5" customHeight="1">
      <c r="A123" s="39"/>
      <c r="B123" s="175"/>
      <c r="C123" s="176" t="s">
        <v>334</v>
      </c>
      <c r="D123" s="176" t="s">
        <v>193</v>
      </c>
      <c r="E123" s="177" t="s">
        <v>3694</v>
      </c>
      <c r="F123" s="178" t="s">
        <v>3695</v>
      </c>
      <c r="G123" s="179" t="s">
        <v>288</v>
      </c>
      <c r="H123" s="180">
        <v>40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469</v>
      </c>
    </row>
    <row r="124" s="2" customFormat="1" ht="16.5" customHeight="1">
      <c r="A124" s="39"/>
      <c r="B124" s="175"/>
      <c r="C124" s="176" t="s">
        <v>340</v>
      </c>
      <c r="D124" s="176" t="s">
        <v>193</v>
      </c>
      <c r="E124" s="177" t="s">
        <v>3696</v>
      </c>
      <c r="F124" s="178" t="s">
        <v>3697</v>
      </c>
      <c r="G124" s="179" t="s">
        <v>288</v>
      </c>
      <c r="H124" s="180">
        <v>460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481</v>
      </c>
    </row>
    <row r="125" s="2" customFormat="1" ht="16.5" customHeight="1">
      <c r="A125" s="39"/>
      <c r="B125" s="175"/>
      <c r="C125" s="176" t="s">
        <v>346</v>
      </c>
      <c r="D125" s="176" t="s">
        <v>193</v>
      </c>
      <c r="E125" s="177" t="s">
        <v>3698</v>
      </c>
      <c r="F125" s="178" t="s">
        <v>3699</v>
      </c>
      <c r="G125" s="179" t="s">
        <v>288</v>
      </c>
      <c r="H125" s="180">
        <v>760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493</v>
      </c>
    </row>
    <row r="126" s="2" customFormat="1" ht="16.5" customHeight="1">
      <c r="A126" s="39"/>
      <c r="B126" s="175"/>
      <c r="C126" s="176" t="s">
        <v>352</v>
      </c>
      <c r="D126" s="176" t="s">
        <v>193</v>
      </c>
      <c r="E126" s="177" t="s">
        <v>3700</v>
      </c>
      <c r="F126" s="178" t="s">
        <v>3701</v>
      </c>
      <c r="G126" s="179" t="s">
        <v>288</v>
      </c>
      <c r="H126" s="180">
        <v>600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504</v>
      </c>
    </row>
    <row r="127" s="2" customFormat="1" ht="16.5" customHeight="1">
      <c r="A127" s="39"/>
      <c r="B127" s="175"/>
      <c r="C127" s="176" t="s">
        <v>358</v>
      </c>
      <c r="D127" s="176" t="s">
        <v>193</v>
      </c>
      <c r="E127" s="177" t="s">
        <v>3702</v>
      </c>
      <c r="F127" s="178" t="s">
        <v>3703</v>
      </c>
      <c r="G127" s="179" t="s">
        <v>288</v>
      </c>
      <c r="H127" s="180">
        <v>20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522</v>
      </c>
    </row>
    <row r="128" s="2" customFormat="1" ht="16.5" customHeight="1">
      <c r="A128" s="39"/>
      <c r="B128" s="175"/>
      <c r="C128" s="176" t="s">
        <v>363</v>
      </c>
      <c r="D128" s="176" t="s">
        <v>193</v>
      </c>
      <c r="E128" s="177" t="s">
        <v>3704</v>
      </c>
      <c r="F128" s="178" t="s">
        <v>3705</v>
      </c>
      <c r="G128" s="179" t="s">
        <v>288</v>
      </c>
      <c r="H128" s="180">
        <v>20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536</v>
      </c>
    </row>
    <row r="129" s="2" customFormat="1" ht="16.5" customHeight="1">
      <c r="A129" s="39"/>
      <c r="B129" s="175"/>
      <c r="C129" s="176" t="s">
        <v>369</v>
      </c>
      <c r="D129" s="176" t="s">
        <v>193</v>
      </c>
      <c r="E129" s="177" t="s">
        <v>3706</v>
      </c>
      <c r="F129" s="178" t="s">
        <v>3707</v>
      </c>
      <c r="G129" s="179" t="s">
        <v>288</v>
      </c>
      <c r="H129" s="180">
        <v>470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550</v>
      </c>
    </row>
    <row r="130" s="12" customFormat="1" ht="22.8" customHeight="1">
      <c r="A130" s="12"/>
      <c r="B130" s="162"/>
      <c r="C130" s="12"/>
      <c r="D130" s="163" t="s">
        <v>71</v>
      </c>
      <c r="E130" s="173" t="s">
        <v>3380</v>
      </c>
      <c r="F130" s="173" t="s">
        <v>2717</v>
      </c>
      <c r="G130" s="12"/>
      <c r="H130" s="12"/>
      <c r="I130" s="165"/>
      <c r="J130" s="174">
        <f>BK130</f>
        <v>0</v>
      </c>
      <c r="K130" s="12"/>
      <c r="L130" s="162"/>
      <c r="M130" s="167"/>
      <c r="N130" s="168"/>
      <c r="O130" s="168"/>
      <c r="P130" s="169">
        <f>SUM(P131:P145)</f>
        <v>0</v>
      </c>
      <c r="Q130" s="168"/>
      <c r="R130" s="169">
        <f>SUM(R131:R145)</f>
        <v>0</v>
      </c>
      <c r="S130" s="168"/>
      <c r="T130" s="170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3" t="s">
        <v>79</v>
      </c>
      <c r="AT130" s="171" t="s">
        <v>71</v>
      </c>
      <c r="AU130" s="171" t="s">
        <v>79</v>
      </c>
      <c r="AY130" s="163" t="s">
        <v>191</v>
      </c>
      <c r="BK130" s="172">
        <f>SUM(BK131:BK145)</f>
        <v>0</v>
      </c>
    </row>
    <row r="131" s="2" customFormat="1" ht="16.5" customHeight="1">
      <c r="A131" s="39"/>
      <c r="B131" s="175"/>
      <c r="C131" s="176" t="s">
        <v>376</v>
      </c>
      <c r="D131" s="176" t="s">
        <v>193</v>
      </c>
      <c r="E131" s="177" t="s">
        <v>3708</v>
      </c>
      <c r="F131" s="178" t="s">
        <v>3709</v>
      </c>
      <c r="G131" s="179" t="s">
        <v>2632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560</v>
      </c>
    </row>
    <row r="132" s="2" customFormat="1" ht="16.5" customHeight="1">
      <c r="A132" s="39"/>
      <c r="B132" s="175"/>
      <c r="C132" s="176" t="s">
        <v>383</v>
      </c>
      <c r="D132" s="176" t="s">
        <v>193</v>
      </c>
      <c r="E132" s="177" t="s">
        <v>3710</v>
      </c>
      <c r="F132" s="178" t="s">
        <v>3711</v>
      </c>
      <c r="G132" s="179" t="s">
        <v>1045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3712</v>
      </c>
    </row>
    <row r="133" s="2" customFormat="1" ht="16.5" customHeight="1">
      <c r="A133" s="39"/>
      <c r="B133" s="175"/>
      <c r="C133" s="176" t="s">
        <v>390</v>
      </c>
      <c r="D133" s="176" t="s">
        <v>193</v>
      </c>
      <c r="E133" s="177" t="s">
        <v>3713</v>
      </c>
      <c r="F133" s="178" t="s">
        <v>3714</v>
      </c>
      <c r="G133" s="179" t="s">
        <v>1045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3715</v>
      </c>
    </row>
    <row r="134" s="2" customFormat="1" ht="16.5" customHeight="1">
      <c r="A134" s="39"/>
      <c r="B134" s="175"/>
      <c r="C134" s="176" t="s">
        <v>396</v>
      </c>
      <c r="D134" s="176" t="s">
        <v>193</v>
      </c>
      <c r="E134" s="177" t="s">
        <v>3716</v>
      </c>
      <c r="F134" s="178" t="s">
        <v>3717</v>
      </c>
      <c r="G134" s="179" t="s">
        <v>1045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3718</v>
      </c>
    </row>
    <row r="135" s="2" customFormat="1" ht="16.5" customHeight="1">
      <c r="A135" s="39"/>
      <c r="B135" s="175"/>
      <c r="C135" s="176" t="s">
        <v>401</v>
      </c>
      <c r="D135" s="176" t="s">
        <v>193</v>
      </c>
      <c r="E135" s="177" t="s">
        <v>3719</v>
      </c>
      <c r="F135" s="178" t="s">
        <v>3720</v>
      </c>
      <c r="G135" s="179" t="s">
        <v>2632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574</v>
      </c>
    </row>
    <row r="136" s="2" customFormat="1" ht="16.5" customHeight="1">
      <c r="A136" s="39"/>
      <c r="B136" s="175"/>
      <c r="C136" s="176" t="s">
        <v>407</v>
      </c>
      <c r="D136" s="176" t="s">
        <v>193</v>
      </c>
      <c r="E136" s="177" t="s">
        <v>3721</v>
      </c>
      <c r="F136" s="178" t="s">
        <v>3722</v>
      </c>
      <c r="G136" s="179" t="s">
        <v>2632</v>
      </c>
      <c r="H136" s="180">
        <v>1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588</v>
      </c>
    </row>
    <row r="137" s="2" customFormat="1" ht="16.5" customHeight="1">
      <c r="A137" s="39"/>
      <c r="B137" s="175"/>
      <c r="C137" s="176" t="s">
        <v>414</v>
      </c>
      <c r="D137" s="176" t="s">
        <v>193</v>
      </c>
      <c r="E137" s="177" t="s">
        <v>3723</v>
      </c>
      <c r="F137" s="178" t="s">
        <v>3724</v>
      </c>
      <c r="G137" s="179" t="s">
        <v>2632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604</v>
      </c>
    </row>
    <row r="138" s="2" customFormat="1" ht="16.5" customHeight="1">
      <c r="A138" s="39"/>
      <c r="B138" s="175"/>
      <c r="C138" s="176" t="s">
        <v>421</v>
      </c>
      <c r="D138" s="176" t="s">
        <v>193</v>
      </c>
      <c r="E138" s="177" t="s">
        <v>3725</v>
      </c>
      <c r="F138" s="178" t="s">
        <v>3726</v>
      </c>
      <c r="G138" s="179" t="s">
        <v>2632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979</v>
      </c>
    </row>
    <row r="139" s="2" customFormat="1" ht="16.5" customHeight="1">
      <c r="A139" s="39"/>
      <c r="B139" s="175"/>
      <c r="C139" s="176" t="s">
        <v>426</v>
      </c>
      <c r="D139" s="176" t="s">
        <v>193</v>
      </c>
      <c r="E139" s="177" t="s">
        <v>3727</v>
      </c>
      <c r="F139" s="178" t="s">
        <v>3728</v>
      </c>
      <c r="G139" s="179" t="s">
        <v>2632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991</v>
      </c>
    </row>
    <row r="140" s="2" customFormat="1" ht="16.5" customHeight="1">
      <c r="A140" s="39"/>
      <c r="B140" s="175"/>
      <c r="C140" s="176" t="s">
        <v>432</v>
      </c>
      <c r="D140" s="176" t="s">
        <v>193</v>
      </c>
      <c r="E140" s="177" t="s">
        <v>3729</v>
      </c>
      <c r="F140" s="178" t="s">
        <v>3730</v>
      </c>
      <c r="G140" s="179" t="s">
        <v>2632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1001</v>
      </c>
    </row>
    <row r="141" s="2" customFormat="1" ht="16.5" customHeight="1">
      <c r="A141" s="39"/>
      <c r="B141" s="175"/>
      <c r="C141" s="176" t="s">
        <v>441</v>
      </c>
      <c r="D141" s="176" t="s">
        <v>193</v>
      </c>
      <c r="E141" s="177" t="s">
        <v>3731</v>
      </c>
      <c r="F141" s="178" t="s">
        <v>3732</v>
      </c>
      <c r="G141" s="179" t="s">
        <v>2632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1012</v>
      </c>
    </row>
    <row r="142" s="2" customFormat="1" ht="16.5" customHeight="1">
      <c r="A142" s="39"/>
      <c r="B142" s="175"/>
      <c r="C142" s="176" t="s">
        <v>446</v>
      </c>
      <c r="D142" s="176" t="s">
        <v>193</v>
      </c>
      <c r="E142" s="177" t="s">
        <v>3733</v>
      </c>
      <c r="F142" s="178" t="s">
        <v>3734</v>
      </c>
      <c r="G142" s="179" t="s">
        <v>2632</v>
      </c>
      <c r="H142" s="180">
        <v>1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1024</v>
      </c>
    </row>
    <row r="143" s="2" customFormat="1" ht="16.5" customHeight="1">
      <c r="A143" s="39"/>
      <c r="B143" s="175"/>
      <c r="C143" s="176" t="s">
        <v>451</v>
      </c>
      <c r="D143" s="176" t="s">
        <v>193</v>
      </c>
      <c r="E143" s="177" t="s">
        <v>3735</v>
      </c>
      <c r="F143" s="178" t="s">
        <v>3736</v>
      </c>
      <c r="G143" s="179" t="s">
        <v>2632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1037</v>
      </c>
    </row>
    <row r="144" s="2" customFormat="1" ht="16.5" customHeight="1">
      <c r="A144" s="39"/>
      <c r="B144" s="175"/>
      <c r="C144" s="176" t="s">
        <v>457</v>
      </c>
      <c r="D144" s="176" t="s">
        <v>193</v>
      </c>
      <c r="E144" s="177" t="s">
        <v>3737</v>
      </c>
      <c r="F144" s="178" t="s">
        <v>3738</v>
      </c>
      <c r="G144" s="179" t="s">
        <v>2632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1048</v>
      </c>
    </row>
    <row r="145" s="2" customFormat="1" ht="16.5" customHeight="1">
      <c r="A145" s="39"/>
      <c r="B145" s="175"/>
      <c r="C145" s="176" t="s">
        <v>462</v>
      </c>
      <c r="D145" s="176" t="s">
        <v>193</v>
      </c>
      <c r="E145" s="177" t="s">
        <v>3739</v>
      </c>
      <c r="F145" s="178" t="s">
        <v>3208</v>
      </c>
      <c r="G145" s="179" t="s">
        <v>3740</v>
      </c>
      <c r="H145" s="180">
        <v>72</v>
      </c>
      <c r="I145" s="181"/>
      <c r="J145" s="182">
        <f>ROUND(I145*H145,2)</f>
        <v>0</v>
      </c>
      <c r="K145" s="178" t="s">
        <v>3</v>
      </c>
      <c r="L145" s="40"/>
      <c r="M145" s="236" t="s">
        <v>3</v>
      </c>
      <c r="N145" s="237" t="s">
        <v>43</v>
      </c>
      <c r="O145" s="234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1060</v>
      </c>
    </row>
    <row r="146" s="2" customFormat="1" ht="6.96" customHeight="1">
      <c r="A146" s="39"/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40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autoFilter ref="C92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27.7.2025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151</v>
      </c>
      <c r="E8" s="39"/>
      <c r="F8" s="39"/>
      <c r="G8" s="39"/>
      <c r="H8" s="39"/>
      <c r="I8" s="39"/>
      <c r="J8" s="39"/>
      <c r="K8" s="39"/>
      <c r="L8" s="12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3741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27. 7. 2025</v>
      </c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155</v>
      </c>
      <c r="F15" s="39"/>
      <c r="G15" s="39"/>
      <c r="H15" s="39"/>
      <c r="I15" s="33" t="s">
        <v>28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156</v>
      </c>
      <c r="F24" s="39"/>
      <c r="G24" s="39"/>
      <c r="H24" s="39"/>
      <c r="I24" s="33" t="s">
        <v>28</v>
      </c>
      <c r="J24" s="28" t="s">
        <v>3</v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8"/>
      <c r="B27" s="129"/>
      <c r="C27" s="128"/>
      <c r="D27" s="128"/>
      <c r="E27" s="37" t="s">
        <v>3</v>
      </c>
      <c r="F27" s="37"/>
      <c r="G27" s="37"/>
      <c r="H27" s="37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31" t="s">
        <v>38</v>
      </c>
      <c r="E30" s="39"/>
      <c r="F30" s="39"/>
      <c r="G30" s="39"/>
      <c r="H30" s="39"/>
      <c r="I30" s="39"/>
      <c r="J30" s="91">
        <f>ROUND(J85, 2)</f>
        <v>0</v>
      </c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32" t="s">
        <v>42</v>
      </c>
      <c r="E33" s="33" t="s">
        <v>43</v>
      </c>
      <c r="F33" s="133">
        <f>ROUND((SUM(BE85:BE109)),  2)</f>
        <v>0</v>
      </c>
      <c r="G33" s="39"/>
      <c r="H33" s="39"/>
      <c r="I33" s="134">
        <v>0.20999999999999999</v>
      </c>
      <c r="J33" s="133">
        <f>ROUND(((SUM(BE85:BE109))*I33),  2)</f>
        <v>0</v>
      </c>
      <c r="K33" s="39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33">
        <f>ROUND((SUM(BF85:BF109)),  2)</f>
        <v>0</v>
      </c>
      <c r="G34" s="39"/>
      <c r="H34" s="39"/>
      <c r="I34" s="134">
        <v>0.12</v>
      </c>
      <c r="J34" s="133">
        <f>ROUND(((SUM(BF85:BF109))*I34), 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33">
        <f>ROUND((SUM(BG85:BG109)),  2)</f>
        <v>0</v>
      </c>
      <c r="G35" s="39"/>
      <c r="H35" s="39"/>
      <c r="I35" s="134">
        <v>0.20999999999999999</v>
      </c>
      <c r="J35" s="133">
        <f>0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33">
        <f>ROUND((SUM(BH85:BH109)),  2)</f>
        <v>0</v>
      </c>
      <c r="G36" s="39"/>
      <c r="H36" s="39"/>
      <c r="I36" s="134">
        <v>0.12</v>
      </c>
      <c r="J36" s="133">
        <f>0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33">
        <f>ROUND((SUM(BI85:BI109)),  2)</f>
        <v>0</v>
      </c>
      <c r="G37" s="39"/>
      <c r="H37" s="39"/>
      <c r="I37" s="134">
        <v>0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5"/>
      <c r="D39" s="136" t="s">
        <v>48</v>
      </c>
      <c r="E39" s="77"/>
      <c r="F39" s="77"/>
      <c r="G39" s="137" t="s">
        <v>49</v>
      </c>
      <c r="H39" s="138" t="s">
        <v>50</v>
      </c>
      <c r="I39" s="77"/>
      <c r="J39" s="139">
        <f>SUM(J30:J37)</f>
        <v>0</v>
      </c>
      <c r="K39" s="140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157</v>
      </c>
      <c r="D45" s="39"/>
      <c r="E45" s="39"/>
      <c r="F45" s="39"/>
      <c r="G45" s="39"/>
      <c r="H45" s="39"/>
      <c r="I45" s="39"/>
      <c r="J45" s="39"/>
      <c r="K45" s="39"/>
      <c r="L45" s="12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26" t="str">
        <f>E7</f>
        <v>Rekonstrukce pavilonu údržby - A, úprava 27.7.2025</v>
      </c>
      <c r="F48" s="33"/>
      <c r="G48" s="33"/>
      <c r="H48" s="33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151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04 - VRN</v>
      </c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Praha - Suchdol</v>
      </c>
      <c r="G52" s="39"/>
      <c r="H52" s="39"/>
      <c r="I52" s="33" t="s">
        <v>23</v>
      </c>
      <c r="J52" s="65" t="str">
        <f>IF(J12="","",J12)</f>
        <v>27. 7. 2025</v>
      </c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Česká zemedělská univerzita</v>
      </c>
      <c r="G54" s="39"/>
      <c r="H54" s="39"/>
      <c r="I54" s="33" t="s">
        <v>31</v>
      </c>
      <c r="J54" s="37" t="str">
        <f>E21</f>
        <v xml:space="preserve">GREBNER,  spol. s r.o.</v>
      </c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Josef Němeček</v>
      </c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41" t="s">
        <v>158</v>
      </c>
      <c r="D57" s="135"/>
      <c r="E57" s="135"/>
      <c r="F57" s="135"/>
      <c r="G57" s="135"/>
      <c r="H57" s="135"/>
      <c r="I57" s="135"/>
      <c r="J57" s="142" t="s">
        <v>159</v>
      </c>
      <c r="K57" s="135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43" t="s">
        <v>70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160</v>
      </c>
    </row>
    <row r="60" s="9" customFormat="1" ht="24.96" customHeight="1">
      <c r="A60" s="9"/>
      <c r="B60" s="144"/>
      <c r="C60" s="9"/>
      <c r="D60" s="145" t="s">
        <v>3742</v>
      </c>
      <c r="E60" s="146"/>
      <c r="F60" s="146"/>
      <c r="G60" s="146"/>
      <c r="H60" s="146"/>
      <c r="I60" s="146"/>
      <c r="J60" s="147">
        <f>J86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8"/>
      <c r="C61" s="10"/>
      <c r="D61" s="149" t="s">
        <v>3743</v>
      </c>
      <c r="E61" s="150"/>
      <c r="F61" s="150"/>
      <c r="G61" s="150"/>
      <c r="H61" s="150"/>
      <c r="I61" s="150"/>
      <c r="J61" s="151">
        <f>J87</f>
        <v>0</v>
      </c>
      <c r="K61" s="10"/>
      <c r="L61" s="14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8"/>
      <c r="C62" s="10"/>
      <c r="D62" s="149" t="s">
        <v>3744</v>
      </c>
      <c r="E62" s="150"/>
      <c r="F62" s="150"/>
      <c r="G62" s="150"/>
      <c r="H62" s="150"/>
      <c r="I62" s="150"/>
      <c r="J62" s="151">
        <f>J92</f>
        <v>0</v>
      </c>
      <c r="K62" s="10"/>
      <c r="L62" s="14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8"/>
      <c r="C63" s="10"/>
      <c r="D63" s="149" t="s">
        <v>3745</v>
      </c>
      <c r="E63" s="150"/>
      <c r="F63" s="150"/>
      <c r="G63" s="150"/>
      <c r="H63" s="150"/>
      <c r="I63" s="150"/>
      <c r="J63" s="151">
        <f>J102</f>
        <v>0</v>
      </c>
      <c r="K63" s="10"/>
      <c r="L63" s="14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8"/>
      <c r="C64" s="10"/>
      <c r="D64" s="149" t="s">
        <v>3746</v>
      </c>
      <c r="E64" s="150"/>
      <c r="F64" s="150"/>
      <c r="G64" s="150"/>
      <c r="H64" s="150"/>
      <c r="I64" s="150"/>
      <c r="J64" s="151">
        <f>J106</f>
        <v>0</v>
      </c>
      <c r="K64" s="10"/>
      <c r="L64" s="14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8"/>
      <c r="C65" s="10"/>
      <c r="D65" s="149" t="s">
        <v>3747</v>
      </c>
      <c r="E65" s="150"/>
      <c r="F65" s="150"/>
      <c r="G65" s="150"/>
      <c r="H65" s="150"/>
      <c r="I65" s="150"/>
      <c r="J65" s="151">
        <f>J108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2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176</v>
      </c>
      <c r="D72" s="39"/>
      <c r="E72" s="39"/>
      <c r="F72" s="39"/>
      <c r="G72" s="39"/>
      <c r="H72" s="39"/>
      <c r="I72" s="39"/>
      <c r="J72" s="39"/>
      <c r="K72" s="39"/>
      <c r="L72" s="12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6" t="str">
        <f>E7</f>
        <v>Rekonstrukce pavilonu údržby - A, úprava 27.7.2025</v>
      </c>
      <c r="F75" s="33"/>
      <c r="G75" s="33"/>
      <c r="H75" s="33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04 - VRN</v>
      </c>
      <c r="F77" s="39"/>
      <c r="G77" s="39"/>
      <c r="H77" s="39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Praha - Suchdol</v>
      </c>
      <c r="G79" s="39"/>
      <c r="H79" s="39"/>
      <c r="I79" s="33" t="s">
        <v>23</v>
      </c>
      <c r="J79" s="65" t="str">
        <f>IF(J12="","",J12)</f>
        <v>27. 7. 2025</v>
      </c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39"/>
      <c r="E81" s="39"/>
      <c r="F81" s="28" t="str">
        <f>E15</f>
        <v>Česká zemedělská univerzita</v>
      </c>
      <c r="G81" s="39"/>
      <c r="H81" s="39"/>
      <c r="I81" s="33" t="s">
        <v>31</v>
      </c>
      <c r="J81" s="37" t="str">
        <f>E21</f>
        <v xml:space="preserve">GREBNER,  spol. s r.o.</v>
      </c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>Ing. Josef Němeček</v>
      </c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52"/>
      <c r="B84" s="153"/>
      <c r="C84" s="154" t="s">
        <v>177</v>
      </c>
      <c r="D84" s="155" t="s">
        <v>57</v>
      </c>
      <c r="E84" s="155" t="s">
        <v>53</v>
      </c>
      <c r="F84" s="155" t="s">
        <v>54</v>
      </c>
      <c r="G84" s="155" t="s">
        <v>178</v>
      </c>
      <c r="H84" s="155" t="s">
        <v>179</v>
      </c>
      <c r="I84" s="155" t="s">
        <v>180</v>
      </c>
      <c r="J84" s="155" t="s">
        <v>159</v>
      </c>
      <c r="K84" s="156" t="s">
        <v>181</v>
      </c>
      <c r="L84" s="157"/>
      <c r="M84" s="81" t="s">
        <v>3</v>
      </c>
      <c r="N84" s="82" t="s">
        <v>42</v>
      </c>
      <c r="O84" s="82" t="s">
        <v>182</v>
      </c>
      <c r="P84" s="82" t="s">
        <v>183</v>
      </c>
      <c r="Q84" s="82" t="s">
        <v>184</v>
      </c>
      <c r="R84" s="82" t="s">
        <v>185</v>
      </c>
      <c r="S84" s="82" t="s">
        <v>186</v>
      </c>
      <c r="T84" s="83" t="s">
        <v>187</v>
      </c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</row>
    <row r="85" s="2" customFormat="1" ht="22.8" customHeight="1">
      <c r="A85" s="39"/>
      <c r="B85" s="40"/>
      <c r="C85" s="88" t="s">
        <v>188</v>
      </c>
      <c r="D85" s="39"/>
      <c r="E85" s="39"/>
      <c r="F85" s="39"/>
      <c r="G85" s="39"/>
      <c r="H85" s="39"/>
      <c r="I85" s="39"/>
      <c r="J85" s="158">
        <f>BK85</f>
        <v>0</v>
      </c>
      <c r="K85" s="39"/>
      <c r="L85" s="40"/>
      <c r="M85" s="84"/>
      <c r="N85" s="69"/>
      <c r="O85" s="85"/>
      <c r="P85" s="159">
        <f>P86</f>
        <v>0</v>
      </c>
      <c r="Q85" s="85"/>
      <c r="R85" s="159">
        <f>R86</f>
        <v>0</v>
      </c>
      <c r="S85" s="85"/>
      <c r="T85" s="160">
        <f>T86</f>
        <v>0.01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71</v>
      </c>
      <c r="AU85" s="20" t="s">
        <v>160</v>
      </c>
      <c r="BK85" s="161">
        <f>BK86</f>
        <v>0</v>
      </c>
    </row>
    <row r="86" s="12" customFormat="1" ht="25.92" customHeight="1">
      <c r="A86" s="12"/>
      <c r="B86" s="162"/>
      <c r="C86" s="12"/>
      <c r="D86" s="163" t="s">
        <v>71</v>
      </c>
      <c r="E86" s="164" t="s">
        <v>127</v>
      </c>
      <c r="F86" s="164" t="s">
        <v>3748</v>
      </c>
      <c r="G86" s="12"/>
      <c r="H86" s="12"/>
      <c r="I86" s="165"/>
      <c r="J86" s="166">
        <f>BK86</f>
        <v>0</v>
      </c>
      <c r="K86" s="12"/>
      <c r="L86" s="162"/>
      <c r="M86" s="167"/>
      <c r="N86" s="168"/>
      <c r="O86" s="168"/>
      <c r="P86" s="169">
        <f>P87+P92+P102+P106+P108</f>
        <v>0</v>
      </c>
      <c r="Q86" s="168"/>
      <c r="R86" s="169">
        <f>R87+R92+R102+R106+R108</f>
        <v>0</v>
      </c>
      <c r="S86" s="168"/>
      <c r="T86" s="170">
        <f>T87+T92+T102+T106+T108</f>
        <v>0.01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3" t="s">
        <v>219</v>
      </c>
      <c r="AT86" s="171" t="s">
        <v>71</v>
      </c>
      <c r="AU86" s="171" t="s">
        <v>72</v>
      </c>
      <c r="AY86" s="163" t="s">
        <v>191</v>
      </c>
      <c r="BK86" s="172">
        <f>BK87+BK92+BK102+BK106+BK108</f>
        <v>0</v>
      </c>
    </row>
    <row r="87" s="12" customFormat="1" ht="22.8" customHeight="1">
      <c r="A87" s="12"/>
      <c r="B87" s="162"/>
      <c r="C87" s="12"/>
      <c r="D87" s="163" t="s">
        <v>71</v>
      </c>
      <c r="E87" s="173" t="s">
        <v>3749</v>
      </c>
      <c r="F87" s="173" t="s">
        <v>3750</v>
      </c>
      <c r="G87" s="12"/>
      <c r="H87" s="12"/>
      <c r="I87" s="165"/>
      <c r="J87" s="174">
        <f>BK87</f>
        <v>0</v>
      </c>
      <c r="K87" s="12"/>
      <c r="L87" s="162"/>
      <c r="M87" s="167"/>
      <c r="N87" s="168"/>
      <c r="O87" s="168"/>
      <c r="P87" s="169">
        <f>SUM(P88:P91)</f>
        <v>0</v>
      </c>
      <c r="Q87" s="168"/>
      <c r="R87" s="169">
        <f>SUM(R88:R91)</f>
        <v>0</v>
      </c>
      <c r="S87" s="168"/>
      <c r="T87" s="17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3" t="s">
        <v>219</v>
      </c>
      <c r="AT87" s="171" t="s">
        <v>71</v>
      </c>
      <c r="AU87" s="171" t="s">
        <v>79</v>
      </c>
      <c r="AY87" s="163" t="s">
        <v>191</v>
      </c>
      <c r="BK87" s="172">
        <f>SUM(BK88:BK91)</f>
        <v>0</v>
      </c>
    </row>
    <row r="88" s="2" customFormat="1" ht="16.5" customHeight="1">
      <c r="A88" s="39"/>
      <c r="B88" s="175"/>
      <c r="C88" s="176" t="s">
        <v>79</v>
      </c>
      <c r="D88" s="176" t="s">
        <v>193</v>
      </c>
      <c r="E88" s="177" t="s">
        <v>3751</v>
      </c>
      <c r="F88" s="178" t="s">
        <v>3752</v>
      </c>
      <c r="G88" s="179" t="s">
        <v>1045</v>
      </c>
      <c r="H88" s="180">
        <v>1</v>
      </c>
      <c r="I88" s="181"/>
      <c r="J88" s="182">
        <f>ROUND(I88*H88,2)</f>
        <v>0</v>
      </c>
      <c r="K88" s="178" t="s">
        <v>3</v>
      </c>
      <c r="L88" s="40"/>
      <c r="M88" s="183" t="s">
        <v>3</v>
      </c>
      <c r="N88" s="184" t="s">
        <v>43</v>
      </c>
      <c r="O88" s="73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87" t="s">
        <v>3753</v>
      </c>
      <c r="AT88" s="187" t="s">
        <v>193</v>
      </c>
      <c r="AU88" s="187" t="s">
        <v>81</v>
      </c>
      <c r="AY88" s="20" t="s">
        <v>191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79</v>
      </c>
      <c r="BK88" s="188">
        <f>ROUND(I88*H88,2)</f>
        <v>0</v>
      </c>
      <c r="BL88" s="20" t="s">
        <v>3753</v>
      </c>
      <c r="BM88" s="187" t="s">
        <v>3754</v>
      </c>
    </row>
    <row r="89" s="2" customFormat="1" ht="16.5" customHeight="1">
      <c r="A89" s="39"/>
      <c r="B89" s="175"/>
      <c r="C89" s="176" t="s">
        <v>81</v>
      </c>
      <c r="D89" s="176" t="s">
        <v>193</v>
      </c>
      <c r="E89" s="177" t="s">
        <v>3755</v>
      </c>
      <c r="F89" s="178" t="s">
        <v>3756</v>
      </c>
      <c r="G89" s="179" t="s">
        <v>1045</v>
      </c>
      <c r="H89" s="180">
        <v>1</v>
      </c>
      <c r="I89" s="181"/>
      <c r="J89" s="182">
        <f>ROUND(I89*H89,2)</f>
        <v>0</v>
      </c>
      <c r="K89" s="178" t="s">
        <v>3</v>
      </c>
      <c r="L89" s="40"/>
      <c r="M89" s="183" t="s">
        <v>3</v>
      </c>
      <c r="N89" s="184" t="s">
        <v>43</v>
      </c>
      <c r="O89" s="73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87" t="s">
        <v>3753</v>
      </c>
      <c r="AT89" s="187" t="s">
        <v>193</v>
      </c>
      <c r="AU89" s="187" t="s">
        <v>81</v>
      </c>
      <c r="AY89" s="20" t="s">
        <v>191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79</v>
      </c>
      <c r="BK89" s="188">
        <f>ROUND(I89*H89,2)</f>
        <v>0</v>
      </c>
      <c r="BL89" s="20" t="s">
        <v>3753</v>
      </c>
      <c r="BM89" s="187" t="s">
        <v>3757</v>
      </c>
    </row>
    <row r="90" s="2" customFormat="1" ht="16.5" customHeight="1">
      <c r="A90" s="39"/>
      <c r="B90" s="175"/>
      <c r="C90" s="176" t="s">
        <v>90</v>
      </c>
      <c r="D90" s="176" t="s">
        <v>193</v>
      </c>
      <c r="E90" s="177" t="s">
        <v>3758</v>
      </c>
      <c r="F90" s="178" t="s">
        <v>2728</v>
      </c>
      <c r="G90" s="179" t="s">
        <v>1045</v>
      </c>
      <c r="H90" s="180">
        <v>1</v>
      </c>
      <c r="I90" s="181"/>
      <c r="J90" s="182">
        <f>ROUND(I90*H90,2)</f>
        <v>0</v>
      </c>
      <c r="K90" s="178" t="s">
        <v>3</v>
      </c>
      <c r="L90" s="40"/>
      <c r="M90" s="183" t="s">
        <v>3</v>
      </c>
      <c r="N90" s="184" t="s">
        <v>43</v>
      </c>
      <c r="O90" s="7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87" t="s">
        <v>3753</v>
      </c>
      <c r="AT90" s="187" t="s">
        <v>193</v>
      </c>
      <c r="AU90" s="187" t="s">
        <v>81</v>
      </c>
      <c r="AY90" s="20" t="s">
        <v>191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79</v>
      </c>
      <c r="BK90" s="188">
        <f>ROUND(I90*H90,2)</f>
        <v>0</v>
      </c>
      <c r="BL90" s="20" t="s">
        <v>3753</v>
      </c>
      <c r="BM90" s="187" t="s">
        <v>3759</v>
      </c>
    </row>
    <row r="91" s="2" customFormat="1" ht="16.5" customHeight="1">
      <c r="A91" s="39"/>
      <c r="B91" s="175"/>
      <c r="C91" s="176" t="s">
        <v>197</v>
      </c>
      <c r="D91" s="176" t="s">
        <v>193</v>
      </c>
      <c r="E91" s="177" t="s">
        <v>3760</v>
      </c>
      <c r="F91" s="178" t="s">
        <v>3761</v>
      </c>
      <c r="G91" s="179" t="s">
        <v>1045</v>
      </c>
      <c r="H91" s="180">
        <v>1</v>
      </c>
      <c r="I91" s="181"/>
      <c r="J91" s="182">
        <f>ROUND(I91*H91,2)</f>
        <v>0</v>
      </c>
      <c r="K91" s="178" t="s">
        <v>3</v>
      </c>
      <c r="L91" s="40"/>
      <c r="M91" s="183" t="s">
        <v>3</v>
      </c>
      <c r="N91" s="184" t="s">
        <v>43</v>
      </c>
      <c r="O91" s="73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87" t="s">
        <v>3753</v>
      </c>
      <c r="AT91" s="187" t="s">
        <v>193</v>
      </c>
      <c r="AU91" s="187" t="s">
        <v>81</v>
      </c>
      <c r="AY91" s="20" t="s">
        <v>191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79</v>
      </c>
      <c r="BK91" s="188">
        <f>ROUND(I91*H91,2)</f>
        <v>0</v>
      </c>
      <c r="BL91" s="20" t="s">
        <v>3753</v>
      </c>
      <c r="BM91" s="187" t="s">
        <v>3762</v>
      </c>
    </row>
    <row r="92" s="12" customFormat="1" ht="22.8" customHeight="1">
      <c r="A92" s="12"/>
      <c r="B92" s="162"/>
      <c r="C92" s="12"/>
      <c r="D92" s="163" t="s">
        <v>71</v>
      </c>
      <c r="E92" s="173" t="s">
        <v>3763</v>
      </c>
      <c r="F92" s="173" t="s">
        <v>2610</v>
      </c>
      <c r="G92" s="12"/>
      <c r="H92" s="12"/>
      <c r="I92" s="165"/>
      <c r="J92" s="174">
        <f>BK92</f>
        <v>0</v>
      </c>
      <c r="K92" s="12"/>
      <c r="L92" s="162"/>
      <c r="M92" s="167"/>
      <c r="N92" s="168"/>
      <c r="O92" s="168"/>
      <c r="P92" s="169">
        <f>SUM(P93:P101)</f>
        <v>0</v>
      </c>
      <c r="Q92" s="168"/>
      <c r="R92" s="169">
        <f>SUM(R93:R101)</f>
        <v>0</v>
      </c>
      <c r="S92" s="168"/>
      <c r="T92" s="170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3" t="s">
        <v>219</v>
      </c>
      <c r="AT92" s="171" t="s">
        <v>71</v>
      </c>
      <c r="AU92" s="171" t="s">
        <v>79</v>
      </c>
      <c r="AY92" s="163" t="s">
        <v>191</v>
      </c>
      <c r="BK92" s="172">
        <f>SUM(BK93:BK101)</f>
        <v>0</v>
      </c>
    </row>
    <row r="93" s="2" customFormat="1" ht="16.5" customHeight="1">
      <c r="A93" s="39"/>
      <c r="B93" s="175"/>
      <c r="C93" s="176" t="s">
        <v>219</v>
      </c>
      <c r="D93" s="176" t="s">
        <v>193</v>
      </c>
      <c r="E93" s="177" t="s">
        <v>3764</v>
      </c>
      <c r="F93" s="178" t="s">
        <v>3765</v>
      </c>
      <c r="G93" s="179" t="s">
        <v>2632</v>
      </c>
      <c r="H93" s="180">
        <v>1</v>
      </c>
      <c r="I93" s="181"/>
      <c r="J93" s="182">
        <f>ROUND(I93*H93,2)</f>
        <v>0</v>
      </c>
      <c r="K93" s="178" t="s">
        <v>3</v>
      </c>
      <c r="L93" s="40"/>
      <c r="M93" s="183" t="s">
        <v>3</v>
      </c>
      <c r="N93" s="184" t="s">
        <v>43</v>
      </c>
      <c r="O93" s="73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87" t="s">
        <v>3753</v>
      </c>
      <c r="AT93" s="187" t="s">
        <v>193</v>
      </c>
      <c r="AU93" s="187" t="s">
        <v>81</v>
      </c>
      <c r="AY93" s="20" t="s">
        <v>191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79</v>
      </c>
      <c r="BK93" s="188">
        <f>ROUND(I93*H93,2)</f>
        <v>0</v>
      </c>
      <c r="BL93" s="20" t="s">
        <v>3753</v>
      </c>
      <c r="BM93" s="187" t="s">
        <v>3766</v>
      </c>
    </row>
    <row r="94" s="2" customFormat="1" ht="16.5" customHeight="1">
      <c r="A94" s="39"/>
      <c r="B94" s="175"/>
      <c r="C94" s="176" t="s">
        <v>225</v>
      </c>
      <c r="D94" s="176" t="s">
        <v>193</v>
      </c>
      <c r="E94" s="177" t="s">
        <v>3767</v>
      </c>
      <c r="F94" s="178" t="s">
        <v>2610</v>
      </c>
      <c r="G94" s="179" t="s">
        <v>1045</v>
      </c>
      <c r="H94" s="180">
        <v>1</v>
      </c>
      <c r="I94" s="181"/>
      <c r="J94" s="182">
        <f>ROUND(I94*H94,2)</f>
        <v>0</v>
      </c>
      <c r="K94" s="178" t="s">
        <v>3</v>
      </c>
      <c r="L94" s="40"/>
      <c r="M94" s="183" t="s">
        <v>3</v>
      </c>
      <c r="N94" s="184" t="s">
        <v>43</v>
      </c>
      <c r="O94" s="7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7" t="s">
        <v>3753</v>
      </c>
      <c r="AT94" s="187" t="s">
        <v>193</v>
      </c>
      <c r="AU94" s="187" t="s">
        <v>81</v>
      </c>
      <c r="AY94" s="20" t="s">
        <v>191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3753</v>
      </c>
      <c r="BM94" s="187" t="s">
        <v>3768</v>
      </c>
    </row>
    <row r="95" s="2" customFormat="1" ht="16.5" customHeight="1">
      <c r="A95" s="39"/>
      <c r="B95" s="175"/>
      <c r="C95" s="176" t="s">
        <v>231</v>
      </c>
      <c r="D95" s="176" t="s">
        <v>193</v>
      </c>
      <c r="E95" s="177" t="s">
        <v>3769</v>
      </c>
      <c r="F95" s="178" t="s">
        <v>3770</v>
      </c>
      <c r="G95" s="179" t="s">
        <v>1045</v>
      </c>
      <c r="H95" s="180">
        <v>1</v>
      </c>
      <c r="I95" s="181"/>
      <c r="J95" s="182">
        <f>ROUND(I95*H95,2)</f>
        <v>0</v>
      </c>
      <c r="K95" s="178" t="s">
        <v>3</v>
      </c>
      <c r="L95" s="40"/>
      <c r="M95" s="183" t="s">
        <v>3</v>
      </c>
      <c r="N95" s="184" t="s">
        <v>43</v>
      </c>
      <c r="O95" s="73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87" t="s">
        <v>3753</v>
      </c>
      <c r="AT95" s="187" t="s">
        <v>193</v>
      </c>
      <c r="AU95" s="187" t="s">
        <v>81</v>
      </c>
      <c r="AY95" s="20" t="s">
        <v>191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3753</v>
      </c>
      <c r="BM95" s="187" t="s">
        <v>3771</v>
      </c>
    </row>
    <row r="96" s="2" customFormat="1" ht="16.5" customHeight="1">
      <c r="A96" s="39"/>
      <c r="B96" s="175"/>
      <c r="C96" s="176" t="s">
        <v>236</v>
      </c>
      <c r="D96" s="176" t="s">
        <v>193</v>
      </c>
      <c r="E96" s="177" t="s">
        <v>3772</v>
      </c>
      <c r="F96" s="178" t="s">
        <v>3773</v>
      </c>
      <c r="G96" s="179" t="s">
        <v>1045</v>
      </c>
      <c r="H96" s="180">
        <v>1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3753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3753</v>
      </c>
      <c r="BM96" s="187" t="s">
        <v>3774</v>
      </c>
    </row>
    <row r="97" s="2" customFormat="1" ht="16.5" customHeight="1">
      <c r="A97" s="39"/>
      <c r="B97" s="175"/>
      <c r="C97" s="176" t="s">
        <v>243</v>
      </c>
      <c r="D97" s="176" t="s">
        <v>193</v>
      </c>
      <c r="E97" s="177" t="s">
        <v>3775</v>
      </c>
      <c r="F97" s="178" t="s">
        <v>3776</v>
      </c>
      <c r="G97" s="179" t="s">
        <v>1045</v>
      </c>
      <c r="H97" s="180">
        <v>1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3753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3753</v>
      </c>
      <c r="BM97" s="187" t="s">
        <v>3777</v>
      </c>
    </row>
    <row r="98" s="2" customFormat="1" ht="16.5" customHeight="1">
      <c r="A98" s="39"/>
      <c r="B98" s="175"/>
      <c r="C98" s="176" t="s">
        <v>249</v>
      </c>
      <c r="D98" s="176" t="s">
        <v>193</v>
      </c>
      <c r="E98" s="177" t="s">
        <v>3778</v>
      </c>
      <c r="F98" s="178" t="s">
        <v>3779</v>
      </c>
      <c r="G98" s="179" t="s">
        <v>1045</v>
      </c>
      <c r="H98" s="180">
        <v>1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3753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3753</v>
      </c>
      <c r="BM98" s="187" t="s">
        <v>3780</v>
      </c>
    </row>
    <row r="99" s="13" customFormat="1">
      <c r="A99" s="13"/>
      <c r="B99" s="194"/>
      <c r="C99" s="13"/>
      <c r="D99" s="195" t="s">
        <v>145</v>
      </c>
      <c r="E99" s="196" t="s">
        <v>3</v>
      </c>
      <c r="F99" s="197" t="s">
        <v>3781</v>
      </c>
      <c r="G99" s="13"/>
      <c r="H99" s="198">
        <v>1</v>
      </c>
      <c r="I99" s="199"/>
      <c r="J99" s="13"/>
      <c r="K99" s="13"/>
      <c r="L99" s="194"/>
      <c r="M99" s="200"/>
      <c r="N99" s="201"/>
      <c r="O99" s="201"/>
      <c r="P99" s="201"/>
      <c r="Q99" s="201"/>
      <c r="R99" s="201"/>
      <c r="S99" s="201"/>
      <c r="T99" s="20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6" t="s">
        <v>145</v>
      </c>
      <c r="AU99" s="196" t="s">
        <v>81</v>
      </c>
      <c r="AV99" s="13" t="s">
        <v>81</v>
      </c>
      <c r="AW99" s="13" t="s">
        <v>33</v>
      </c>
      <c r="AX99" s="13" t="s">
        <v>79</v>
      </c>
      <c r="AY99" s="196" t="s">
        <v>191</v>
      </c>
    </row>
    <row r="100" s="2" customFormat="1" ht="16.5" customHeight="1">
      <c r="A100" s="39"/>
      <c r="B100" s="175"/>
      <c r="C100" s="176" t="s">
        <v>255</v>
      </c>
      <c r="D100" s="176" t="s">
        <v>193</v>
      </c>
      <c r="E100" s="177" t="s">
        <v>3782</v>
      </c>
      <c r="F100" s="178" t="s">
        <v>3783</v>
      </c>
      <c r="G100" s="179" t="s">
        <v>553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3753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3753</v>
      </c>
      <c r="BM100" s="187" t="s">
        <v>3784</v>
      </c>
    </row>
    <row r="101" s="2" customFormat="1" ht="16.5" customHeight="1">
      <c r="A101" s="39"/>
      <c r="B101" s="175"/>
      <c r="C101" s="176" t="s">
        <v>9</v>
      </c>
      <c r="D101" s="176" t="s">
        <v>193</v>
      </c>
      <c r="E101" s="177" t="s">
        <v>3785</v>
      </c>
      <c r="F101" s="178" t="s">
        <v>3786</v>
      </c>
      <c r="G101" s="179" t="s">
        <v>1045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3753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3753</v>
      </c>
      <c r="BM101" s="187" t="s">
        <v>3787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3788</v>
      </c>
      <c r="F102" s="173" t="s">
        <v>3789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SUM(P103:P105)</f>
        <v>0</v>
      </c>
      <c r="Q102" s="168"/>
      <c r="R102" s="169">
        <f>SUM(R103:R105)</f>
        <v>0</v>
      </c>
      <c r="S102" s="168"/>
      <c r="T102" s="17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219</v>
      </c>
      <c r="AT102" s="171" t="s">
        <v>71</v>
      </c>
      <c r="AU102" s="171" t="s">
        <v>79</v>
      </c>
      <c r="AY102" s="163" t="s">
        <v>191</v>
      </c>
      <c r="BK102" s="172">
        <f>SUM(BK103:BK105)</f>
        <v>0</v>
      </c>
    </row>
    <row r="103" s="2" customFormat="1" ht="16.5" customHeight="1">
      <c r="A103" s="39"/>
      <c r="B103" s="175"/>
      <c r="C103" s="176" t="s">
        <v>272</v>
      </c>
      <c r="D103" s="176" t="s">
        <v>193</v>
      </c>
      <c r="E103" s="177" t="s">
        <v>3790</v>
      </c>
      <c r="F103" s="178" t="s">
        <v>3791</v>
      </c>
      <c r="G103" s="179" t="s">
        <v>1045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3753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3753</v>
      </c>
      <c r="BM103" s="187" t="s">
        <v>3792</v>
      </c>
    </row>
    <row r="104" s="2" customFormat="1" ht="16.5" customHeight="1">
      <c r="A104" s="39"/>
      <c r="B104" s="175"/>
      <c r="C104" s="176" t="s">
        <v>279</v>
      </c>
      <c r="D104" s="176" t="s">
        <v>193</v>
      </c>
      <c r="E104" s="177" t="s">
        <v>3793</v>
      </c>
      <c r="F104" s="178" t="s">
        <v>3794</v>
      </c>
      <c r="G104" s="179" t="s">
        <v>1045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3753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3753</v>
      </c>
      <c r="BM104" s="187" t="s">
        <v>3795</v>
      </c>
    </row>
    <row r="105" s="2" customFormat="1" ht="16.5" customHeight="1">
      <c r="A105" s="39"/>
      <c r="B105" s="175"/>
      <c r="C105" s="176" t="s">
        <v>285</v>
      </c>
      <c r="D105" s="176" t="s">
        <v>193</v>
      </c>
      <c r="E105" s="177" t="s">
        <v>3796</v>
      </c>
      <c r="F105" s="178" t="s">
        <v>3797</v>
      </c>
      <c r="G105" s="179" t="s">
        <v>1045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3753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3753</v>
      </c>
      <c r="BM105" s="187" t="s">
        <v>3798</v>
      </c>
    </row>
    <row r="106" s="12" customFormat="1" ht="22.8" customHeight="1">
      <c r="A106" s="12"/>
      <c r="B106" s="162"/>
      <c r="C106" s="12"/>
      <c r="D106" s="163" t="s">
        <v>71</v>
      </c>
      <c r="E106" s="173" t="s">
        <v>3799</v>
      </c>
      <c r="F106" s="173" t="s">
        <v>2613</v>
      </c>
      <c r="G106" s="12"/>
      <c r="H106" s="12"/>
      <c r="I106" s="165"/>
      <c r="J106" s="174">
        <f>BK106</f>
        <v>0</v>
      </c>
      <c r="K106" s="12"/>
      <c r="L106" s="162"/>
      <c r="M106" s="167"/>
      <c r="N106" s="168"/>
      <c r="O106" s="168"/>
      <c r="P106" s="169">
        <f>P107</f>
        <v>0</v>
      </c>
      <c r="Q106" s="168"/>
      <c r="R106" s="169">
        <f>R107</f>
        <v>0</v>
      </c>
      <c r="S106" s="168"/>
      <c r="T106" s="17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63" t="s">
        <v>219</v>
      </c>
      <c r="AT106" s="171" t="s">
        <v>71</v>
      </c>
      <c r="AU106" s="171" t="s">
        <v>79</v>
      </c>
      <c r="AY106" s="163" t="s">
        <v>191</v>
      </c>
      <c r="BK106" s="172">
        <f>BK107</f>
        <v>0</v>
      </c>
    </row>
    <row r="107" s="2" customFormat="1" ht="16.5" customHeight="1">
      <c r="A107" s="39"/>
      <c r="B107" s="175"/>
      <c r="C107" s="176" t="s">
        <v>293</v>
      </c>
      <c r="D107" s="176" t="s">
        <v>193</v>
      </c>
      <c r="E107" s="177" t="s">
        <v>3800</v>
      </c>
      <c r="F107" s="178" t="s">
        <v>3801</v>
      </c>
      <c r="G107" s="179" t="s">
        <v>1299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3753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3753</v>
      </c>
      <c r="BM107" s="187" t="s">
        <v>3802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3803</v>
      </c>
      <c r="F108" s="173" t="s">
        <v>3804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P109</f>
        <v>0</v>
      </c>
      <c r="Q108" s="168"/>
      <c r="R108" s="169">
        <f>R109</f>
        <v>0</v>
      </c>
      <c r="S108" s="168"/>
      <c r="T108" s="170">
        <f>T109</f>
        <v>0.01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219</v>
      </c>
      <c r="AT108" s="171" t="s">
        <v>71</v>
      </c>
      <c r="AU108" s="171" t="s">
        <v>79</v>
      </c>
      <c r="AY108" s="163" t="s">
        <v>191</v>
      </c>
      <c r="BK108" s="172">
        <f>BK109</f>
        <v>0</v>
      </c>
    </row>
    <row r="109" s="2" customFormat="1" ht="21.75" customHeight="1">
      <c r="A109" s="39"/>
      <c r="B109" s="175"/>
      <c r="C109" s="176" t="s">
        <v>300</v>
      </c>
      <c r="D109" s="176" t="s">
        <v>193</v>
      </c>
      <c r="E109" s="177" t="s">
        <v>3805</v>
      </c>
      <c r="F109" s="178" t="s">
        <v>3806</v>
      </c>
      <c r="G109" s="179" t="s">
        <v>1045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236" t="s">
        <v>3</v>
      </c>
      <c r="N109" s="237" t="s">
        <v>43</v>
      </c>
      <c r="O109" s="234"/>
      <c r="P109" s="238">
        <f>O109*H109</f>
        <v>0</v>
      </c>
      <c r="Q109" s="238">
        <v>0</v>
      </c>
      <c r="R109" s="238">
        <f>Q109*H109</f>
        <v>0</v>
      </c>
      <c r="S109" s="238">
        <v>0.01</v>
      </c>
      <c r="T109" s="239">
        <f>S109*H109</f>
        <v>0.01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3753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3753</v>
      </c>
      <c r="BM109" s="187" t="s">
        <v>3807</v>
      </c>
    </row>
    <row r="110" s="2" customFormat="1" ht="6.96" customHeight="1">
      <c r="A110" s="39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40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3808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27. 7. 2025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52"/>
      <c r="B9" s="153"/>
      <c r="C9" s="154" t="s">
        <v>53</v>
      </c>
      <c r="D9" s="155" t="s">
        <v>54</v>
      </c>
      <c r="E9" s="155" t="s">
        <v>178</v>
      </c>
      <c r="F9" s="156" t="s">
        <v>3809</v>
      </c>
      <c r="G9" s="152"/>
      <c r="H9" s="153"/>
    </row>
    <row r="10" s="2" customFormat="1" ht="26.4" customHeight="1">
      <c r="A10" s="39"/>
      <c r="B10" s="40"/>
      <c r="C10" s="241" t="s">
        <v>3810</v>
      </c>
      <c r="D10" s="241" t="s">
        <v>83</v>
      </c>
      <c r="E10" s="39"/>
      <c r="F10" s="39"/>
      <c r="G10" s="39"/>
      <c r="H10" s="40"/>
    </row>
    <row r="11" s="2" customFormat="1" ht="16.8" customHeight="1">
      <c r="A11" s="39"/>
      <c r="B11" s="40"/>
      <c r="C11" s="242" t="s">
        <v>130</v>
      </c>
      <c r="D11" s="243" t="s">
        <v>131</v>
      </c>
      <c r="E11" s="244" t="s">
        <v>132</v>
      </c>
      <c r="F11" s="245">
        <v>51.039999999999999</v>
      </c>
      <c r="G11" s="39"/>
      <c r="H11" s="40"/>
    </row>
    <row r="12" s="2" customFormat="1" ht="16.8" customHeight="1">
      <c r="A12" s="39"/>
      <c r="B12" s="40"/>
      <c r="C12" s="246" t="s">
        <v>130</v>
      </c>
      <c r="D12" s="246" t="s">
        <v>201</v>
      </c>
      <c r="E12" s="20" t="s">
        <v>3</v>
      </c>
      <c r="F12" s="247">
        <v>51.039999999999999</v>
      </c>
      <c r="G12" s="39"/>
      <c r="H12" s="40"/>
    </row>
    <row r="13" s="2" customFormat="1" ht="16.8" customHeight="1">
      <c r="A13" s="39"/>
      <c r="B13" s="40"/>
      <c r="C13" s="248" t="s">
        <v>3811</v>
      </c>
      <c r="D13" s="39"/>
      <c r="E13" s="39"/>
      <c r="F13" s="39"/>
      <c r="G13" s="39"/>
      <c r="H13" s="40"/>
    </row>
    <row r="14" s="2" customFormat="1" ht="16.8" customHeight="1">
      <c r="A14" s="39"/>
      <c r="B14" s="40"/>
      <c r="C14" s="246" t="s">
        <v>194</v>
      </c>
      <c r="D14" s="246" t="s">
        <v>3812</v>
      </c>
      <c r="E14" s="20" t="s">
        <v>132</v>
      </c>
      <c r="F14" s="247">
        <v>35.728000000000002</v>
      </c>
      <c r="G14" s="39"/>
      <c r="H14" s="40"/>
    </row>
    <row r="15" s="2" customFormat="1" ht="16.8" customHeight="1">
      <c r="A15" s="39"/>
      <c r="B15" s="40"/>
      <c r="C15" s="246" t="s">
        <v>203</v>
      </c>
      <c r="D15" s="246" t="s">
        <v>3813</v>
      </c>
      <c r="E15" s="20" t="s">
        <v>132</v>
      </c>
      <c r="F15" s="247">
        <v>15.311999999999999</v>
      </c>
      <c r="G15" s="39"/>
      <c r="H15" s="40"/>
    </row>
    <row r="16" s="2" customFormat="1" ht="16.8" customHeight="1">
      <c r="A16" s="39"/>
      <c r="B16" s="40"/>
      <c r="C16" s="246" t="s">
        <v>256</v>
      </c>
      <c r="D16" s="246" t="s">
        <v>3814</v>
      </c>
      <c r="E16" s="20" t="s">
        <v>258</v>
      </c>
      <c r="F16" s="247">
        <v>17.148</v>
      </c>
      <c r="G16" s="39"/>
      <c r="H16" s="40"/>
    </row>
    <row r="17" s="2" customFormat="1" ht="16.8" customHeight="1">
      <c r="A17" s="39"/>
      <c r="B17" s="40"/>
      <c r="C17" s="246" t="s">
        <v>262</v>
      </c>
      <c r="D17" s="246" t="s">
        <v>3815</v>
      </c>
      <c r="E17" s="20" t="s">
        <v>132</v>
      </c>
      <c r="F17" s="247">
        <v>15.68</v>
      </c>
      <c r="G17" s="39"/>
      <c r="H17" s="40"/>
    </row>
    <row r="18" s="2" customFormat="1" ht="16.8" customHeight="1">
      <c r="A18" s="39"/>
      <c r="B18" s="40"/>
      <c r="C18" s="242" t="s">
        <v>134</v>
      </c>
      <c r="D18" s="243" t="s">
        <v>135</v>
      </c>
      <c r="E18" s="244" t="s">
        <v>136</v>
      </c>
      <c r="F18" s="245">
        <v>43.609999999999999</v>
      </c>
      <c r="G18" s="39"/>
      <c r="H18" s="40"/>
    </row>
    <row r="19" s="2" customFormat="1" ht="16.8" customHeight="1">
      <c r="A19" s="39"/>
      <c r="B19" s="40"/>
      <c r="C19" s="246" t="s">
        <v>134</v>
      </c>
      <c r="D19" s="246" t="s">
        <v>298</v>
      </c>
      <c r="E19" s="20" t="s">
        <v>3</v>
      </c>
      <c r="F19" s="247">
        <v>43.609999999999999</v>
      </c>
      <c r="G19" s="39"/>
      <c r="H19" s="40"/>
    </row>
    <row r="20" s="2" customFormat="1" ht="16.8" customHeight="1">
      <c r="A20" s="39"/>
      <c r="B20" s="40"/>
      <c r="C20" s="248" t="s">
        <v>3811</v>
      </c>
      <c r="D20" s="39"/>
      <c r="E20" s="39"/>
      <c r="F20" s="39"/>
      <c r="G20" s="39"/>
      <c r="H20" s="40"/>
    </row>
    <row r="21" s="2" customFormat="1" ht="16.8" customHeight="1">
      <c r="A21" s="39"/>
      <c r="B21" s="40"/>
      <c r="C21" s="246" t="s">
        <v>294</v>
      </c>
      <c r="D21" s="246" t="s">
        <v>3816</v>
      </c>
      <c r="E21" s="20" t="s">
        <v>132</v>
      </c>
      <c r="F21" s="247">
        <v>10.903000000000001</v>
      </c>
      <c r="G21" s="39"/>
      <c r="H21" s="40"/>
    </row>
    <row r="22" s="2" customFormat="1" ht="16.8" customHeight="1">
      <c r="A22" s="39"/>
      <c r="B22" s="40"/>
      <c r="C22" s="246" t="s">
        <v>515</v>
      </c>
      <c r="D22" s="246" t="s">
        <v>3817</v>
      </c>
      <c r="E22" s="20" t="s">
        <v>136</v>
      </c>
      <c r="F22" s="247">
        <v>43.609999999999999</v>
      </c>
      <c r="G22" s="39"/>
      <c r="H22" s="40"/>
    </row>
    <row r="23" s="2" customFormat="1" ht="16.8" customHeight="1">
      <c r="A23" s="39"/>
      <c r="B23" s="40"/>
      <c r="C23" s="246" t="s">
        <v>347</v>
      </c>
      <c r="D23" s="246" t="s">
        <v>348</v>
      </c>
      <c r="E23" s="20" t="s">
        <v>136</v>
      </c>
      <c r="F23" s="247">
        <v>171.94499999999999</v>
      </c>
      <c r="G23" s="39"/>
      <c r="H23" s="40"/>
    </row>
    <row r="24" s="2" customFormat="1" ht="16.8" customHeight="1">
      <c r="A24" s="39"/>
      <c r="B24" s="40"/>
      <c r="C24" s="246" t="s">
        <v>353</v>
      </c>
      <c r="D24" s="246" t="s">
        <v>3818</v>
      </c>
      <c r="E24" s="20" t="s">
        <v>132</v>
      </c>
      <c r="F24" s="247">
        <v>6.5419999999999998</v>
      </c>
      <c r="G24" s="39"/>
      <c r="H24" s="40"/>
    </row>
    <row r="25" s="2" customFormat="1" ht="16.8" customHeight="1">
      <c r="A25" s="39"/>
      <c r="B25" s="40"/>
      <c r="C25" s="242" t="s">
        <v>139</v>
      </c>
      <c r="D25" s="243" t="s">
        <v>140</v>
      </c>
      <c r="E25" s="244" t="s">
        <v>136</v>
      </c>
      <c r="F25" s="245">
        <v>206.40000000000001</v>
      </c>
      <c r="G25" s="39"/>
      <c r="H25" s="40"/>
    </row>
    <row r="26" s="2" customFormat="1" ht="16.8" customHeight="1">
      <c r="A26" s="39"/>
      <c r="B26" s="40"/>
      <c r="C26" s="246" t="s">
        <v>139</v>
      </c>
      <c r="D26" s="246" t="s">
        <v>345</v>
      </c>
      <c r="E26" s="20" t="s">
        <v>3</v>
      </c>
      <c r="F26" s="247">
        <v>206.40000000000001</v>
      </c>
      <c r="G26" s="39"/>
      <c r="H26" s="40"/>
    </row>
    <row r="27" s="2" customFormat="1" ht="16.8" customHeight="1">
      <c r="A27" s="39"/>
      <c r="B27" s="40"/>
      <c r="C27" s="248" t="s">
        <v>3811</v>
      </c>
      <c r="D27" s="39"/>
      <c r="E27" s="39"/>
      <c r="F27" s="39"/>
      <c r="G27" s="39"/>
      <c r="H27" s="40"/>
    </row>
    <row r="28" s="2" customFormat="1" ht="16.8" customHeight="1">
      <c r="A28" s="39"/>
      <c r="B28" s="40"/>
      <c r="C28" s="246" t="s">
        <v>341</v>
      </c>
      <c r="D28" s="246" t="s">
        <v>3819</v>
      </c>
      <c r="E28" s="20" t="s">
        <v>136</v>
      </c>
      <c r="F28" s="247">
        <v>206.40000000000001</v>
      </c>
      <c r="G28" s="39"/>
      <c r="H28" s="40"/>
    </row>
    <row r="29" s="2" customFormat="1" ht="16.8" customHeight="1">
      <c r="A29" s="39"/>
      <c r="B29" s="40"/>
      <c r="C29" s="246" t="s">
        <v>523</v>
      </c>
      <c r="D29" s="246" t="s">
        <v>3820</v>
      </c>
      <c r="E29" s="20" t="s">
        <v>136</v>
      </c>
      <c r="F29" s="247">
        <v>247.68000000000001</v>
      </c>
      <c r="G29" s="39"/>
      <c r="H29" s="40"/>
    </row>
    <row r="30" s="2" customFormat="1" ht="16.8" customHeight="1">
      <c r="A30" s="39"/>
      <c r="B30" s="40"/>
      <c r="C30" s="246" t="s">
        <v>537</v>
      </c>
      <c r="D30" s="246" t="s">
        <v>3821</v>
      </c>
      <c r="E30" s="20" t="s">
        <v>136</v>
      </c>
      <c r="F30" s="247">
        <v>206.40000000000001</v>
      </c>
      <c r="G30" s="39"/>
      <c r="H30" s="40"/>
    </row>
    <row r="31" s="2" customFormat="1" ht="16.8" customHeight="1">
      <c r="A31" s="39"/>
      <c r="B31" s="40"/>
      <c r="C31" s="246" t="s">
        <v>359</v>
      </c>
      <c r="D31" s="246" t="s">
        <v>360</v>
      </c>
      <c r="E31" s="20" t="s">
        <v>132</v>
      </c>
      <c r="F31" s="247">
        <v>49.536000000000001</v>
      </c>
      <c r="G31" s="39"/>
      <c r="H31" s="40"/>
    </row>
    <row r="32" s="2" customFormat="1" ht="16.8" customHeight="1">
      <c r="A32" s="39"/>
      <c r="B32" s="40"/>
      <c r="C32" s="242" t="s">
        <v>142</v>
      </c>
      <c r="D32" s="243" t="s">
        <v>143</v>
      </c>
      <c r="E32" s="244" t="s">
        <v>132</v>
      </c>
      <c r="F32" s="245">
        <v>17.148</v>
      </c>
      <c r="G32" s="39"/>
      <c r="H32" s="40"/>
    </row>
    <row r="33" s="2" customFormat="1" ht="16.8" customHeight="1">
      <c r="A33" s="39"/>
      <c r="B33" s="40"/>
      <c r="C33" s="246" t="s">
        <v>142</v>
      </c>
      <c r="D33" s="246" t="s">
        <v>261</v>
      </c>
      <c r="E33" s="20" t="s">
        <v>3</v>
      </c>
      <c r="F33" s="247">
        <v>17.148</v>
      </c>
      <c r="G33" s="39"/>
      <c r="H33" s="40"/>
    </row>
    <row r="34" s="2" customFormat="1" ht="16.8" customHeight="1">
      <c r="A34" s="39"/>
      <c r="B34" s="40"/>
      <c r="C34" s="248" t="s">
        <v>3811</v>
      </c>
      <c r="D34" s="39"/>
      <c r="E34" s="39"/>
      <c r="F34" s="39"/>
      <c r="G34" s="39"/>
      <c r="H34" s="40"/>
    </row>
    <row r="35" s="2" customFormat="1" ht="16.8" customHeight="1">
      <c r="A35" s="39"/>
      <c r="B35" s="40"/>
      <c r="C35" s="246" t="s">
        <v>256</v>
      </c>
      <c r="D35" s="246" t="s">
        <v>3814</v>
      </c>
      <c r="E35" s="20" t="s">
        <v>258</v>
      </c>
      <c r="F35" s="247">
        <v>17.148</v>
      </c>
      <c r="G35" s="39"/>
      <c r="H35" s="40"/>
    </row>
    <row r="36" s="2" customFormat="1" ht="16.8" customHeight="1">
      <c r="A36" s="39"/>
      <c r="B36" s="40"/>
      <c r="C36" s="246" t="s">
        <v>244</v>
      </c>
      <c r="D36" s="246" t="s">
        <v>3822</v>
      </c>
      <c r="E36" s="20" t="s">
        <v>132</v>
      </c>
      <c r="F36" s="247">
        <v>17.148</v>
      </c>
      <c r="G36" s="39"/>
      <c r="H36" s="40"/>
    </row>
    <row r="37" s="2" customFormat="1" ht="16.8" customHeight="1">
      <c r="A37" s="39"/>
      <c r="B37" s="40"/>
      <c r="C37" s="246" t="s">
        <v>250</v>
      </c>
      <c r="D37" s="246" t="s">
        <v>3823</v>
      </c>
      <c r="E37" s="20" t="s">
        <v>132</v>
      </c>
      <c r="F37" s="247">
        <v>17.148</v>
      </c>
      <c r="G37" s="39"/>
      <c r="H37" s="40"/>
    </row>
    <row r="38" s="2" customFormat="1" ht="16.8" customHeight="1">
      <c r="A38" s="39"/>
      <c r="B38" s="40"/>
      <c r="C38" s="242" t="s">
        <v>145</v>
      </c>
      <c r="D38" s="243" t="s">
        <v>146</v>
      </c>
      <c r="E38" s="244" t="s">
        <v>136</v>
      </c>
      <c r="F38" s="245">
        <v>18.375</v>
      </c>
      <c r="G38" s="39"/>
      <c r="H38" s="40"/>
    </row>
    <row r="39" s="2" customFormat="1" ht="16.8" customHeight="1">
      <c r="A39" s="39"/>
      <c r="B39" s="40"/>
      <c r="C39" s="246" t="s">
        <v>145</v>
      </c>
      <c r="D39" s="246" t="s">
        <v>212</v>
      </c>
      <c r="E39" s="20" t="s">
        <v>3</v>
      </c>
      <c r="F39" s="247">
        <v>18.375</v>
      </c>
      <c r="G39" s="39"/>
      <c r="H39" s="40"/>
    </row>
    <row r="40" s="2" customFormat="1" ht="16.8" customHeight="1">
      <c r="A40" s="39"/>
      <c r="B40" s="40"/>
      <c r="C40" s="248" t="s">
        <v>3811</v>
      </c>
      <c r="D40" s="39"/>
      <c r="E40" s="39"/>
      <c r="F40" s="39"/>
      <c r="G40" s="39"/>
      <c r="H40" s="40"/>
    </row>
    <row r="41" s="2" customFormat="1" ht="16.8" customHeight="1">
      <c r="A41" s="39"/>
      <c r="B41" s="40"/>
      <c r="C41" s="246" t="s">
        <v>208</v>
      </c>
      <c r="D41" s="246" t="s">
        <v>3824</v>
      </c>
      <c r="E41" s="20" t="s">
        <v>132</v>
      </c>
      <c r="F41" s="247">
        <v>11.025</v>
      </c>
      <c r="G41" s="39"/>
      <c r="H41" s="40"/>
    </row>
    <row r="42" s="2" customFormat="1" ht="16.8" customHeight="1">
      <c r="A42" s="39"/>
      <c r="B42" s="40"/>
      <c r="C42" s="246" t="s">
        <v>214</v>
      </c>
      <c r="D42" s="246" t="s">
        <v>3825</v>
      </c>
      <c r="E42" s="20" t="s">
        <v>132</v>
      </c>
      <c r="F42" s="247">
        <v>7.3499999999999996</v>
      </c>
      <c r="G42" s="39"/>
      <c r="H42" s="40"/>
    </row>
    <row r="43" s="2" customFormat="1" ht="16.8" customHeight="1">
      <c r="A43" s="39"/>
      <c r="B43" s="40"/>
      <c r="C43" s="246" t="s">
        <v>232</v>
      </c>
      <c r="D43" s="246" t="s">
        <v>3826</v>
      </c>
      <c r="E43" s="20" t="s">
        <v>132</v>
      </c>
      <c r="F43" s="247">
        <v>18.375</v>
      </c>
      <c r="G43" s="39"/>
      <c r="H43" s="40"/>
    </row>
    <row r="44" s="2" customFormat="1" ht="16.8" customHeight="1">
      <c r="A44" s="39"/>
      <c r="B44" s="40"/>
      <c r="C44" s="246" t="s">
        <v>256</v>
      </c>
      <c r="D44" s="246" t="s">
        <v>3814</v>
      </c>
      <c r="E44" s="20" t="s">
        <v>258</v>
      </c>
      <c r="F44" s="247">
        <v>17.148</v>
      </c>
      <c r="G44" s="39"/>
      <c r="H44" s="40"/>
    </row>
    <row r="45" s="2" customFormat="1" ht="16.8" customHeight="1">
      <c r="A45" s="39"/>
      <c r="B45" s="40"/>
      <c r="C45" s="246" t="s">
        <v>262</v>
      </c>
      <c r="D45" s="246" t="s">
        <v>3815</v>
      </c>
      <c r="E45" s="20" t="s">
        <v>132</v>
      </c>
      <c r="F45" s="247">
        <v>15.68</v>
      </c>
      <c r="G45" s="39"/>
      <c r="H45" s="40"/>
    </row>
    <row r="46" s="2" customFormat="1" ht="16.8" customHeight="1">
      <c r="A46" s="39"/>
      <c r="B46" s="40"/>
      <c r="C46" s="242" t="s">
        <v>148</v>
      </c>
      <c r="D46" s="243" t="s">
        <v>149</v>
      </c>
      <c r="E46" s="244" t="s">
        <v>136</v>
      </c>
      <c r="F46" s="245">
        <v>52.267000000000003</v>
      </c>
      <c r="G46" s="39"/>
      <c r="H46" s="40"/>
    </row>
    <row r="47" s="2" customFormat="1" ht="16.8" customHeight="1">
      <c r="A47" s="39"/>
      <c r="B47" s="40"/>
      <c r="C47" s="246" t="s">
        <v>3</v>
      </c>
      <c r="D47" s="246" t="s">
        <v>266</v>
      </c>
      <c r="E47" s="20" t="s">
        <v>3</v>
      </c>
      <c r="F47" s="247">
        <v>69.415000000000006</v>
      </c>
      <c r="G47" s="39"/>
      <c r="H47" s="40"/>
    </row>
    <row r="48" s="2" customFormat="1" ht="16.8" customHeight="1">
      <c r="A48" s="39"/>
      <c r="B48" s="40"/>
      <c r="C48" s="246" t="s">
        <v>3</v>
      </c>
      <c r="D48" s="246" t="s">
        <v>267</v>
      </c>
      <c r="E48" s="20" t="s">
        <v>3</v>
      </c>
      <c r="F48" s="247">
        <v>-6.96</v>
      </c>
      <c r="G48" s="39"/>
      <c r="H48" s="40"/>
    </row>
    <row r="49" s="2" customFormat="1" ht="16.8" customHeight="1">
      <c r="A49" s="39"/>
      <c r="B49" s="40"/>
      <c r="C49" s="246" t="s">
        <v>3</v>
      </c>
      <c r="D49" s="246" t="s">
        <v>268</v>
      </c>
      <c r="E49" s="20" t="s">
        <v>3</v>
      </c>
      <c r="F49" s="247">
        <v>-2.5</v>
      </c>
      <c r="G49" s="39"/>
      <c r="H49" s="40"/>
    </row>
    <row r="50" s="2" customFormat="1" ht="16.8" customHeight="1">
      <c r="A50" s="39"/>
      <c r="B50" s="40"/>
      <c r="C50" s="246" t="s">
        <v>3</v>
      </c>
      <c r="D50" s="246" t="s">
        <v>269</v>
      </c>
      <c r="E50" s="20" t="s">
        <v>3</v>
      </c>
      <c r="F50" s="247">
        <v>-7.6879999999999997</v>
      </c>
      <c r="G50" s="39"/>
      <c r="H50" s="40"/>
    </row>
    <row r="51" s="2" customFormat="1" ht="16.8" customHeight="1">
      <c r="A51" s="39"/>
      <c r="B51" s="40"/>
      <c r="C51" s="246" t="s">
        <v>148</v>
      </c>
      <c r="D51" s="246" t="s">
        <v>270</v>
      </c>
      <c r="E51" s="20" t="s">
        <v>3</v>
      </c>
      <c r="F51" s="247">
        <v>52.267000000000003</v>
      </c>
      <c r="G51" s="39"/>
      <c r="H51" s="40"/>
    </row>
    <row r="52" s="2" customFormat="1" ht="16.8" customHeight="1">
      <c r="A52" s="39"/>
      <c r="B52" s="40"/>
      <c r="C52" s="248" t="s">
        <v>3811</v>
      </c>
      <c r="D52" s="39"/>
      <c r="E52" s="39"/>
      <c r="F52" s="39"/>
      <c r="G52" s="39"/>
      <c r="H52" s="40"/>
    </row>
    <row r="53" s="2" customFormat="1" ht="16.8" customHeight="1">
      <c r="A53" s="39"/>
      <c r="B53" s="40"/>
      <c r="C53" s="246" t="s">
        <v>262</v>
      </c>
      <c r="D53" s="246" t="s">
        <v>3815</v>
      </c>
      <c r="E53" s="20" t="s">
        <v>132</v>
      </c>
      <c r="F53" s="247">
        <v>15.68</v>
      </c>
      <c r="G53" s="39"/>
      <c r="H53" s="40"/>
    </row>
    <row r="54" s="2" customFormat="1" ht="16.8" customHeight="1">
      <c r="A54" s="39"/>
      <c r="B54" s="40"/>
      <c r="C54" s="246" t="s">
        <v>256</v>
      </c>
      <c r="D54" s="246" t="s">
        <v>3814</v>
      </c>
      <c r="E54" s="20" t="s">
        <v>258</v>
      </c>
      <c r="F54" s="247">
        <v>17.148</v>
      </c>
      <c r="G54" s="39"/>
      <c r="H54" s="40"/>
    </row>
    <row r="55" s="2" customFormat="1" ht="16.8" customHeight="1">
      <c r="A55" s="39"/>
      <c r="B55" s="40"/>
      <c r="C55" s="246" t="s">
        <v>273</v>
      </c>
      <c r="D55" s="246" t="s">
        <v>3827</v>
      </c>
      <c r="E55" s="20" t="s">
        <v>132</v>
      </c>
      <c r="F55" s="247">
        <v>36.587000000000003</v>
      </c>
      <c r="G55" s="39"/>
      <c r="H55" s="40"/>
    </row>
    <row r="56" s="2" customFormat="1" ht="26.4" customHeight="1">
      <c r="A56" s="39"/>
      <c r="B56" s="40"/>
      <c r="C56" s="241" t="s">
        <v>3828</v>
      </c>
      <c r="D56" s="241" t="s">
        <v>87</v>
      </c>
      <c r="E56" s="39"/>
      <c r="F56" s="39"/>
      <c r="G56" s="39"/>
      <c r="H56" s="40"/>
    </row>
    <row r="57" s="2" customFormat="1" ht="16.8" customHeight="1">
      <c r="A57" s="39"/>
      <c r="B57" s="40"/>
      <c r="C57" s="242" t="s">
        <v>610</v>
      </c>
      <c r="D57" s="243" t="s">
        <v>611</v>
      </c>
      <c r="E57" s="244" t="s">
        <v>136</v>
      </c>
      <c r="F57" s="245">
        <v>62.799999999999997</v>
      </c>
      <c r="G57" s="39"/>
      <c r="H57" s="40"/>
    </row>
    <row r="58" s="2" customFormat="1" ht="16.8" customHeight="1">
      <c r="A58" s="39"/>
      <c r="B58" s="40"/>
      <c r="C58" s="242" t="s">
        <v>130</v>
      </c>
      <c r="D58" s="243" t="s">
        <v>613</v>
      </c>
      <c r="E58" s="244" t="s">
        <v>136</v>
      </c>
      <c r="F58" s="245">
        <v>61.399999999999999</v>
      </c>
      <c r="G58" s="39"/>
      <c r="H58" s="40"/>
    </row>
    <row r="59" s="2" customFormat="1" ht="16.8" customHeight="1">
      <c r="A59" s="39"/>
      <c r="B59" s="40"/>
      <c r="C59" s="242" t="s">
        <v>134</v>
      </c>
      <c r="D59" s="243" t="s">
        <v>135</v>
      </c>
      <c r="E59" s="244" t="s">
        <v>615</v>
      </c>
      <c r="F59" s="245">
        <v>43.609999999999999</v>
      </c>
      <c r="G59" s="39"/>
      <c r="H59" s="40"/>
    </row>
    <row r="60" s="2" customFormat="1" ht="16.8" customHeight="1">
      <c r="A60" s="39"/>
      <c r="B60" s="40"/>
      <c r="C60" s="242" t="s">
        <v>616</v>
      </c>
      <c r="D60" s="243" t="s">
        <v>617</v>
      </c>
      <c r="E60" s="244" t="s">
        <v>136</v>
      </c>
      <c r="F60" s="245">
        <v>135</v>
      </c>
      <c r="G60" s="39"/>
      <c r="H60" s="40"/>
    </row>
    <row r="61" s="2" customFormat="1" ht="16.8" customHeight="1">
      <c r="A61" s="39"/>
      <c r="B61" s="40"/>
      <c r="C61" s="242" t="s">
        <v>619</v>
      </c>
      <c r="D61" s="243" t="s">
        <v>620</v>
      </c>
      <c r="E61" s="244" t="s">
        <v>136</v>
      </c>
      <c r="F61" s="245">
        <v>48.200000000000003</v>
      </c>
      <c r="G61" s="39"/>
      <c r="H61" s="40"/>
    </row>
    <row r="62" s="2" customFormat="1" ht="16.8" customHeight="1">
      <c r="A62" s="39"/>
      <c r="B62" s="40"/>
      <c r="C62" s="242" t="s">
        <v>622</v>
      </c>
      <c r="D62" s="243" t="s">
        <v>623</v>
      </c>
      <c r="E62" s="244" t="s">
        <v>136</v>
      </c>
      <c r="F62" s="245">
        <v>4.2000000000000002</v>
      </c>
      <c r="G62" s="39"/>
      <c r="H62" s="40"/>
    </row>
    <row r="63" s="2" customFormat="1" ht="16.8" customHeight="1">
      <c r="A63" s="39"/>
      <c r="B63" s="40"/>
      <c r="C63" s="242" t="s">
        <v>625</v>
      </c>
      <c r="D63" s="243" t="s">
        <v>626</v>
      </c>
      <c r="E63" s="244" t="s">
        <v>136</v>
      </c>
      <c r="F63" s="245">
        <v>142.59999999999999</v>
      </c>
      <c r="G63" s="39"/>
      <c r="H63" s="40"/>
    </row>
    <row r="64" s="2" customFormat="1" ht="16.8" customHeight="1">
      <c r="A64" s="39"/>
      <c r="B64" s="40"/>
      <c r="C64" s="242" t="s">
        <v>628</v>
      </c>
      <c r="D64" s="243" t="s">
        <v>629</v>
      </c>
      <c r="E64" s="244" t="s">
        <v>136</v>
      </c>
      <c r="F64" s="245">
        <v>45.600000000000001</v>
      </c>
      <c r="G64" s="39"/>
      <c r="H64" s="40"/>
    </row>
    <row r="65" s="2" customFormat="1" ht="16.8" customHeight="1">
      <c r="A65" s="39"/>
      <c r="B65" s="40"/>
      <c r="C65" s="242" t="s">
        <v>139</v>
      </c>
      <c r="D65" s="243" t="s">
        <v>140</v>
      </c>
      <c r="E65" s="244" t="s">
        <v>136</v>
      </c>
      <c r="F65" s="245">
        <v>199.34</v>
      </c>
      <c r="G65" s="39"/>
      <c r="H65" s="40"/>
    </row>
    <row r="66" s="2" customFormat="1" ht="26.4" customHeight="1">
      <c r="A66" s="39"/>
      <c r="B66" s="40"/>
      <c r="C66" s="241" t="s">
        <v>3829</v>
      </c>
      <c r="D66" s="241" t="s">
        <v>89</v>
      </c>
      <c r="E66" s="39"/>
      <c r="F66" s="39"/>
      <c r="G66" s="39"/>
      <c r="H66" s="40"/>
    </row>
    <row r="67" s="2" customFormat="1" ht="16.8" customHeight="1">
      <c r="A67" s="39"/>
      <c r="B67" s="40"/>
      <c r="C67" s="242" t="s">
        <v>610</v>
      </c>
      <c r="D67" s="243" t="s">
        <v>611</v>
      </c>
      <c r="E67" s="244" t="s">
        <v>136</v>
      </c>
      <c r="F67" s="245">
        <v>62.799999999999997</v>
      </c>
      <c r="G67" s="39"/>
      <c r="H67" s="40"/>
    </row>
    <row r="68" s="2" customFormat="1" ht="16.8" customHeight="1">
      <c r="A68" s="39"/>
      <c r="B68" s="40"/>
      <c r="C68" s="246" t="s">
        <v>610</v>
      </c>
      <c r="D68" s="246" t="s">
        <v>1103</v>
      </c>
      <c r="E68" s="20" t="s">
        <v>3</v>
      </c>
      <c r="F68" s="247">
        <v>62.799999999999997</v>
      </c>
      <c r="G68" s="39"/>
      <c r="H68" s="40"/>
    </row>
    <row r="69" s="2" customFormat="1" ht="16.8" customHeight="1">
      <c r="A69" s="39"/>
      <c r="B69" s="40"/>
      <c r="C69" s="248" t="s">
        <v>3811</v>
      </c>
      <c r="D69" s="39"/>
      <c r="E69" s="39"/>
      <c r="F69" s="39"/>
      <c r="G69" s="39"/>
      <c r="H69" s="40"/>
    </row>
    <row r="70" s="2" customFormat="1" ht="16.8" customHeight="1">
      <c r="A70" s="39"/>
      <c r="B70" s="40"/>
      <c r="C70" s="246" t="s">
        <v>1099</v>
      </c>
      <c r="D70" s="246" t="s">
        <v>3830</v>
      </c>
      <c r="E70" s="20" t="s">
        <v>136</v>
      </c>
      <c r="F70" s="247">
        <v>69.079999999999998</v>
      </c>
      <c r="G70" s="39"/>
      <c r="H70" s="40"/>
    </row>
    <row r="71" s="2" customFormat="1" ht="16.8" customHeight="1">
      <c r="A71" s="39"/>
      <c r="B71" s="40"/>
      <c r="C71" s="246" t="s">
        <v>659</v>
      </c>
      <c r="D71" s="246" t="s">
        <v>3831</v>
      </c>
      <c r="E71" s="20" t="s">
        <v>136</v>
      </c>
      <c r="F71" s="247">
        <v>75.359999999999999</v>
      </c>
      <c r="G71" s="39"/>
      <c r="H71" s="40"/>
    </row>
    <row r="72" s="2" customFormat="1" ht="16.8" customHeight="1">
      <c r="A72" s="39"/>
      <c r="B72" s="40"/>
      <c r="C72" s="246" t="s">
        <v>974</v>
      </c>
      <c r="D72" s="246" t="s">
        <v>3832</v>
      </c>
      <c r="E72" s="20" t="s">
        <v>136</v>
      </c>
      <c r="F72" s="247">
        <v>28.260000000000002</v>
      </c>
      <c r="G72" s="39"/>
      <c r="H72" s="40"/>
    </row>
    <row r="73" s="2" customFormat="1" ht="16.8" customHeight="1">
      <c r="A73" s="39"/>
      <c r="B73" s="40"/>
      <c r="C73" s="246" t="s">
        <v>1112</v>
      </c>
      <c r="D73" s="246" t="s">
        <v>3833</v>
      </c>
      <c r="E73" s="20" t="s">
        <v>136</v>
      </c>
      <c r="F73" s="247">
        <v>138.16</v>
      </c>
      <c r="G73" s="39"/>
      <c r="H73" s="40"/>
    </row>
    <row r="74" s="2" customFormat="1" ht="16.8" customHeight="1">
      <c r="A74" s="39"/>
      <c r="B74" s="40"/>
      <c r="C74" s="246" t="s">
        <v>1155</v>
      </c>
      <c r="D74" s="246" t="s">
        <v>3834</v>
      </c>
      <c r="E74" s="20" t="s">
        <v>136</v>
      </c>
      <c r="F74" s="247">
        <v>238.94</v>
      </c>
      <c r="G74" s="39"/>
      <c r="H74" s="40"/>
    </row>
    <row r="75" s="2" customFormat="1" ht="16.8" customHeight="1">
      <c r="A75" s="39"/>
      <c r="B75" s="40"/>
      <c r="C75" s="246" t="s">
        <v>1165</v>
      </c>
      <c r="D75" s="246" t="s">
        <v>3835</v>
      </c>
      <c r="E75" s="20" t="s">
        <v>136</v>
      </c>
      <c r="F75" s="247">
        <v>238.94</v>
      </c>
      <c r="G75" s="39"/>
      <c r="H75" s="40"/>
    </row>
    <row r="76" s="2" customFormat="1" ht="16.8" customHeight="1">
      <c r="A76" s="39"/>
      <c r="B76" s="40"/>
      <c r="C76" s="246" t="s">
        <v>1181</v>
      </c>
      <c r="D76" s="246" t="s">
        <v>3836</v>
      </c>
      <c r="E76" s="20" t="s">
        <v>288</v>
      </c>
      <c r="F76" s="247">
        <v>62.799999999999997</v>
      </c>
      <c r="G76" s="39"/>
      <c r="H76" s="40"/>
    </row>
    <row r="77" s="2" customFormat="1" ht="16.8" customHeight="1">
      <c r="A77" s="39"/>
      <c r="B77" s="40"/>
      <c r="C77" s="246" t="s">
        <v>1229</v>
      </c>
      <c r="D77" s="246" t="s">
        <v>3837</v>
      </c>
      <c r="E77" s="20" t="s">
        <v>136</v>
      </c>
      <c r="F77" s="247">
        <v>238.94</v>
      </c>
      <c r="G77" s="39"/>
      <c r="H77" s="40"/>
    </row>
    <row r="78" s="2" customFormat="1" ht="16.8" customHeight="1">
      <c r="A78" s="39"/>
      <c r="B78" s="40"/>
      <c r="C78" s="246" t="s">
        <v>1007</v>
      </c>
      <c r="D78" s="246" t="s">
        <v>3838</v>
      </c>
      <c r="E78" s="20" t="s">
        <v>136</v>
      </c>
      <c r="F78" s="247">
        <v>565.20000000000005</v>
      </c>
      <c r="G78" s="39"/>
      <c r="H78" s="40"/>
    </row>
    <row r="79" s="2" customFormat="1" ht="16.8" customHeight="1">
      <c r="A79" s="39"/>
      <c r="B79" s="40"/>
      <c r="C79" s="246" t="s">
        <v>1240</v>
      </c>
      <c r="D79" s="246" t="s">
        <v>1241</v>
      </c>
      <c r="E79" s="20" t="s">
        <v>136</v>
      </c>
      <c r="F79" s="247">
        <v>41.579999999999998</v>
      </c>
      <c r="G79" s="39"/>
      <c r="H79" s="40"/>
    </row>
    <row r="80" s="2" customFormat="1">
      <c r="A80" s="39"/>
      <c r="B80" s="40"/>
      <c r="C80" s="246" t="s">
        <v>1118</v>
      </c>
      <c r="D80" s="246" t="s">
        <v>1119</v>
      </c>
      <c r="E80" s="20" t="s">
        <v>136</v>
      </c>
      <c r="F80" s="247">
        <v>79.441999999999993</v>
      </c>
      <c r="G80" s="39"/>
      <c r="H80" s="40"/>
    </row>
    <row r="81" s="2" customFormat="1">
      <c r="A81" s="39"/>
      <c r="B81" s="40"/>
      <c r="C81" s="246" t="s">
        <v>1124</v>
      </c>
      <c r="D81" s="246" t="s">
        <v>1125</v>
      </c>
      <c r="E81" s="20" t="s">
        <v>136</v>
      </c>
      <c r="F81" s="247">
        <v>79.441999999999993</v>
      </c>
      <c r="G81" s="39"/>
      <c r="H81" s="40"/>
    </row>
    <row r="82" s="2" customFormat="1" ht="16.8" customHeight="1">
      <c r="A82" s="39"/>
      <c r="B82" s="40"/>
      <c r="C82" s="246" t="s">
        <v>664</v>
      </c>
      <c r="D82" s="246" t="s">
        <v>665</v>
      </c>
      <c r="E82" s="20" t="s">
        <v>136</v>
      </c>
      <c r="F82" s="247">
        <v>302.17000000000002</v>
      </c>
      <c r="G82" s="39"/>
      <c r="H82" s="40"/>
    </row>
    <row r="83" s="2" customFormat="1" ht="16.8" customHeight="1">
      <c r="A83" s="39"/>
      <c r="B83" s="40"/>
      <c r="C83" s="242" t="s">
        <v>130</v>
      </c>
      <c r="D83" s="243" t="s">
        <v>613</v>
      </c>
      <c r="E83" s="244" t="s">
        <v>136</v>
      </c>
      <c r="F83" s="245">
        <v>61.399999999999999</v>
      </c>
      <c r="G83" s="39"/>
      <c r="H83" s="40"/>
    </row>
    <row r="84" s="2" customFormat="1" ht="16.8" customHeight="1">
      <c r="A84" s="39"/>
      <c r="B84" s="40"/>
      <c r="C84" s="246" t="s">
        <v>3</v>
      </c>
      <c r="D84" s="246" t="s">
        <v>1867</v>
      </c>
      <c r="E84" s="20" t="s">
        <v>3</v>
      </c>
      <c r="F84" s="247">
        <v>37.799999999999997</v>
      </c>
      <c r="G84" s="39"/>
      <c r="H84" s="40"/>
    </row>
    <row r="85" s="2" customFormat="1" ht="16.8" customHeight="1">
      <c r="A85" s="39"/>
      <c r="B85" s="40"/>
      <c r="C85" s="246" t="s">
        <v>3</v>
      </c>
      <c r="D85" s="246" t="s">
        <v>1868</v>
      </c>
      <c r="E85" s="20" t="s">
        <v>3</v>
      </c>
      <c r="F85" s="247">
        <v>23.600000000000001</v>
      </c>
      <c r="G85" s="39"/>
      <c r="H85" s="40"/>
    </row>
    <row r="86" s="2" customFormat="1" ht="16.8" customHeight="1">
      <c r="A86" s="39"/>
      <c r="B86" s="40"/>
      <c r="C86" s="246" t="s">
        <v>130</v>
      </c>
      <c r="D86" s="246" t="s">
        <v>270</v>
      </c>
      <c r="E86" s="20" t="s">
        <v>3</v>
      </c>
      <c r="F86" s="247">
        <v>61.399999999999999</v>
      </c>
      <c r="G86" s="39"/>
      <c r="H86" s="40"/>
    </row>
    <row r="87" s="2" customFormat="1" ht="16.8" customHeight="1">
      <c r="A87" s="39"/>
      <c r="B87" s="40"/>
      <c r="C87" s="248" t="s">
        <v>3811</v>
      </c>
      <c r="D87" s="39"/>
      <c r="E87" s="39"/>
      <c r="F87" s="39"/>
      <c r="G87" s="39"/>
      <c r="H87" s="40"/>
    </row>
    <row r="88" s="2" customFormat="1" ht="16.8" customHeight="1">
      <c r="A88" s="39"/>
      <c r="B88" s="40"/>
      <c r="C88" s="246" t="s">
        <v>1863</v>
      </c>
      <c r="D88" s="246" t="s">
        <v>3839</v>
      </c>
      <c r="E88" s="20" t="s">
        <v>136</v>
      </c>
      <c r="F88" s="247">
        <v>61.399999999999999</v>
      </c>
      <c r="G88" s="39"/>
      <c r="H88" s="40"/>
    </row>
    <row r="89" s="2" customFormat="1" ht="16.8" customHeight="1">
      <c r="A89" s="39"/>
      <c r="B89" s="40"/>
      <c r="C89" s="246" t="s">
        <v>839</v>
      </c>
      <c r="D89" s="246" t="s">
        <v>3840</v>
      </c>
      <c r="E89" s="20" t="s">
        <v>136</v>
      </c>
      <c r="F89" s="247">
        <v>540.12</v>
      </c>
      <c r="G89" s="39"/>
      <c r="H89" s="40"/>
    </row>
    <row r="90" s="2" customFormat="1" ht="16.8" customHeight="1">
      <c r="A90" s="39"/>
      <c r="B90" s="40"/>
      <c r="C90" s="242" t="s">
        <v>134</v>
      </c>
      <c r="D90" s="243" t="s">
        <v>135</v>
      </c>
      <c r="E90" s="244" t="s">
        <v>615</v>
      </c>
      <c r="F90" s="245">
        <v>43.609999999999999</v>
      </c>
      <c r="G90" s="39"/>
      <c r="H90" s="40"/>
    </row>
    <row r="91" s="2" customFormat="1" ht="16.8" customHeight="1">
      <c r="A91" s="39"/>
      <c r="B91" s="40"/>
      <c r="C91" s="246" t="s">
        <v>134</v>
      </c>
      <c r="D91" s="246" t="s">
        <v>298</v>
      </c>
      <c r="E91" s="20" t="s">
        <v>3</v>
      </c>
      <c r="F91" s="247">
        <v>43.609999999999999</v>
      </c>
      <c r="G91" s="39"/>
      <c r="H91" s="40"/>
    </row>
    <row r="92" s="2" customFormat="1" ht="16.8" customHeight="1">
      <c r="A92" s="39"/>
      <c r="B92" s="40"/>
      <c r="C92" s="248" t="s">
        <v>3811</v>
      </c>
      <c r="D92" s="39"/>
      <c r="E92" s="39"/>
      <c r="F92" s="39"/>
      <c r="G92" s="39"/>
      <c r="H92" s="40"/>
    </row>
    <row r="93" s="2" customFormat="1" ht="16.8" customHeight="1">
      <c r="A93" s="39"/>
      <c r="B93" s="40"/>
      <c r="C93" s="246" t="s">
        <v>668</v>
      </c>
      <c r="D93" s="246" t="s">
        <v>3841</v>
      </c>
      <c r="E93" s="20" t="s">
        <v>132</v>
      </c>
      <c r="F93" s="247">
        <v>2.806</v>
      </c>
      <c r="G93" s="39"/>
      <c r="H93" s="40"/>
    </row>
    <row r="94" s="2" customFormat="1" ht="16.8" customHeight="1">
      <c r="A94" s="39"/>
      <c r="B94" s="40"/>
      <c r="C94" s="246" t="s">
        <v>674</v>
      </c>
      <c r="D94" s="246" t="s">
        <v>3842</v>
      </c>
      <c r="E94" s="20" t="s">
        <v>132</v>
      </c>
      <c r="F94" s="247">
        <v>11.581</v>
      </c>
      <c r="G94" s="39"/>
      <c r="H94" s="40"/>
    </row>
    <row r="95" s="2" customFormat="1" ht="16.8" customHeight="1">
      <c r="A95" s="39"/>
      <c r="B95" s="40"/>
      <c r="C95" s="246" t="s">
        <v>690</v>
      </c>
      <c r="D95" s="246" t="s">
        <v>3843</v>
      </c>
      <c r="E95" s="20" t="s">
        <v>258</v>
      </c>
      <c r="F95" s="247">
        <v>0.85299999999999998</v>
      </c>
      <c r="G95" s="39"/>
      <c r="H95" s="40"/>
    </row>
    <row r="96" s="2" customFormat="1" ht="16.8" customHeight="1">
      <c r="A96" s="39"/>
      <c r="B96" s="40"/>
      <c r="C96" s="242" t="s">
        <v>616</v>
      </c>
      <c r="D96" s="243" t="s">
        <v>617</v>
      </c>
      <c r="E96" s="244" t="s">
        <v>136</v>
      </c>
      <c r="F96" s="245">
        <v>135</v>
      </c>
      <c r="G96" s="39"/>
      <c r="H96" s="40"/>
    </row>
    <row r="97" s="2" customFormat="1" ht="16.8" customHeight="1">
      <c r="A97" s="39"/>
      <c r="B97" s="40"/>
      <c r="C97" s="246" t="s">
        <v>3</v>
      </c>
      <c r="D97" s="246" t="s">
        <v>931</v>
      </c>
      <c r="E97" s="20" t="s">
        <v>3</v>
      </c>
      <c r="F97" s="247">
        <v>0</v>
      </c>
      <c r="G97" s="39"/>
      <c r="H97" s="40"/>
    </row>
    <row r="98" s="2" customFormat="1" ht="16.8" customHeight="1">
      <c r="A98" s="39"/>
      <c r="B98" s="40"/>
      <c r="C98" s="246" t="s">
        <v>616</v>
      </c>
      <c r="D98" s="246" t="s">
        <v>932</v>
      </c>
      <c r="E98" s="20" t="s">
        <v>3</v>
      </c>
      <c r="F98" s="247">
        <v>135</v>
      </c>
      <c r="G98" s="39"/>
      <c r="H98" s="40"/>
    </row>
    <row r="99" s="2" customFormat="1" ht="16.8" customHeight="1">
      <c r="A99" s="39"/>
      <c r="B99" s="40"/>
      <c r="C99" s="248" t="s">
        <v>3811</v>
      </c>
      <c r="D99" s="39"/>
      <c r="E99" s="39"/>
      <c r="F99" s="39"/>
      <c r="G99" s="39"/>
      <c r="H99" s="40"/>
    </row>
    <row r="100" s="2" customFormat="1" ht="16.8" customHeight="1">
      <c r="A100" s="39"/>
      <c r="B100" s="40"/>
      <c r="C100" s="246" t="s">
        <v>927</v>
      </c>
      <c r="D100" s="246" t="s">
        <v>3844</v>
      </c>
      <c r="E100" s="20" t="s">
        <v>136</v>
      </c>
      <c r="F100" s="247">
        <v>187.40000000000001</v>
      </c>
      <c r="G100" s="39"/>
      <c r="H100" s="40"/>
    </row>
    <row r="101" s="2" customFormat="1" ht="16.8" customHeight="1">
      <c r="A101" s="39"/>
      <c r="B101" s="40"/>
      <c r="C101" s="246" t="s">
        <v>942</v>
      </c>
      <c r="D101" s="246" t="s">
        <v>3845</v>
      </c>
      <c r="E101" s="20" t="s">
        <v>136</v>
      </c>
      <c r="F101" s="247">
        <v>375.60000000000002</v>
      </c>
      <c r="G101" s="39"/>
      <c r="H101" s="40"/>
    </row>
    <row r="102" s="2" customFormat="1" ht="16.8" customHeight="1">
      <c r="A102" s="39"/>
      <c r="B102" s="40"/>
      <c r="C102" s="246" t="s">
        <v>947</v>
      </c>
      <c r="D102" s="246" t="s">
        <v>3846</v>
      </c>
      <c r="E102" s="20" t="s">
        <v>136</v>
      </c>
      <c r="F102" s="247">
        <v>374.80000000000001</v>
      </c>
      <c r="G102" s="39"/>
      <c r="H102" s="40"/>
    </row>
    <row r="103" s="2" customFormat="1" ht="16.8" customHeight="1">
      <c r="A103" s="39"/>
      <c r="B103" s="40"/>
      <c r="C103" s="246" t="s">
        <v>1128</v>
      </c>
      <c r="D103" s="246" t="s">
        <v>3847</v>
      </c>
      <c r="E103" s="20" t="s">
        <v>136</v>
      </c>
      <c r="F103" s="247">
        <v>187.40000000000001</v>
      </c>
      <c r="G103" s="39"/>
      <c r="H103" s="40"/>
    </row>
    <row r="104" s="2" customFormat="1" ht="16.8" customHeight="1">
      <c r="A104" s="39"/>
      <c r="B104" s="40"/>
      <c r="C104" s="246" t="s">
        <v>1798</v>
      </c>
      <c r="D104" s="246" t="s">
        <v>3848</v>
      </c>
      <c r="E104" s="20" t="s">
        <v>136</v>
      </c>
      <c r="F104" s="247">
        <v>281.80000000000001</v>
      </c>
      <c r="G104" s="39"/>
      <c r="H104" s="40"/>
    </row>
    <row r="105" s="2" customFormat="1" ht="16.8" customHeight="1">
      <c r="A105" s="39"/>
      <c r="B105" s="40"/>
      <c r="C105" s="246" t="s">
        <v>1809</v>
      </c>
      <c r="D105" s="246" t="s">
        <v>3849</v>
      </c>
      <c r="E105" s="20" t="s">
        <v>136</v>
      </c>
      <c r="F105" s="247">
        <v>277.60000000000002</v>
      </c>
      <c r="G105" s="39"/>
      <c r="H105" s="40"/>
    </row>
    <row r="106" s="2" customFormat="1" ht="16.8" customHeight="1">
      <c r="A106" s="39"/>
      <c r="B106" s="40"/>
      <c r="C106" s="246" t="s">
        <v>1224</v>
      </c>
      <c r="D106" s="246" t="s">
        <v>1225</v>
      </c>
      <c r="E106" s="20" t="s">
        <v>136</v>
      </c>
      <c r="F106" s="247">
        <v>196.77000000000001</v>
      </c>
      <c r="G106" s="39"/>
      <c r="H106" s="40"/>
    </row>
    <row r="107" s="2" customFormat="1" ht="16.8" customHeight="1">
      <c r="A107" s="39"/>
      <c r="B107" s="40"/>
      <c r="C107" s="242" t="s">
        <v>619</v>
      </c>
      <c r="D107" s="243" t="s">
        <v>620</v>
      </c>
      <c r="E107" s="244" t="s">
        <v>136</v>
      </c>
      <c r="F107" s="245">
        <v>48.200000000000003</v>
      </c>
      <c r="G107" s="39"/>
      <c r="H107" s="40"/>
    </row>
    <row r="108" s="2" customFormat="1" ht="16.8" customHeight="1">
      <c r="A108" s="39"/>
      <c r="B108" s="40"/>
      <c r="C108" s="246" t="s">
        <v>619</v>
      </c>
      <c r="D108" s="246" t="s">
        <v>933</v>
      </c>
      <c r="E108" s="20" t="s">
        <v>3</v>
      </c>
      <c r="F108" s="247">
        <v>48.200000000000003</v>
      </c>
      <c r="G108" s="39"/>
      <c r="H108" s="40"/>
    </row>
    <row r="109" s="2" customFormat="1" ht="16.8" customHeight="1">
      <c r="A109" s="39"/>
      <c r="B109" s="40"/>
      <c r="C109" s="248" t="s">
        <v>3811</v>
      </c>
      <c r="D109" s="39"/>
      <c r="E109" s="39"/>
      <c r="F109" s="39"/>
      <c r="G109" s="39"/>
      <c r="H109" s="40"/>
    </row>
    <row r="110" s="2" customFormat="1" ht="16.8" customHeight="1">
      <c r="A110" s="39"/>
      <c r="B110" s="40"/>
      <c r="C110" s="246" t="s">
        <v>927</v>
      </c>
      <c r="D110" s="246" t="s">
        <v>3844</v>
      </c>
      <c r="E110" s="20" t="s">
        <v>136</v>
      </c>
      <c r="F110" s="247">
        <v>187.40000000000001</v>
      </c>
      <c r="G110" s="39"/>
      <c r="H110" s="40"/>
    </row>
    <row r="111" s="2" customFormat="1" ht="16.8" customHeight="1">
      <c r="A111" s="39"/>
      <c r="B111" s="40"/>
      <c r="C111" s="246" t="s">
        <v>942</v>
      </c>
      <c r="D111" s="246" t="s">
        <v>3845</v>
      </c>
      <c r="E111" s="20" t="s">
        <v>136</v>
      </c>
      <c r="F111" s="247">
        <v>375.60000000000002</v>
      </c>
      <c r="G111" s="39"/>
      <c r="H111" s="40"/>
    </row>
    <row r="112" s="2" customFormat="1" ht="16.8" customHeight="1">
      <c r="A112" s="39"/>
      <c r="B112" s="40"/>
      <c r="C112" s="246" t="s">
        <v>947</v>
      </c>
      <c r="D112" s="246" t="s">
        <v>3846</v>
      </c>
      <c r="E112" s="20" t="s">
        <v>136</v>
      </c>
      <c r="F112" s="247">
        <v>374.80000000000001</v>
      </c>
      <c r="G112" s="39"/>
      <c r="H112" s="40"/>
    </row>
    <row r="113" s="2" customFormat="1" ht="16.8" customHeight="1">
      <c r="A113" s="39"/>
      <c r="B113" s="40"/>
      <c r="C113" s="246" t="s">
        <v>1128</v>
      </c>
      <c r="D113" s="246" t="s">
        <v>3847</v>
      </c>
      <c r="E113" s="20" t="s">
        <v>136</v>
      </c>
      <c r="F113" s="247">
        <v>187.40000000000001</v>
      </c>
      <c r="G113" s="39"/>
      <c r="H113" s="40"/>
    </row>
    <row r="114" s="2" customFormat="1" ht="16.8" customHeight="1">
      <c r="A114" s="39"/>
      <c r="B114" s="40"/>
      <c r="C114" s="246" t="s">
        <v>1776</v>
      </c>
      <c r="D114" s="246" t="s">
        <v>3850</v>
      </c>
      <c r="E114" s="20" t="s">
        <v>136</v>
      </c>
      <c r="F114" s="247">
        <v>187.59999999999999</v>
      </c>
      <c r="G114" s="39"/>
      <c r="H114" s="40"/>
    </row>
    <row r="115" s="2" customFormat="1" ht="16.8" customHeight="1">
      <c r="A115" s="39"/>
      <c r="B115" s="40"/>
      <c r="C115" s="246" t="s">
        <v>1783</v>
      </c>
      <c r="D115" s="246" t="s">
        <v>3851</v>
      </c>
      <c r="E115" s="20" t="s">
        <v>136</v>
      </c>
      <c r="F115" s="247">
        <v>93.799999999999997</v>
      </c>
      <c r="G115" s="39"/>
      <c r="H115" s="40"/>
    </row>
    <row r="116" s="2" customFormat="1" ht="16.8" customHeight="1">
      <c r="A116" s="39"/>
      <c r="B116" s="40"/>
      <c r="C116" s="246" t="s">
        <v>1769</v>
      </c>
      <c r="D116" s="246" t="s">
        <v>3852</v>
      </c>
      <c r="E116" s="20" t="s">
        <v>136</v>
      </c>
      <c r="F116" s="247">
        <v>93.799999999999997</v>
      </c>
      <c r="G116" s="39"/>
      <c r="H116" s="40"/>
    </row>
    <row r="117" s="2" customFormat="1" ht="16.8" customHeight="1">
      <c r="A117" s="39"/>
      <c r="B117" s="40"/>
      <c r="C117" s="246" t="s">
        <v>1224</v>
      </c>
      <c r="D117" s="246" t="s">
        <v>1225</v>
      </c>
      <c r="E117" s="20" t="s">
        <v>136</v>
      </c>
      <c r="F117" s="247">
        <v>196.77000000000001</v>
      </c>
      <c r="G117" s="39"/>
      <c r="H117" s="40"/>
    </row>
    <row r="118" s="2" customFormat="1" ht="16.8" customHeight="1">
      <c r="A118" s="39"/>
      <c r="B118" s="40"/>
      <c r="C118" s="242" t="s">
        <v>622</v>
      </c>
      <c r="D118" s="243" t="s">
        <v>623</v>
      </c>
      <c r="E118" s="244" t="s">
        <v>136</v>
      </c>
      <c r="F118" s="245">
        <v>4.2000000000000002</v>
      </c>
      <c r="G118" s="39"/>
      <c r="H118" s="40"/>
    </row>
    <row r="119" s="2" customFormat="1" ht="16.8" customHeight="1">
      <c r="A119" s="39"/>
      <c r="B119" s="40"/>
      <c r="C119" s="246" t="s">
        <v>622</v>
      </c>
      <c r="D119" s="246" t="s">
        <v>934</v>
      </c>
      <c r="E119" s="20" t="s">
        <v>3</v>
      </c>
      <c r="F119" s="247">
        <v>4.2000000000000002</v>
      </c>
      <c r="G119" s="39"/>
      <c r="H119" s="40"/>
    </row>
    <row r="120" s="2" customFormat="1" ht="16.8" customHeight="1">
      <c r="A120" s="39"/>
      <c r="B120" s="40"/>
      <c r="C120" s="248" t="s">
        <v>3811</v>
      </c>
      <c r="D120" s="39"/>
      <c r="E120" s="39"/>
      <c r="F120" s="39"/>
      <c r="G120" s="39"/>
      <c r="H120" s="40"/>
    </row>
    <row r="121" s="2" customFormat="1" ht="16.8" customHeight="1">
      <c r="A121" s="39"/>
      <c r="B121" s="40"/>
      <c r="C121" s="246" t="s">
        <v>927</v>
      </c>
      <c r="D121" s="246" t="s">
        <v>3844</v>
      </c>
      <c r="E121" s="20" t="s">
        <v>136</v>
      </c>
      <c r="F121" s="247">
        <v>187.40000000000001</v>
      </c>
      <c r="G121" s="39"/>
      <c r="H121" s="40"/>
    </row>
    <row r="122" s="2" customFormat="1" ht="16.8" customHeight="1">
      <c r="A122" s="39"/>
      <c r="B122" s="40"/>
      <c r="C122" s="246" t="s">
        <v>942</v>
      </c>
      <c r="D122" s="246" t="s">
        <v>3845</v>
      </c>
      <c r="E122" s="20" t="s">
        <v>136</v>
      </c>
      <c r="F122" s="247">
        <v>375.60000000000002</v>
      </c>
      <c r="G122" s="39"/>
      <c r="H122" s="40"/>
    </row>
    <row r="123" s="2" customFormat="1" ht="16.8" customHeight="1">
      <c r="A123" s="39"/>
      <c r="B123" s="40"/>
      <c r="C123" s="246" t="s">
        <v>947</v>
      </c>
      <c r="D123" s="246" t="s">
        <v>3846</v>
      </c>
      <c r="E123" s="20" t="s">
        <v>136</v>
      </c>
      <c r="F123" s="247">
        <v>374.80000000000001</v>
      </c>
      <c r="G123" s="39"/>
      <c r="H123" s="40"/>
    </row>
    <row r="124" s="2" customFormat="1" ht="16.8" customHeight="1">
      <c r="A124" s="39"/>
      <c r="B124" s="40"/>
      <c r="C124" s="246" t="s">
        <v>1128</v>
      </c>
      <c r="D124" s="246" t="s">
        <v>3847</v>
      </c>
      <c r="E124" s="20" t="s">
        <v>136</v>
      </c>
      <c r="F124" s="247">
        <v>187.40000000000001</v>
      </c>
      <c r="G124" s="39"/>
      <c r="H124" s="40"/>
    </row>
    <row r="125" s="2" customFormat="1" ht="16.8" customHeight="1">
      <c r="A125" s="39"/>
      <c r="B125" s="40"/>
      <c r="C125" s="246" t="s">
        <v>1798</v>
      </c>
      <c r="D125" s="246" t="s">
        <v>3848</v>
      </c>
      <c r="E125" s="20" t="s">
        <v>136</v>
      </c>
      <c r="F125" s="247">
        <v>281.80000000000001</v>
      </c>
      <c r="G125" s="39"/>
      <c r="H125" s="40"/>
    </row>
    <row r="126" s="2" customFormat="1" ht="16.8" customHeight="1">
      <c r="A126" s="39"/>
      <c r="B126" s="40"/>
      <c r="C126" s="246" t="s">
        <v>1820</v>
      </c>
      <c r="D126" s="246" t="s">
        <v>3853</v>
      </c>
      <c r="E126" s="20" t="s">
        <v>136</v>
      </c>
      <c r="F126" s="247">
        <v>4.2000000000000002</v>
      </c>
      <c r="G126" s="39"/>
      <c r="H126" s="40"/>
    </row>
    <row r="127" s="2" customFormat="1" ht="16.8" customHeight="1">
      <c r="A127" s="39"/>
      <c r="B127" s="40"/>
      <c r="C127" s="246" t="s">
        <v>1224</v>
      </c>
      <c r="D127" s="246" t="s">
        <v>1225</v>
      </c>
      <c r="E127" s="20" t="s">
        <v>136</v>
      </c>
      <c r="F127" s="247">
        <v>196.77000000000001</v>
      </c>
      <c r="G127" s="39"/>
      <c r="H127" s="40"/>
    </row>
    <row r="128" s="2" customFormat="1" ht="16.8" customHeight="1">
      <c r="A128" s="39"/>
      <c r="B128" s="40"/>
      <c r="C128" s="242" t="s">
        <v>625</v>
      </c>
      <c r="D128" s="243" t="s">
        <v>626</v>
      </c>
      <c r="E128" s="244" t="s">
        <v>136</v>
      </c>
      <c r="F128" s="245">
        <v>142.59999999999999</v>
      </c>
      <c r="G128" s="39"/>
      <c r="H128" s="40"/>
    </row>
    <row r="129" s="2" customFormat="1" ht="16.8" customHeight="1">
      <c r="A129" s="39"/>
      <c r="B129" s="40"/>
      <c r="C129" s="246" t="s">
        <v>3</v>
      </c>
      <c r="D129" s="246" t="s">
        <v>939</v>
      </c>
      <c r="E129" s="20" t="s">
        <v>3</v>
      </c>
      <c r="F129" s="247">
        <v>0</v>
      </c>
      <c r="G129" s="39"/>
      <c r="H129" s="40"/>
    </row>
    <row r="130" s="2" customFormat="1" ht="16.8" customHeight="1">
      <c r="A130" s="39"/>
      <c r="B130" s="40"/>
      <c r="C130" s="246" t="s">
        <v>625</v>
      </c>
      <c r="D130" s="246" t="s">
        <v>940</v>
      </c>
      <c r="E130" s="20" t="s">
        <v>3</v>
      </c>
      <c r="F130" s="247">
        <v>142.59999999999999</v>
      </c>
      <c r="G130" s="39"/>
      <c r="H130" s="40"/>
    </row>
    <row r="131" s="2" customFormat="1" ht="16.8" customHeight="1">
      <c r="A131" s="39"/>
      <c r="B131" s="40"/>
      <c r="C131" s="248" t="s">
        <v>3811</v>
      </c>
      <c r="D131" s="39"/>
      <c r="E131" s="39"/>
      <c r="F131" s="39"/>
      <c r="G131" s="39"/>
      <c r="H131" s="40"/>
    </row>
    <row r="132" s="2" customFormat="1" ht="16.8" customHeight="1">
      <c r="A132" s="39"/>
      <c r="B132" s="40"/>
      <c r="C132" s="246" t="s">
        <v>935</v>
      </c>
      <c r="D132" s="246" t="s">
        <v>3854</v>
      </c>
      <c r="E132" s="20" t="s">
        <v>136</v>
      </c>
      <c r="F132" s="247">
        <v>188.19999999999999</v>
      </c>
      <c r="G132" s="39"/>
      <c r="H132" s="40"/>
    </row>
    <row r="133" s="2" customFormat="1" ht="16.8" customHeight="1">
      <c r="A133" s="39"/>
      <c r="B133" s="40"/>
      <c r="C133" s="246" t="s">
        <v>942</v>
      </c>
      <c r="D133" s="246" t="s">
        <v>3845</v>
      </c>
      <c r="E133" s="20" t="s">
        <v>136</v>
      </c>
      <c r="F133" s="247">
        <v>375.60000000000002</v>
      </c>
      <c r="G133" s="39"/>
      <c r="H133" s="40"/>
    </row>
    <row r="134" s="2" customFormat="1" ht="16.8" customHeight="1">
      <c r="A134" s="39"/>
      <c r="B134" s="40"/>
      <c r="C134" s="246" t="s">
        <v>1798</v>
      </c>
      <c r="D134" s="246" t="s">
        <v>3848</v>
      </c>
      <c r="E134" s="20" t="s">
        <v>136</v>
      </c>
      <c r="F134" s="247">
        <v>281.80000000000001</v>
      </c>
      <c r="G134" s="39"/>
      <c r="H134" s="40"/>
    </row>
    <row r="135" s="2" customFormat="1" ht="16.8" customHeight="1">
      <c r="A135" s="39"/>
      <c r="B135" s="40"/>
      <c r="C135" s="246" t="s">
        <v>1809</v>
      </c>
      <c r="D135" s="246" t="s">
        <v>3849</v>
      </c>
      <c r="E135" s="20" t="s">
        <v>136</v>
      </c>
      <c r="F135" s="247">
        <v>277.60000000000002</v>
      </c>
      <c r="G135" s="39"/>
      <c r="H135" s="40"/>
    </row>
    <row r="136" s="2" customFormat="1" ht="16.8" customHeight="1">
      <c r="A136" s="39"/>
      <c r="B136" s="40"/>
      <c r="C136" s="246" t="s">
        <v>1217</v>
      </c>
      <c r="D136" s="246" t="s">
        <v>1218</v>
      </c>
      <c r="E136" s="20" t="s">
        <v>136</v>
      </c>
      <c r="F136" s="247">
        <v>197.61000000000001</v>
      </c>
      <c r="G136" s="39"/>
      <c r="H136" s="40"/>
    </row>
    <row r="137" s="2" customFormat="1" ht="16.8" customHeight="1">
      <c r="A137" s="39"/>
      <c r="B137" s="40"/>
      <c r="C137" s="242" t="s">
        <v>628</v>
      </c>
      <c r="D137" s="243" t="s">
        <v>629</v>
      </c>
      <c r="E137" s="244" t="s">
        <v>136</v>
      </c>
      <c r="F137" s="245">
        <v>45.600000000000001</v>
      </c>
      <c r="G137" s="39"/>
      <c r="H137" s="40"/>
    </row>
    <row r="138" s="2" customFormat="1" ht="16.8" customHeight="1">
      <c r="A138" s="39"/>
      <c r="B138" s="40"/>
      <c r="C138" s="246" t="s">
        <v>628</v>
      </c>
      <c r="D138" s="246" t="s">
        <v>941</v>
      </c>
      <c r="E138" s="20" t="s">
        <v>3</v>
      </c>
      <c r="F138" s="247">
        <v>45.600000000000001</v>
      </c>
      <c r="G138" s="39"/>
      <c r="H138" s="40"/>
    </row>
    <row r="139" s="2" customFormat="1" ht="16.8" customHeight="1">
      <c r="A139" s="39"/>
      <c r="B139" s="40"/>
      <c r="C139" s="248" t="s">
        <v>3811</v>
      </c>
      <c r="D139" s="39"/>
      <c r="E139" s="39"/>
      <c r="F139" s="39"/>
      <c r="G139" s="39"/>
      <c r="H139" s="40"/>
    </row>
    <row r="140" s="2" customFormat="1" ht="16.8" customHeight="1">
      <c r="A140" s="39"/>
      <c r="B140" s="40"/>
      <c r="C140" s="246" t="s">
        <v>935</v>
      </c>
      <c r="D140" s="246" t="s">
        <v>3854</v>
      </c>
      <c r="E140" s="20" t="s">
        <v>136</v>
      </c>
      <c r="F140" s="247">
        <v>188.19999999999999</v>
      </c>
      <c r="G140" s="39"/>
      <c r="H140" s="40"/>
    </row>
    <row r="141" s="2" customFormat="1" ht="16.8" customHeight="1">
      <c r="A141" s="39"/>
      <c r="B141" s="40"/>
      <c r="C141" s="246" t="s">
        <v>942</v>
      </c>
      <c r="D141" s="246" t="s">
        <v>3845</v>
      </c>
      <c r="E141" s="20" t="s">
        <v>136</v>
      </c>
      <c r="F141" s="247">
        <v>375.60000000000002</v>
      </c>
      <c r="G141" s="39"/>
      <c r="H141" s="40"/>
    </row>
    <row r="142" s="2" customFormat="1" ht="16.8" customHeight="1">
      <c r="A142" s="39"/>
      <c r="B142" s="40"/>
      <c r="C142" s="246" t="s">
        <v>1776</v>
      </c>
      <c r="D142" s="246" t="s">
        <v>3850</v>
      </c>
      <c r="E142" s="20" t="s">
        <v>136</v>
      </c>
      <c r="F142" s="247">
        <v>187.59999999999999</v>
      </c>
      <c r="G142" s="39"/>
      <c r="H142" s="40"/>
    </row>
    <row r="143" s="2" customFormat="1" ht="16.8" customHeight="1">
      <c r="A143" s="39"/>
      <c r="B143" s="40"/>
      <c r="C143" s="246" t="s">
        <v>1783</v>
      </c>
      <c r="D143" s="246" t="s">
        <v>3851</v>
      </c>
      <c r="E143" s="20" t="s">
        <v>136</v>
      </c>
      <c r="F143" s="247">
        <v>93.799999999999997</v>
      </c>
      <c r="G143" s="39"/>
      <c r="H143" s="40"/>
    </row>
    <row r="144" s="2" customFormat="1" ht="16.8" customHeight="1">
      <c r="A144" s="39"/>
      <c r="B144" s="40"/>
      <c r="C144" s="246" t="s">
        <v>1769</v>
      </c>
      <c r="D144" s="246" t="s">
        <v>3852</v>
      </c>
      <c r="E144" s="20" t="s">
        <v>136</v>
      </c>
      <c r="F144" s="247">
        <v>93.799999999999997</v>
      </c>
      <c r="G144" s="39"/>
      <c r="H144" s="40"/>
    </row>
    <row r="145" s="2" customFormat="1" ht="16.8" customHeight="1">
      <c r="A145" s="39"/>
      <c r="B145" s="40"/>
      <c r="C145" s="246" t="s">
        <v>1217</v>
      </c>
      <c r="D145" s="246" t="s">
        <v>1218</v>
      </c>
      <c r="E145" s="20" t="s">
        <v>136</v>
      </c>
      <c r="F145" s="247">
        <v>197.61000000000001</v>
      </c>
      <c r="G145" s="39"/>
      <c r="H145" s="40"/>
    </row>
    <row r="146" s="2" customFormat="1" ht="16.8" customHeight="1">
      <c r="A146" s="39"/>
      <c r="B146" s="40"/>
      <c r="C146" s="242" t="s">
        <v>139</v>
      </c>
      <c r="D146" s="243" t="s">
        <v>140</v>
      </c>
      <c r="E146" s="244" t="s">
        <v>136</v>
      </c>
      <c r="F146" s="245">
        <v>199.34</v>
      </c>
      <c r="G146" s="39"/>
      <c r="H146" s="40"/>
    </row>
    <row r="147" s="2" customFormat="1" ht="16.8" customHeight="1">
      <c r="A147" s="39"/>
      <c r="B147" s="40"/>
      <c r="C147" s="246" t="s">
        <v>139</v>
      </c>
      <c r="D147" s="246" t="s">
        <v>1148</v>
      </c>
      <c r="E147" s="20" t="s">
        <v>3</v>
      </c>
      <c r="F147" s="247">
        <v>199.34</v>
      </c>
      <c r="G147" s="39"/>
      <c r="H147" s="40"/>
    </row>
    <row r="148" s="2" customFormat="1" ht="16.8" customHeight="1">
      <c r="A148" s="39"/>
      <c r="B148" s="40"/>
      <c r="C148" s="248" t="s">
        <v>3811</v>
      </c>
      <c r="D148" s="39"/>
      <c r="E148" s="39"/>
      <c r="F148" s="39"/>
      <c r="G148" s="39"/>
      <c r="H148" s="40"/>
    </row>
    <row r="149" s="2" customFormat="1" ht="16.8" customHeight="1">
      <c r="A149" s="39"/>
      <c r="B149" s="40"/>
      <c r="C149" s="246" t="s">
        <v>1144</v>
      </c>
      <c r="D149" s="246" t="s">
        <v>3855</v>
      </c>
      <c r="E149" s="20" t="s">
        <v>136</v>
      </c>
      <c r="F149" s="247">
        <v>199.34</v>
      </c>
      <c r="G149" s="39"/>
      <c r="H149" s="40"/>
    </row>
    <row r="150" s="2" customFormat="1" ht="16.8" customHeight="1">
      <c r="A150" s="39"/>
      <c r="B150" s="40"/>
      <c r="C150" s="246" t="s">
        <v>648</v>
      </c>
      <c r="D150" s="246" t="s">
        <v>3856</v>
      </c>
      <c r="E150" s="20" t="s">
        <v>136</v>
      </c>
      <c r="F150" s="247">
        <v>398.68000000000001</v>
      </c>
      <c r="G150" s="39"/>
      <c r="H150" s="40"/>
    </row>
    <row r="151" s="2" customFormat="1" ht="16.8" customHeight="1">
      <c r="A151" s="39"/>
      <c r="B151" s="40"/>
      <c r="C151" s="246" t="s">
        <v>1155</v>
      </c>
      <c r="D151" s="246" t="s">
        <v>3834</v>
      </c>
      <c r="E151" s="20" t="s">
        <v>136</v>
      </c>
      <c r="F151" s="247">
        <v>238.94</v>
      </c>
      <c r="G151" s="39"/>
      <c r="H151" s="40"/>
    </row>
    <row r="152" s="2" customFormat="1" ht="16.8" customHeight="1">
      <c r="A152" s="39"/>
      <c r="B152" s="40"/>
      <c r="C152" s="246" t="s">
        <v>1165</v>
      </c>
      <c r="D152" s="246" t="s">
        <v>3835</v>
      </c>
      <c r="E152" s="20" t="s">
        <v>136</v>
      </c>
      <c r="F152" s="247">
        <v>238.94</v>
      </c>
      <c r="G152" s="39"/>
      <c r="H152" s="40"/>
    </row>
    <row r="153" s="2" customFormat="1" ht="16.8" customHeight="1">
      <c r="A153" s="39"/>
      <c r="B153" s="40"/>
      <c r="C153" s="246" t="s">
        <v>1229</v>
      </c>
      <c r="D153" s="246" t="s">
        <v>3837</v>
      </c>
      <c r="E153" s="20" t="s">
        <v>136</v>
      </c>
      <c r="F153" s="247">
        <v>238.94</v>
      </c>
      <c r="G153" s="39"/>
      <c r="H153" s="40"/>
    </row>
    <row r="154" s="2" customFormat="1" ht="16.8" customHeight="1">
      <c r="A154" s="39"/>
      <c r="B154" s="40"/>
      <c r="C154" s="246" t="s">
        <v>1245</v>
      </c>
      <c r="D154" s="246" t="s">
        <v>3857</v>
      </c>
      <c r="E154" s="20" t="s">
        <v>136</v>
      </c>
      <c r="F154" s="247">
        <v>199.34</v>
      </c>
      <c r="G154" s="39"/>
      <c r="H154" s="40"/>
    </row>
    <row r="155" s="2" customFormat="1" ht="16.8" customHeight="1">
      <c r="A155" s="39"/>
      <c r="B155" s="40"/>
      <c r="C155" s="246" t="s">
        <v>1235</v>
      </c>
      <c r="D155" s="246" t="s">
        <v>3858</v>
      </c>
      <c r="E155" s="20" t="s">
        <v>136</v>
      </c>
      <c r="F155" s="247">
        <v>209.30699999999999</v>
      </c>
      <c r="G155" s="39"/>
      <c r="H155" s="40"/>
    </row>
    <row r="156" s="2" customFormat="1" ht="16.8" customHeight="1">
      <c r="A156" s="39"/>
      <c r="B156" s="40"/>
      <c r="C156" s="246" t="s">
        <v>1250</v>
      </c>
      <c r="D156" s="246" t="s">
        <v>1251</v>
      </c>
      <c r="E156" s="20" t="s">
        <v>132</v>
      </c>
      <c r="F156" s="247">
        <v>23.920999999999999</v>
      </c>
      <c r="G156" s="39"/>
      <c r="H156" s="40"/>
    </row>
    <row r="157" s="2" customFormat="1" ht="16.8" customHeight="1">
      <c r="A157" s="39"/>
      <c r="B157" s="40"/>
      <c r="C157" s="246" t="s">
        <v>654</v>
      </c>
      <c r="D157" s="246" t="s">
        <v>655</v>
      </c>
      <c r="E157" s="20" t="s">
        <v>136</v>
      </c>
      <c r="F157" s="247">
        <v>229.24100000000001</v>
      </c>
      <c r="G157" s="39"/>
      <c r="H157" s="40"/>
    </row>
    <row r="158" s="2" customFormat="1" ht="16.8" customHeight="1">
      <c r="A158" s="39"/>
      <c r="B158" s="40"/>
      <c r="C158" s="246" t="s">
        <v>664</v>
      </c>
      <c r="D158" s="246" t="s">
        <v>665</v>
      </c>
      <c r="E158" s="20" t="s">
        <v>136</v>
      </c>
      <c r="F158" s="247">
        <v>302.17000000000002</v>
      </c>
      <c r="G158" s="39"/>
      <c r="H158" s="40"/>
    </row>
    <row r="159" s="2" customFormat="1" ht="26.4" customHeight="1">
      <c r="A159" s="39"/>
      <c r="B159" s="40"/>
      <c r="C159" s="241" t="s">
        <v>3859</v>
      </c>
      <c r="D159" s="241" t="s">
        <v>92</v>
      </c>
      <c r="E159" s="39"/>
      <c r="F159" s="39"/>
      <c r="G159" s="39"/>
      <c r="H159" s="40"/>
    </row>
    <row r="160" s="2" customFormat="1" ht="16.8" customHeight="1">
      <c r="A160" s="39"/>
      <c r="B160" s="40"/>
      <c r="C160" s="242" t="s">
        <v>2025</v>
      </c>
      <c r="D160" s="243" t="s">
        <v>2026</v>
      </c>
      <c r="E160" s="244" t="s">
        <v>132</v>
      </c>
      <c r="F160" s="245">
        <v>3.1659999999999999</v>
      </c>
      <c r="G160" s="39"/>
      <c r="H160" s="40"/>
    </row>
    <row r="161" s="2" customFormat="1" ht="16.8" customHeight="1">
      <c r="A161" s="39"/>
      <c r="B161" s="40"/>
      <c r="C161" s="246" t="s">
        <v>3</v>
      </c>
      <c r="D161" s="246" t="s">
        <v>2132</v>
      </c>
      <c r="E161" s="20" t="s">
        <v>3</v>
      </c>
      <c r="F161" s="247">
        <v>4.5</v>
      </c>
      <c r="G161" s="39"/>
      <c r="H161" s="40"/>
    </row>
    <row r="162" s="2" customFormat="1" ht="16.8" customHeight="1">
      <c r="A162" s="39"/>
      <c r="B162" s="40"/>
      <c r="C162" s="246" t="s">
        <v>3</v>
      </c>
      <c r="D162" s="246" t="s">
        <v>2133</v>
      </c>
      <c r="E162" s="20" t="s">
        <v>3</v>
      </c>
      <c r="F162" s="247">
        <v>-1.3340000000000001</v>
      </c>
      <c r="G162" s="39"/>
      <c r="H162" s="40"/>
    </row>
    <row r="163" s="2" customFormat="1" ht="16.8" customHeight="1">
      <c r="A163" s="39"/>
      <c r="B163" s="40"/>
      <c r="C163" s="246" t="s">
        <v>2025</v>
      </c>
      <c r="D163" s="246" t="s">
        <v>270</v>
      </c>
      <c r="E163" s="20" t="s">
        <v>3</v>
      </c>
      <c r="F163" s="247">
        <v>3.1659999999999999</v>
      </c>
      <c r="G163" s="39"/>
      <c r="H163" s="40"/>
    </row>
    <row r="164" s="2" customFormat="1" ht="16.8" customHeight="1">
      <c r="A164" s="39"/>
      <c r="B164" s="40"/>
      <c r="C164" s="248" t="s">
        <v>3811</v>
      </c>
      <c r="D164" s="39"/>
      <c r="E164" s="39"/>
      <c r="F164" s="39"/>
      <c r="G164" s="39"/>
      <c r="H164" s="40"/>
    </row>
    <row r="165" s="2" customFormat="1" ht="16.8" customHeight="1">
      <c r="A165" s="39"/>
      <c r="B165" s="40"/>
      <c r="C165" s="246" t="s">
        <v>2128</v>
      </c>
      <c r="D165" s="246" t="s">
        <v>2129</v>
      </c>
      <c r="E165" s="20" t="s">
        <v>132</v>
      </c>
      <c r="F165" s="247">
        <v>3.1659999999999999</v>
      </c>
      <c r="G165" s="39"/>
      <c r="H165" s="40"/>
    </row>
    <row r="166" s="2" customFormat="1" ht="16.8" customHeight="1">
      <c r="A166" s="39"/>
      <c r="B166" s="40"/>
      <c r="C166" s="246" t="s">
        <v>273</v>
      </c>
      <c r="D166" s="246" t="s">
        <v>3827</v>
      </c>
      <c r="E166" s="20" t="s">
        <v>132</v>
      </c>
      <c r="F166" s="247">
        <v>17</v>
      </c>
      <c r="G166" s="39"/>
      <c r="H166" s="40"/>
    </row>
    <row r="167" s="2" customFormat="1" ht="16.8" customHeight="1">
      <c r="A167" s="39"/>
      <c r="B167" s="40"/>
      <c r="C167" s="242" t="s">
        <v>142</v>
      </c>
      <c r="D167" s="243" t="s">
        <v>2028</v>
      </c>
      <c r="E167" s="244" t="s">
        <v>132</v>
      </c>
      <c r="F167" s="245">
        <v>5.4000000000000004</v>
      </c>
      <c r="G167" s="39"/>
      <c r="H167" s="40"/>
    </row>
    <row r="168" s="2" customFormat="1" ht="16.8" customHeight="1">
      <c r="A168" s="39"/>
      <c r="B168" s="40"/>
      <c r="C168" s="246" t="s">
        <v>142</v>
      </c>
      <c r="D168" s="246" t="s">
        <v>2119</v>
      </c>
      <c r="E168" s="20" t="s">
        <v>3</v>
      </c>
      <c r="F168" s="247">
        <v>5.4000000000000004</v>
      </c>
      <c r="G168" s="39"/>
      <c r="H168" s="40"/>
    </row>
    <row r="169" s="2" customFormat="1" ht="16.8" customHeight="1">
      <c r="A169" s="39"/>
      <c r="B169" s="40"/>
      <c r="C169" s="248" t="s">
        <v>3811</v>
      </c>
      <c r="D169" s="39"/>
      <c r="E169" s="39"/>
      <c r="F169" s="39"/>
      <c r="G169" s="39"/>
      <c r="H169" s="40"/>
    </row>
    <row r="170" s="2" customFormat="1" ht="16.8" customHeight="1">
      <c r="A170" s="39"/>
      <c r="B170" s="40"/>
      <c r="C170" s="246" t="s">
        <v>2115</v>
      </c>
      <c r="D170" s="246" t="s">
        <v>3860</v>
      </c>
      <c r="E170" s="20" t="s">
        <v>258</v>
      </c>
      <c r="F170" s="247">
        <v>5.4000000000000004</v>
      </c>
      <c r="G170" s="39"/>
      <c r="H170" s="40"/>
    </row>
    <row r="171" s="2" customFormat="1" ht="16.8" customHeight="1">
      <c r="A171" s="39"/>
      <c r="B171" s="40"/>
      <c r="C171" s="246" t="s">
        <v>2104</v>
      </c>
      <c r="D171" s="246" t="s">
        <v>3861</v>
      </c>
      <c r="E171" s="20" t="s">
        <v>132</v>
      </c>
      <c r="F171" s="247">
        <v>5.4000000000000004</v>
      </c>
      <c r="G171" s="39"/>
      <c r="H171" s="40"/>
    </row>
    <row r="172" s="2" customFormat="1" ht="16.8" customHeight="1">
      <c r="A172" s="39"/>
      <c r="B172" s="40"/>
      <c r="C172" s="246" t="s">
        <v>2120</v>
      </c>
      <c r="D172" s="246" t="s">
        <v>3862</v>
      </c>
      <c r="E172" s="20" t="s">
        <v>132</v>
      </c>
      <c r="F172" s="247">
        <v>5.4000000000000004</v>
      </c>
      <c r="G172" s="39"/>
      <c r="H172" s="40"/>
    </row>
    <row r="173" s="2" customFormat="1" ht="16.8" customHeight="1">
      <c r="A173" s="39"/>
      <c r="B173" s="40"/>
      <c r="C173" s="242" t="s">
        <v>49</v>
      </c>
      <c r="D173" s="243" t="s">
        <v>2030</v>
      </c>
      <c r="E173" s="244" t="s">
        <v>132</v>
      </c>
      <c r="F173" s="245">
        <v>22.399999999999999</v>
      </c>
      <c r="G173" s="39"/>
      <c r="H173" s="40"/>
    </row>
    <row r="174" s="2" customFormat="1" ht="16.8" customHeight="1">
      <c r="A174" s="39"/>
      <c r="B174" s="40"/>
      <c r="C174" s="246" t="s">
        <v>3</v>
      </c>
      <c r="D174" s="246" t="s">
        <v>2088</v>
      </c>
      <c r="E174" s="20" t="s">
        <v>3</v>
      </c>
      <c r="F174" s="247">
        <v>22.399999999999999</v>
      </c>
      <c r="G174" s="39"/>
      <c r="H174" s="40"/>
    </row>
    <row r="175" s="2" customFormat="1" ht="16.8" customHeight="1">
      <c r="A175" s="39"/>
      <c r="B175" s="40"/>
      <c r="C175" s="246" t="s">
        <v>49</v>
      </c>
      <c r="D175" s="246" t="s">
        <v>270</v>
      </c>
      <c r="E175" s="20" t="s">
        <v>3</v>
      </c>
      <c r="F175" s="247">
        <v>22.399999999999999</v>
      </c>
      <c r="G175" s="39"/>
      <c r="H175" s="40"/>
    </row>
    <row r="176" s="2" customFormat="1" ht="16.8" customHeight="1">
      <c r="A176" s="39"/>
      <c r="B176" s="40"/>
      <c r="C176" s="248" t="s">
        <v>3811</v>
      </c>
      <c r="D176" s="39"/>
      <c r="E176" s="39"/>
      <c r="F176" s="39"/>
      <c r="G176" s="39"/>
      <c r="H176" s="40"/>
    </row>
    <row r="177" s="2" customFormat="1" ht="16.8" customHeight="1">
      <c r="A177" s="39"/>
      <c r="B177" s="40"/>
      <c r="C177" s="246" t="s">
        <v>2084</v>
      </c>
      <c r="D177" s="246" t="s">
        <v>3863</v>
      </c>
      <c r="E177" s="20" t="s">
        <v>132</v>
      </c>
      <c r="F177" s="247">
        <v>13.44</v>
      </c>
      <c r="G177" s="39"/>
      <c r="H177" s="40"/>
    </row>
    <row r="178" s="2" customFormat="1" ht="16.8" customHeight="1">
      <c r="A178" s="39"/>
      <c r="B178" s="40"/>
      <c r="C178" s="246" t="s">
        <v>2090</v>
      </c>
      <c r="D178" s="246" t="s">
        <v>3864</v>
      </c>
      <c r="E178" s="20" t="s">
        <v>132</v>
      </c>
      <c r="F178" s="247">
        <v>8.9600000000000009</v>
      </c>
      <c r="G178" s="39"/>
      <c r="H178" s="40"/>
    </row>
    <row r="179" s="2" customFormat="1" ht="16.8" customHeight="1">
      <c r="A179" s="39"/>
      <c r="B179" s="40"/>
      <c r="C179" s="246" t="s">
        <v>273</v>
      </c>
      <c r="D179" s="246" t="s">
        <v>3827</v>
      </c>
      <c r="E179" s="20" t="s">
        <v>132</v>
      </c>
      <c r="F179" s="247">
        <v>17</v>
      </c>
      <c r="G179" s="39"/>
      <c r="H179" s="40"/>
    </row>
    <row r="180" s="2" customFormat="1" ht="16.8" customHeight="1">
      <c r="A180" s="39"/>
      <c r="B180" s="40"/>
      <c r="C180" s="246" t="s">
        <v>2115</v>
      </c>
      <c r="D180" s="246" t="s">
        <v>3860</v>
      </c>
      <c r="E180" s="20" t="s">
        <v>258</v>
      </c>
      <c r="F180" s="247">
        <v>5.4000000000000004</v>
      </c>
      <c r="G180" s="39"/>
      <c r="H180" s="40"/>
    </row>
    <row r="181" s="2" customFormat="1" ht="16.8" customHeight="1">
      <c r="A181" s="39"/>
      <c r="B181" s="40"/>
      <c r="C181" s="242" t="s">
        <v>148</v>
      </c>
      <c r="D181" s="243" t="s">
        <v>2032</v>
      </c>
      <c r="E181" s="244" t="s">
        <v>132</v>
      </c>
      <c r="F181" s="245">
        <v>17</v>
      </c>
      <c r="G181" s="39"/>
      <c r="H181" s="40"/>
    </row>
    <row r="182" s="2" customFormat="1" ht="16.8" customHeight="1">
      <c r="A182" s="39"/>
      <c r="B182" s="40"/>
      <c r="C182" s="246" t="s">
        <v>3</v>
      </c>
      <c r="D182" s="246" t="s">
        <v>2125</v>
      </c>
      <c r="E182" s="20" t="s">
        <v>3</v>
      </c>
      <c r="F182" s="247">
        <v>22.399999999999999</v>
      </c>
      <c r="G182" s="39"/>
      <c r="H182" s="40"/>
    </row>
    <row r="183" s="2" customFormat="1" ht="16.8" customHeight="1">
      <c r="A183" s="39"/>
      <c r="B183" s="40"/>
      <c r="C183" s="246" t="s">
        <v>3</v>
      </c>
      <c r="D183" s="246" t="s">
        <v>2126</v>
      </c>
      <c r="E183" s="20" t="s">
        <v>3</v>
      </c>
      <c r="F183" s="247">
        <v>-4.5</v>
      </c>
      <c r="G183" s="39"/>
      <c r="H183" s="40"/>
    </row>
    <row r="184" s="2" customFormat="1" ht="16.8" customHeight="1">
      <c r="A184" s="39"/>
      <c r="B184" s="40"/>
      <c r="C184" s="246" t="s">
        <v>3</v>
      </c>
      <c r="D184" s="246" t="s">
        <v>2127</v>
      </c>
      <c r="E184" s="20" t="s">
        <v>3</v>
      </c>
      <c r="F184" s="247">
        <v>-0.90000000000000002</v>
      </c>
      <c r="G184" s="39"/>
      <c r="H184" s="40"/>
    </row>
    <row r="185" s="2" customFormat="1" ht="16.8" customHeight="1">
      <c r="A185" s="39"/>
      <c r="B185" s="40"/>
      <c r="C185" s="246" t="s">
        <v>148</v>
      </c>
      <c r="D185" s="246" t="s">
        <v>270</v>
      </c>
      <c r="E185" s="20" t="s">
        <v>3</v>
      </c>
      <c r="F185" s="247">
        <v>17</v>
      </c>
      <c r="G185" s="39"/>
      <c r="H185" s="40"/>
    </row>
    <row r="186" s="2" customFormat="1" ht="16.8" customHeight="1">
      <c r="A186" s="39"/>
      <c r="B186" s="40"/>
      <c r="C186" s="248" t="s">
        <v>3811</v>
      </c>
      <c r="D186" s="39"/>
      <c r="E186" s="39"/>
      <c r="F186" s="39"/>
      <c r="G186" s="39"/>
      <c r="H186" s="40"/>
    </row>
    <row r="187" s="2" customFormat="1" ht="16.8" customHeight="1">
      <c r="A187" s="39"/>
      <c r="B187" s="40"/>
      <c r="C187" s="246" t="s">
        <v>273</v>
      </c>
      <c r="D187" s="246" t="s">
        <v>3827</v>
      </c>
      <c r="E187" s="20" t="s">
        <v>132</v>
      </c>
      <c r="F187" s="247">
        <v>17</v>
      </c>
      <c r="G187" s="39"/>
      <c r="H187" s="40"/>
    </row>
    <row r="188" s="2" customFormat="1" ht="16.8" customHeight="1">
      <c r="A188" s="39"/>
      <c r="B188" s="40"/>
      <c r="C188" s="246" t="s">
        <v>2115</v>
      </c>
      <c r="D188" s="246" t="s">
        <v>3860</v>
      </c>
      <c r="E188" s="20" t="s">
        <v>258</v>
      </c>
      <c r="F188" s="247">
        <v>5.4000000000000004</v>
      </c>
      <c r="G188" s="39"/>
      <c r="H188" s="40"/>
    </row>
    <row r="189" s="2" customFormat="1" ht="7.44" customHeight="1">
      <c r="A189" s="39"/>
      <c r="B189" s="56"/>
      <c r="C189" s="57"/>
      <c r="D189" s="57"/>
      <c r="E189" s="57"/>
      <c r="F189" s="57"/>
      <c r="G189" s="57"/>
      <c r="H189" s="40"/>
    </row>
    <row r="190" s="2" customFormat="1">
      <c r="A190" s="39"/>
      <c r="B190" s="39"/>
      <c r="C190" s="39"/>
      <c r="D190" s="39"/>
      <c r="E190" s="39"/>
      <c r="F190" s="39"/>
      <c r="G190" s="39"/>
      <c r="H190" s="39"/>
    </row>
  </sheetData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6" customFormat="1" ht="45" customHeight="1">
      <c r="B3" s="253"/>
      <c r="C3" s="254" t="s">
        <v>3865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3866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3867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3868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3869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3870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3871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3872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3873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3874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3875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78</v>
      </c>
      <c r="F18" s="260" t="s">
        <v>3876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3877</v>
      </c>
      <c r="F19" s="260" t="s">
        <v>3878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3879</v>
      </c>
      <c r="F20" s="260" t="s">
        <v>3880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128</v>
      </c>
      <c r="F21" s="260" t="s">
        <v>3881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3882</v>
      </c>
      <c r="F22" s="260" t="s">
        <v>2717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84</v>
      </c>
      <c r="F23" s="260" t="s">
        <v>3883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3884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3885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3886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3887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3888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3889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3890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3891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3892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177</v>
      </c>
      <c r="F36" s="260"/>
      <c r="G36" s="260" t="s">
        <v>3893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3894</v>
      </c>
      <c r="F37" s="260"/>
      <c r="G37" s="260" t="s">
        <v>3895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53</v>
      </c>
      <c r="F38" s="260"/>
      <c r="G38" s="260" t="s">
        <v>3896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54</v>
      </c>
      <c r="F39" s="260"/>
      <c r="G39" s="260" t="s">
        <v>3897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178</v>
      </c>
      <c r="F40" s="260"/>
      <c r="G40" s="260" t="s">
        <v>3898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179</v>
      </c>
      <c r="F41" s="260"/>
      <c r="G41" s="260" t="s">
        <v>3899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3900</v>
      </c>
      <c r="F42" s="260"/>
      <c r="G42" s="260" t="s">
        <v>3901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3902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3903</v>
      </c>
      <c r="F44" s="260"/>
      <c r="G44" s="260" t="s">
        <v>3904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181</v>
      </c>
      <c r="F45" s="260"/>
      <c r="G45" s="260" t="s">
        <v>3905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3906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3907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3908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3909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3910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3911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3912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3913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3914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3915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3916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3917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3918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3919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3920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3921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3922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3923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3924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3925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3926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3927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3928</v>
      </c>
      <c r="D76" s="278"/>
      <c r="E76" s="278"/>
      <c r="F76" s="278" t="s">
        <v>3929</v>
      </c>
      <c r="G76" s="279"/>
      <c r="H76" s="278" t="s">
        <v>54</v>
      </c>
      <c r="I76" s="278" t="s">
        <v>57</v>
      </c>
      <c r="J76" s="278" t="s">
        <v>3930</v>
      </c>
      <c r="K76" s="277"/>
    </row>
    <row r="77" s="1" customFormat="1" ht="17.25" customHeight="1">
      <c r="B77" s="275"/>
      <c r="C77" s="280" t="s">
        <v>3931</v>
      </c>
      <c r="D77" s="280"/>
      <c r="E77" s="280"/>
      <c r="F77" s="281" t="s">
        <v>3932</v>
      </c>
      <c r="G77" s="282"/>
      <c r="H77" s="280"/>
      <c r="I77" s="280"/>
      <c r="J77" s="280" t="s">
        <v>3933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53</v>
      </c>
      <c r="D79" s="285"/>
      <c r="E79" s="285"/>
      <c r="F79" s="286" t="s">
        <v>2872</v>
      </c>
      <c r="G79" s="287"/>
      <c r="H79" s="263" t="s">
        <v>3934</v>
      </c>
      <c r="I79" s="263" t="s">
        <v>3935</v>
      </c>
      <c r="J79" s="263">
        <v>20</v>
      </c>
      <c r="K79" s="277"/>
    </row>
    <row r="80" s="1" customFormat="1" ht="15" customHeight="1">
      <c r="B80" s="275"/>
      <c r="C80" s="263" t="s">
        <v>3936</v>
      </c>
      <c r="D80" s="263"/>
      <c r="E80" s="263"/>
      <c r="F80" s="286" t="s">
        <v>2872</v>
      </c>
      <c r="G80" s="287"/>
      <c r="H80" s="263" t="s">
        <v>3937</v>
      </c>
      <c r="I80" s="263" t="s">
        <v>3935</v>
      </c>
      <c r="J80" s="263">
        <v>120</v>
      </c>
      <c r="K80" s="277"/>
    </row>
    <row r="81" s="1" customFormat="1" ht="15" customHeight="1">
      <c r="B81" s="288"/>
      <c r="C81" s="263" t="s">
        <v>3938</v>
      </c>
      <c r="D81" s="263"/>
      <c r="E81" s="263"/>
      <c r="F81" s="286" t="s">
        <v>3939</v>
      </c>
      <c r="G81" s="287"/>
      <c r="H81" s="263" t="s">
        <v>3940</v>
      </c>
      <c r="I81" s="263" t="s">
        <v>3935</v>
      </c>
      <c r="J81" s="263">
        <v>50</v>
      </c>
      <c r="K81" s="277"/>
    </row>
    <row r="82" s="1" customFormat="1" ht="15" customHeight="1">
      <c r="B82" s="288"/>
      <c r="C82" s="263" t="s">
        <v>3941</v>
      </c>
      <c r="D82" s="263"/>
      <c r="E82" s="263"/>
      <c r="F82" s="286" t="s">
        <v>2872</v>
      </c>
      <c r="G82" s="287"/>
      <c r="H82" s="263" t="s">
        <v>3942</v>
      </c>
      <c r="I82" s="263" t="s">
        <v>3943</v>
      </c>
      <c r="J82" s="263"/>
      <c r="K82" s="277"/>
    </row>
    <row r="83" s="1" customFormat="1" ht="15" customHeight="1">
      <c r="B83" s="288"/>
      <c r="C83" s="289" t="s">
        <v>3944</v>
      </c>
      <c r="D83" s="289"/>
      <c r="E83" s="289"/>
      <c r="F83" s="290" t="s">
        <v>3939</v>
      </c>
      <c r="G83" s="289"/>
      <c r="H83" s="289" t="s">
        <v>3945</v>
      </c>
      <c r="I83" s="289" t="s">
        <v>3935</v>
      </c>
      <c r="J83" s="289">
        <v>15</v>
      </c>
      <c r="K83" s="277"/>
    </row>
    <row r="84" s="1" customFormat="1" ht="15" customHeight="1">
      <c r="B84" s="288"/>
      <c r="C84" s="289" t="s">
        <v>3946</v>
      </c>
      <c r="D84" s="289"/>
      <c r="E84" s="289"/>
      <c r="F84" s="290" t="s">
        <v>3939</v>
      </c>
      <c r="G84" s="289"/>
      <c r="H84" s="289" t="s">
        <v>3947</v>
      </c>
      <c r="I84" s="289" t="s">
        <v>3935</v>
      </c>
      <c r="J84" s="289">
        <v>15</v>
      </c>
      <c r="K84" s="277"/>
    </row>
    <row r="85" s="1" customFormat="1" ht="15" customHeight="1">
      <c r="B85" s="288"/>
      <c r="C85" s="289" t="s">
        <v>3948</v>
      </c>
      <c r="D85" s="289"/>
      <c r="E85" s="289"/>
      <c r="F85" s="290" t="s">
        <v>3939</v>
      </c>
      <c r="G85" s="289"/>
      <c r="H85" s="289" t="s">
        <v>3949</v>
      </c>
      <c r="I85" s="289" t="s">
        <v>3935</v>
      </c>
      <c r="J85" s="289">
        <v>20</v>
      </c>
      <c r="K85" s="277"/>
    </row>
    <row r="86" s="1" customFormat="1" ht="15" customHeight="1">
      <c r="B86" s="288"/>
      <c r="C86" s="289" t="s">
        <v>3950</v>
      </c>
      <c r="D86" s="289"/>
      <c r="E86" s="289"/>
      <c r="F86" s="290" t="s">
        <v>3939</v>
      </c>
      <c r="G86" s="289"/>
      <c r="H86" s="289" t="s">
        <v>3951</v>
      </c>
      <c r="I86" s="289" t="s">
        <v>3935</v>
      </c>
      <c r="J86" s="289">
        <v>20</v>
      </c>
      <c r="K86" s="277"/>
    </row>
    <row r="87" s="1" customFormat="1" ht="15" customHeight="1">
      <c r="B87" s="288"/>
      <c r="C87" s="263" t="s">
        <v>3952</v>
      </c>
      <c r="D87" s="263"/>
      <c r="E87" s="263"/>
      <c r="F87" s="286" t="s">
        <v>3939</v>
      </c>
      <c r="G87" s="287"/>
      <c r="H87" s="263" t="s">
        <v>3953</v>
      </c>
      <c r="I87" s="263" t="s">
        <v>3935</v>
      </c>
      <c r="J87" s="263">
        <v>50</v>
      </c>
      <c r="K87" s="277"/>
    </row>
    <row r="88" s="1" customFormat="1" ht="15" customHeight="1">
      <c r="B88" s="288"/>
      <c r="C88" s="263" t="s">
        <v>3954</v>
      </c>
      <c r="D88" s="263"/>
      <c r="E88" s="263"/>
      <c r="F88" s="286" t="s">
        <v>3939</v>
      </c>
      <c r="G88" s="287"/>
      <c r="H88" s="263" t="s">
        <v>3955</v>
      </c>
      <c r="I88" s="263" t="s">
        <v>3935</v>
      </c>
      <c r="J88" s="263">
        <v>20</v>
      </c>
      <c r="K88" s="277"/>
    </row>
    <row r="89" s="1" customFormat="1" ht="15" customHeight="1">
      <c r="B89" s="288"/>
      <c r="C89" s="263" t="s">
        <v>3956</v>
      </c>
      <c r="D89" s="263"/>
      <c r="E89" s="263"/>
      <c r="F89" s="286" t="s">
        <v>3939</v>
      </c>
      <c r="G89" s="287"/>
      <c r="H89" s="263" t="s">
        <v>3957</v>
      </c>
      <c r="I89" s="263" t="s">
        <v>3935</v>
      </c>
      <c r="J89" s="263">
        <v>20</v>
      </c>
      <c r="K89" s="277"/>
    </row>
    <row r="90" s="1" customFormat="1" ht="15" customHeight="1">
      <c r="B90" s="288"/>
      <c r="C90" s="263" t="s">
        <v>3958</v>
      </c>
      <c r="D90" s="263"/>
      <c r="E90" s="263"/>
      <c r="F90" s="286" t="s">
        <v>3939</v>
      </c>
      <c r="G90" s="287"/>
      <c r="H90" s="263" t="s">
        <v>3959</v>
      </c>
      <c r="I90" s="263" t="s">
        <v>3935</v>
      </c>
      <c r="J90" s="263">
        <v>50</v>
      </c>
      <c r="K90" s="277"/>
    </row>
    <row r="91" s="1" customFormat="1" ht="15" customHeight="1">
      <c r="B91" s="288"/>
      <c r="C91" s="263" t="s">
        <v>3960</v>
      </c>
      <c r="D91" s="263"/>
      <c r="E91" s="263"/>
      <c r="F91" s="286" t="s">
        <v>3939</v>
      </c>
      <c r="G91" s="287"/>
      <c r="H91" s="263" t="s">
        <v>3960</v>
      </c>
      <c r="I91" s="263" t="s">
        <v>3935</v>
      </c>
      <c r="J91" s="263">
        <v>50</v>
      </c>
      <c r="K91" s="277"/>
    </row>
    <row r="92" s="1" customFormat="1" ht="15" customHeight="1">
      <c r="B92" s="288"/>
      <c r="C92" s="263" t="s">
        <v>3961</v>
      </c>
      <c r="D92" s="263"/>
      <c r="E92" s="263"/>
      <c r="F92" s="286" t="s">
        <v>3939</v>
      </c>
      <c r="G92" s="287"/>
      <c r="H92" s="263" t="s">
        <v>3962</v>
      </c>
      <c r="I92" s="263" t="s">
        <v>3935</v>
      </c>
      <c r="J92" s="263">
        <v>255</v>
      </c>
      <c r="K92" s="277"/>
    </row>
    <row r="93" s="1" customFormat="1" ht="15" customHeight="1">
      <c r="B93" s="288"/>
      <c r="C93" s="263" t="s">
        <v>3963</v>
      </c>
      <c r="D93" s="263"/>
      <c r="E93" s="263"/>
      <c r="F93" s="286" t="s">
        <v>2872</v>
      </c>
      <c r="G93" s="287"/>
      <c r="H93" s="263" t="s">
        <v>3964</v>
      </c>
      <c r="I93" s="263" t="s">
        <v>3965</v>
      </c>
      <c r="J93" s="263"/>
      <c r="K93" s="277"/>
    </row>
    <row r="94" s="1" customFormat="1" ht="15" customHeight="1">
      <c r="B94" s="288"/>
      <c r="C94" s="263" t="s">
        <v>3966</v>
      </c>
      <c r="D94" s="263"/>
      <c r="E94" s="263"/>
      <c r="F94" s="286" t="s">
        <v>2872</v>
      </c>
      <c r="G94" s="287"/>
      <c r="H94" s="263" t="s">
        <v>3967</v>
      </c>
      <c r="I94" s="263" t="s">
        <v>3968</v>
      </c>
      <c r="J94" s="263"/>
      <c r="K94" s="277"/>
    </row>
    <row r="95" s="1" customFormat="1" ht="15" customHeight="1">
      <c r="B95" s="288"/>
      <c r="C95" s="263" t="s">
        <v>3969</v>
      </c>
      <c r="D95" s="263"/>
      <c r="E95" s="263"/>
      <c r="F95" s="286" t="s">
        <v>2872</v>
      </c>
      <c r="G95" s="287"/>
      <c r="H95" s="263" t="s">
        <v>3969</v>
      </c>
      <c r="I95" s="263" t="s">
        <v>3968</v>
      </c>
      <c r="J95" s="263"/>
      <c r="K95" s="277"/>
    </row>
    <row r="96" s="1" customFormat="1" ht="15" customHeight="1">
      <c r="B96" s="288"/>
      <c r="C96" s="263" t="s">
        <v>38</v>
      </c>
      <c r="D96" s="263"/>
      <c r="E96" s="263"/>
      <c r="F96" s="286" t="s">
        <v>2872</v>
      </c>
      <c r="G96" s="287"/>
      <c r="H96" s="263" t="s">
        <v>3970</v>
      </c>
      <c r="I96" s="263" t="s">
        <v>3968</v>
      </c>
      <c r="J96" s="263"/>
      <c r="K96" s="277"/>
    </row>
    <row r="97" s="1" customFormat="1" ht="15" customHeight="1">
      <c r="B97" s="288"/>
      <c r="C97" s="263" t="s">
        <v>48</v>
      </c>
      <c r="D97" s="263"/>
      <c r="E97" s="263"/>
      <c r="F97" s="286" t="s">
        <v>2872</v>
      </c>
      <c r="G97" s="287"/>
      <c r="H97" s="263" t="s">
        <v>3971</v>
      </c>
      <c r="I97" s="263" t="s">
        <v>3968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3972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3928</v>
      </c>
      <c r="D103" s="278"/>
      <c r="E103" s="278"/>
      <c r="F103" s="278" t="s">
        <v>3929</v>
      </c>
      <c r="G103" s="279"/>
      <c r="H103" s="278" t="s">
        <v>54</v>
      </c>
      <c r="I103" s="278" t="s">
        <v>57</v>
      </c>
      <c r="J103" s="278" t="s">
        <v>3930</v>
      </c>
      <c r="K103" s="277"/>
    </row>
    <row r="104" s="1" customFormat="1" ht="17.25" customHeight="1">
      <c r="B104" s="275"/>
      <c r="C104" s="280" t="s">
        <v>3931</v>
      </c>
      <c r="D104" s="280"/>
      <c r="E104" s="280"/>
      <c r="F104" s="281" t="s">
        <v>3932</v>
      </c>
      <c r="G104" s="282"/>
      <c r="H104" s="280"/>
      <c r="I104" s="280"/>
      <c r="J104" s="280" t="s">
        <v>3933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53</v>
      </c>
      <c r="D106" s="285"/>
      <c r="E106" s="285"/>
      <c r="F106" s="286" t="s">
        <v>2872</v>
      </c>
      <c r="G106" s="263"/>
      <c r="H106" s="263" t="s">
        <v>3973</v>
      </c>
      <c r="I106" s="263" t="s">
        <v>3935</v>
      </c>
      <c r="J106" s="263">
        <v>20</v>
      </c>
      <c r="K106" s="277"/>
    </row>
    <row r="107" s="1" customFormat="1" ht="15" customHeight="1">
      <c r="B107" s="275"/>
      <c r="C107" s="263" t="s">
        <v>3936</v>
      </c>
      <c r="D107" s="263"/>
      <c r="E107" s="263"/>
      <c r="F107" s="286" t="s">
        <v>2872</v>
      </c>
      <c r="G107" s="263"/>
      <c r="H107" s="263" t="s">
        <v>3973</v>
      </c>
      <c r="I107" s="263" t="s">
        <v>3935</v>
      </c>
      <c r="J107" s="263">
        <v>120</v>
      </c>
      <c r="K107" s="277"/>
    </row>
    <row r="108" s="1" customFormat="1" ht="15" customHeight="1">
      <c r="B108" s="288"/>
      <c r="C108" s="263" t="s">
        <v>3938</v>
      </c>
      <c r="D108" s="263"/>
      <c r="E108" s="263"/>
      <c r="F108" s="286" t="s">
        <v>3939</v>
      </c>
      <c r="G108" s="263"/>
      <c r="H108" s="263" t="s">
        <v>3973</v>
      </c>
      <c r="I108" s="263" t="s">
        <v>3935</v>
      </c>
      <c r="J108" s="263">
        <v>50</v>
      </c>
      <c r="K108" s="277"/>
    </row>
    <row r="109" s="1" customFormat="1" ht="15" customHeight="1">
      <c r="B109" s="288"/>
      <c r="C109" s="263" t="s">
        <v>3941</v>
      </c>
      <c r="D109" s="263"/>
      <c r="E109" s="263"/>
      <c r="F109" s="286" t="s">
        <v>2872</v>
      </c>
      <c r="G109" s="263"/>
      <c r="H109" s="263" t="s">
        <v>3973</v>
      </c>
      <c r="I109" s="263" t="s">
        <v>3943</v>
      </c>
      <c r="J109" s="263"/>
      <c r="K109" s="277"/>
    </row>
    <row r="110" s="1" customFormat="1" ht="15" customHeight="1">
      <c r="B110" s="288"/>
      <c r="C110" s="263" t="s">
        <v>3952</v>
      </c>
      <c r="D110" s="263"/>
      <c r="E110" s="263"/>
      <c r="F110" s="286" t="s">
        <v>3939</v>
      </c>
      <c r="G110" s="263"/>
      <c r="H110" s="263" t="s">
        <v>3973</v>
      </c>
      <c r="I110" s="263" t="s">
        <v>3935</v>
      </c>
      <c r="J110" s="263">
        <v>50</v>
      </c>
      <c r="K110" s="277"/>
    </row>
    <row r="111" s="1" customFormat="1" ht="15" customHeight="1">
      <c r="B111" s="288"/>
      <c r="C111" s="263" t="s">
        <v>3960</v>
      </c>
      <c r="D111" s="263"/>
      <c r="E111" s="263"/>
      <c r="F111" s="286" t="s">
        <v>3939</v>
      </c>
      <c r="G111" s="263"/>
      <c r="H111" s="263" t="s">
        <v>3973</v>
      </c>
      <c r="I111" s="263" t="s">
        <v>3935</v>
      </c>
      <c r="J111" s="263">
        <v>50</v>
      </c>
      <c r="K111" s="277"/>
    </row>
    <row r="112" s="1" customFormat="1" ht="15" customHeight="1">
      <c r="B112" s="288"/>
      <c r="C112" s="263" t="s">
        <v>3958</v>
      </c>
      <c r="D112" s="263"/>
      <c r="E112" s="263"/>
      <c r="F112" s="286" t="s">
        <v>3939</v>
      </c>
      <c r="G112" s="263"/>
      <c r="H112" s="263" t="s">
        <v>3973</v>
      </c>
      <c r="I112" s="263" t="s">
        <v>3935</v>
      </c>
      <c r="J112" s="263">
        <v>50</v>
      </c>
      <c r="K112" s="277"/>
    </row>
    <row r="113" s="1" customFormat="1" ht="15" customHeight="1">
      <c r="B113" s="288"/>
      <c r="C113" s="263" t="s">
        <v>53</v>
      </c>
      <c r="D113" s="263"/>
      <c r="E113" s="263"/>
      <c r="F113" s="286" t="s">
        <v>2872</v>
      </c>
      <c r="G113" s="263"/>
      <c r="H113" s="263" t="s">
        <v>3974</v>
      </c>
      <c r="I113" s="263" t="s">
        <v>3935</v>
      </c>
      <c r="J113" s="263">
        <v>20</v>
      </c>
      <c r="K113" s="277"/>
    </row>
    <row r="114" s="1" customFormat="1" ht="15" customHeight="1">
      <c r="B114" s="288"/>
      <c r="C114" s="263" t="s">
        <v>3975</v>
      </c>
      <c r="D114" s="263"/>
      <c r="E114" s="263"/>
      <c r="F114" s="286" t="s">
        <v>2872</v>
      </c>
      <c r="G114" s="263"/>
      <c r="H114" s="263" t="s">
        <v>3976</v>
      </c>
      <c r="I114" s="263" t="s">
        <v>3935</v>
      </c>
      <c r="J114" s="263">
        <v>120</v>
      </c>
      <c r="K114" s="277"/>
    </row>
    <row r="115" s="1" customFormat="1" ht="15" customHeight="1">
      <c r="B115" s="288"/>
      <c r="C115" s="263" t="s">
        <v>38</v>
      </c>
      <c r="D115" s="263"/>
      <c r="E115" s="263"/>
      <c r="F115" s="286" t="s">
        <v>2872</v>
      </c>
      <c r="G115" s="263"/>
      <c r="H115" s="263" t="s">
        <v>3977</v>
      </c>
      <c r="I115" s="263" t="s">
        <v>3968</v>
      </c>
      <c r="J115" s="263"/>
      <c r="K115" s="277"/>
    </row>
    <row r="116" s="1" customFormat="1" ht="15" customHeight="1">
      <c r="B116" s="288"/>
      <c r="C116" s="263" t="s">
        <v>48</v>
      </c>
      <c r="D116" s="263"/>
      <c r="E116" s="263"/>
      <c r="F116" s="286" t="s">
        <v>2872</v>
      </c>
      <c r="G116" s="263"/>
      <c r="H116" s="263" t="s">
        <v>3978</v>
      </c>
      <c r="I116" s="263" t="s">
        <v>3968</v>
      </c>
      <c r="J116" s="263"/>
      <c r="K116" s="277"/>
    </row>
    <row r="117" s="1" customFormat="1" ht="15" customHeight="1">
      <c r="B117" s="288"/>
      <c r="C117" s="263" t="s">
        <v>57</v>
      </c>
      <c r="D117" s="263"/>
      <c r="E117" s="263"/>
      <c r="F117" s="286" t="s">
        <v>2872</v>
      </c>
      <c r="G117" s="263"/>
      <c r="H117" s="263" t="s">
        <v>3979</v>
      </c>
      <c r="I117" s="263" t="s">
        <v>3980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3981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3928</v>
      </c>
      <c r="D123" s="278"/>
      <c r="E123" s="278"/>
      <c r="F123" s="278" t="s">
        <v>3929</v>
      </c>
      <c r="G123" s="279"/>
      <c r="H123" s="278" t="s">
        <v>54</v>
      </c>
      <c r="I123" s="278" t="s">
        <v>57</v>
      </c>
      <c r="J123" s="278" t="s">
        <v>3930</v>
      </c>
      <c r="K123" s="307"/>
    </row>
    <row r="124" s="1" customFormat="1" ht="17.25" customHeight="1">
      <c r="B124" s="306"/>
      <c r="C124" s="280" t="s">
        <v>3931</v>
      </c>
      <c r="D124" s="280"/>
      <c r="E124" s="280"/>
      <c r="F124" s="281" t="s">
        <v>3932</v>
      </c>
      <c r="G124" s="282"/>
      <c r="H124" s="280"/>
      <c r="I124" s="280"/>
      <c r="J124" s="280" t="s">
        <v>3933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3936</v>
      </c>
      <c r="D126" s="285"/>
      <c r="E126" s="285"/>
      <c r="F126" s="286" t="s">
        <v>2872</v>
      </c>
      <c r="G126" s="263"/>
      <c r="H126" s="263" t="s">
        <v>3973</v>
      </c>
      <c r="I126" s="263" t="s">
        <v>3935</v>
      </c>
      <c r="J126" s="263">
        <v>120</v>
      </c>
      <c r="K126" s="311"/>
    </row>
    <row r="127" s="1" customFormat="1" ht="15" customHeight="1">
      <c r="B127" s="308"/>
      <c r="C127" s="263" t="s">
        <v>3982</v>
      </c>
      <c r="D127" s="263"/>
      <c r="E127" s="263"/>
      <c r="F127" s="286" t="s">
        <v>2872</v>
      </c>
      <c r="G127" s="263"/>
      <c r="H127" s="263" t="s">
        <v>3983</v>
      </c>
      <c r="I127" s="263" t="s">
        <v>3935</v>
      </c>
      <c r="J127" s="263" t="s">
        <v>3984</v>
      </c>
      <c r="K127" s="311"/>
    </row>
    <row r="128" s="1" customFormat="1" ht="15" customHeight="1">
      <c r="B128" s="308"/>
      <c r="C128" s="263" t="s">
        <v>84</v>
      </c>
      <c r="D128" s="263"/>
      <c r="E128" s="263"/>
      <c r="F128" s="286" t="s">
        <v>2872</v>
      </c>
      <c r="G128" s="263"/>
      <c r="H128" s="263" t="s">
        <v>3985</v>
      </c>
      <c r="I128" s="263" t="s">
        <v>3935</v>
      </c>
      <c r="J128" s="263" t="s">
        <v>3984</v>
      </c>
      <c r="K128" s="311"/>
    </row>
    <row r="129" s="1" customFormat="1" ht="15" customHeight="1">
      <c r="B129" s="308"/>
      <c r="C129" s="263" t="s">
        <v>3944</v>
      </c>
      <c r="D129" s="263"/>
      <c r="E129" s="263"/>
      <c r="F129" s="286" t="s">
        <v>3939</v>
      </c>
      <c r="G129" s="263"/>
      <c r="H129" s="263" t="s">
        <v>3945</v>
      </c>
      <c r="I129" s="263" t="s">
        <v>3935</v>
      </c>
      <c r="J129" s="263">
        <v>15</v>
      </c>
      <c r="K129" s="311"/>
    </row>
    <row r="130" s="1" customFormat="1" ht="15" customHeight="1">
      <c r="B130" s="308"/>
      <c r="C130" s="289" t="s">
        <v>3946</v>
      </c>
      <c r="D130" s="289"/>
      <c r="E130" s="289"/>
      <c r="F130" s="290" t="s">
        <v>3939</v>
      </c>
      <c r="G130" s="289"/>
      <c r="H130" s="289" t="s">
        <v>3947</v>
      </c>
      <c r="I130" s="289" t="s">
        <v>3935</v>
      </c>
      <c r="J130" s="289">
        <v>15</v>
      </c>
      <c r="K130" s="311"/>
    </row>
    <row r="131" s="1" customFormat="1" ht="15" customHeight="1">
      <c r="B131" s="308"/>
      <c r="C131" s="289" t="s">
        <v>3948</v>
      </c>
      <c r="D131" s="289"/>
      <c r="E131" s="289"/>
      <c r="F131" s="290" t="s">
        <v>3939</v>
      </c>
      <c r="G131" s="289"/>
      <c r="H131" s="289" t="s">
        <v>3949</v>
      </c>
      <c r="I131" s="289" t="s">
        <v>3935</v>
      </c>
      <c r="J131" s="289">
        <v>20</v>
      </c>
      <c r="K131" s="311"/>
    </row>
    <row r="132" s="1" customFormat="1" ht="15" customHeight="1">
      <c r="B132" s="308"/>
      <c r="C132" s="289" t="s">
        <v>3950</v>
      </c>
      <c r="D132" s="289"/>
      <c r="E132" s="289"/>
      <c r="F132" s="290" t="s">
        <v>3939</v>
      </c>
      <c r="G132" s="289"/>
      <c r="H132" s="289" t="s">
        <v>3951</v>
      </c>
      <c r="I132" s="289" t="s">
        <v>3935</v>
      </c>
      <c r="J132" s="289">
        <v>20</v>
      </c>
      <c r="K132" s="311"/>
    </row>
    <row r="133" s="1" customFormat="1" ht="15" customHeight="1">
      <c r="B133" s="308"/>
      <c r="C133" s="263" t="s">
        <v>3938</v>
      </c>
      <c r="D133" s="263"/>
      <c r="E133" s="263"/>
      <c r="F133" s="286" t="s">
        <v>3939</v>
      </c>
      <c r="G133" s="263"/>
      <c r="H133" s="263" t="s">
        <v>3973</v>
      </c>
      <c r="I133" s="263" t="s">
        <v>3935</v>
      </c>
      <c r="J133" s="263">
        <v>50</v>
      </c>
      <c r="K133" s="311"/>
    </row>
    <row r="134" s="1" customFormat="1" ht="15" customHeight="1">
      <c r="B134" s="308"/>
      <c r="C134" s="263" t="s">
        <v>3952</v>
      </c>
      <c r="D134" s="263"/>
      <c r="E134" s="263"/>
      <c r="F134" s="286" t="s">
        <v>3939</v>
      </c>
      <c r="G134" s="263"/>
      <c r="H134" s="263" t="s">
        <v>3973</v>
      </c>
      <c r="I134" s="263" t="s">
        <v>3935</v>
      </c>
      <c r="J134" s="263">
        <v>50</v>
      </c>
      <c r="K134" s="311"/>
    </row>
    <row r="135" s="1" customFormat="1" ht="15" customHeight="1">
      <c r="B135" s="308"/>
      <c r="C135" s="263" t="s">
        <v>3958</v>
      </c>
      <c r="D135" s="263"/>
      <c r="E135" s="263"/>
      <c r="F135" s="286" t="s">
        <v>3939</v>
      </c>
      <c r="G135" s="263"/>
      <c r="H135" s="263" t="s">
        <v>3973</v>
      </c>
      <c r="I135" s="263" t="s">
        <v>3935</v>
      </c>
      <c r="J135" s="263">
        <v>50</v>
      </c>
      <c r="K135" s="311"/>
    </row>
    <row r="136" s="1" customFormat="1" ht="15" customHeight="1">
      <c r="B136" s="308"/>
      <c r="C136" s="263" t="s">
        <v>3960</v>
      </c>
      <c r="D136" s="263"/>
      <c r="E136" s="263"/>
      <c r="F136" s="286" t="s">
        <v>3939</v>
      </c>
      <c r="G136" s="263"/>
      <c r="H136" s="263" t="s">
        <v>3973</v>
      </c>
      <c r="I136" s="263" t="s">
        <v>3935</v>
      </c>
      <c r="J136" s="263">
        <v>50</v>
      </c>
      <c r="K136" s="311"/>
    </row>
    <row r="137" s="1" customFormat="1" ht="15" customHeight="1">
      <c r="B137" s="308"/>
      <c r="C137" s="263" t="s">
        <v>3961</v>
      </c>
      <c r="D137" s="263"/>
      <c r="E137" s="263"/>
      <c r="F137" s="286" t="s">
        <v>3939</v>
      </c>
      <c r="G137" s="263"/>
      <c r="H137" s="263" t="s">
        <v>3986</v>
      </c>
      <c r="I137" s="263" t="s">
        <v>3935</v>
      </c>
      <c r="J137" s="263">
        <v>255</v>
      </c>
      <c r="K137" s="311"/>
    </row>
    <row r="138" s="1" customFormat="1" ht="15" customHeight="1">
      <c r="B138" s="308"/>
      <c r="C138" s="263" t="s">
        <v>3963</v>
      </c>
      <c r="D138" s="263"/>
      <c r="E138" s="263"/>
      <c r="F138" s="286" t="s">
        <v>2872</v>
      </c>
      <c r="G138" s="263"/>
      <c r="H138" s="263" t="s">
        <v>3987</v>
      </c>
      <c r="I138" s="263" t="s">
        <v>3965</v>
      </c>
      <c r="J138" s="263"/>
      <c r="K138" s="311"/>
    </row>
    <row r="139" s="1" customFormat="1" ht="15" customHeight="1">
      <c r="B139" s="308"/>
      <c r="C139" s="263" t="s">
        <v>3966</v>
      </c>
      <c r="D139" s="263"/>
      <c r="E139" s="263"/>
      <c r="F139" s="286" t="s">
        <v>2872</v>
      </c>
      <c r="G139" s="263"/>
      <c r="H139" s="263" t="s">
        <v>3988</v>
      </c>
      <c r="I139" s="263" t="s">
        <v>3968</v>
      </c>
      <c r="J139" s="263"/>
      <c r="K139" s="311"/>
    </row>
    <row r="140" s="1" customFormat="1" ht="15" customHeight="1">
      <c r="B140" s="308"/>
      <c r="C140" s="263" t="s">
        <v>3969</v>
      </c>
      <c r="D140" s="263"/>
      <c r="E140" s="263"/>
      <c r="F140" s="286" t="s">
        <v>2872</v>
      </c>
      <c r="G140" s="263"/>
      <c r="H140" s="263" t="s">
        <v>3969</v>
      </c>
      <c r="I140" s="263" t="s">
        <v>3968</v>
      </c>
      <c r="J140" s="263"/>
      <c r="K140" s="311"/>
    </row>
    <row r="141" s="1" customFormat="1" ht="15" customHeight="1">
      <c r="B141" s="308"/>
      <c r="C141" s="263" t="s">
        <v>38</v>
      </c>
      <c r="D141" s="263"/>
      <c r="E141" s="263"/>
      <c r="F141" s="286" t="s">
        <v>2872</v>
      </c>
      <c r="G141" s="263"/>
      <c r="H141" s="263" t="s">
        <v>3989</v>
      </c>
      <c r="I141" s="263" t="s">
        <v>3968</v>
      </c>
      <c r="J141" s="263"/>
      <c r="K141" s="311"/>
    </row>
    <row r="142" s="1" customFormat="1" ht="15" customHeight="1">
      <c r="B142" s="308"/>
      <c r="C142" s="263" t="s">
        <v>3990</v>
      </c>
      <c r="D142" s="263"/>
      <c r="E142" s="263"/>
      <c r="F142" s="286" t="s">
        <v>2872</v>
      </c>
      <c r="G142" s="263"/>
      <c r="H142" s="263" t="s">
        <v>3991</v>
      </c>
      <c r="I142" s="263" t="s">
        <v>3968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3992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3928</v>
      </c>
      <c r="D148" s="278"/>
      <c r="E148" s="278"/>
      <c r="F148" s="278" t="s">
        <v>3929</v>
      </c>
      <c r="G148" s="279"/>
      <c r="H148" s="278" t="s">
        <v>54</v>
      </c>
      <c r="I148" s="278" t="s">
        <v>57</v>
      </c>
      <c r="J148" s="278" t="s">
        <v>3930</v>
      </c>
      <c r="K148" s="277"/>
    </row>
    <row r="149" s="1" customFormat="1" ht="17.25" customHeight="1">
      <c r="B149" s="275"/>
      <c r="C149" s="280" t="s">
        <v>3931</v>
      </c>
      <c r="D149" s="280"/>
      <c r="E149" s="280"/>
      <c r="F149" s="281" t="s">
        <v>3932</v>
      </c>
      <c r="G149" s="282"/>
      <c r="H149" s="280"/>
      <c r="I149" s="280"/>
      <c r="J149" s="280" t="s">
        <v>3933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3936</v>
      </c>
      <c r="D151" s="263"/>
      <c r="E151" s="263"/>
      <c r="F151" s="316" t="s">
        <v>2872</v>
      </c>
      <c r="G151" s="263"/>
      <c r="H151" s="315" t="s">
        <v>3973</v>
      </c>
      <c r="I151" s="315" t="s">
        <v>3935</v>
      </c>
      <c r="J151" s="315">
        <v>120</v>
      </c>
      <c r="K151" s="311"/>
    </row>
    <row r="152" s="1" customFormat="1" ht="15" customHeight="1">
      <c r="B152" s="288"/>
      <c r="C152" s="315" t="s">
        <v>3982</v>
      </c>
      <c r="D152" s="263"/>
      <c r="E152" s="263"/>
      <c r="F152" s="316" t="s">
        <v>2872</v>
      </c>
      <c r="G152" s="263"/>
      <c r="H152" s="315" t="s">
        <v>3993</v>
      </c>
      <c r="I152" s="315" t="s">
        <v>3935</v>
      </c>
      <c r="J152" s="315" t="s">
        <v>3984</v>
      </c>
      <c r="K152" s="311"/>
    </row>
    <row r="153" s="1" customFormat="1" ht="15" customHeight="1">
      <c r="B153" s="288"/>
      <c r="C153" s="315" t="s">
        <v>84</v>
      </c>
      <c r="D153" s="263"/>
      <c r="E153" s="263"/>
      <c r="F153" s="316" t="s">
        <v>2872</v>
      </c>
      <c r="G153" s="263"/>
      <c r="H153" s="315" t="s">
        <v>3994</v>
      </c>
      <c r="I153" s="315" t="s">
        <v>3935</v>
      </c>
      <c r="J153" s="315" t="s">
        <v>3984</v>
      </c>
      <c r="K153" s="311"/>
    </row>
    <row r="154" s="1" customFormat="1" ht="15" customHeight="1">
      <c r="B154" s="288"/>
      <c r="C154" s="315" t="s">
        <v>3938</v>
      </c>
      <c r="D154" s="263"/>
      <c r="E154" s="263"/>
      <c r="F154" s="316" t="s">
        <v>3939</v>
      </c>
      <c r="G154" s="263"/>
      <c r="H154" s="315" t="s">
        <v>3973</v>
      </c>
      <c r="I154" s="315" t="s">
        <v>3935</v>
      </c>
      <c r="J154" s="315">
        <v>50</v>
      </c>
      <c r="K154" s="311"/>
    </row>
    <row r="155" s="1" customFormat="1" ht="15" customHeight="1">
      <c r="B155" s="288"/>
      <c r="C155" s="315" t="s">
        <v>3941</v>
      </c>
      <c r="D155" s="263"/>
      <c r="E155" s="263"/>
      <c r="F155" s="316" t="s">
        <v>2872</v>
      </c>
      <c r="G155" s="263"/>
      <c r="H155" s="315" t="s">
        <v>3973</v>
      </c>
      <c r="I155" s="315" t="s">
        <v>3943</v>
      </c>
      <c r="J155" s="315"/>
      <c r="K155" s="311"/>
    </row>
    <row r="156" s="1" customFormat="1" ht="15" customHeight="1">
      <c r="B156" s="288"/>
      <c r="C156" s="315" t="s">
        <v>3952</v>
      </c>
      <c r="D156" s="263"/>
      <c r="E156" s="263"/>
      <c r="F156" s="316" t="s">
        <v>3939</v>
      </c>
      <c r="G156" s="263"/>
      <c r="H156" s="315" t="s">
        <v>3973</v>
      </c>
      <c r="I156" s="315" t="s">
        <v>3935</v>
      </c>
      <c r="J156" s="315">
        <v>50</v>
      </c>
      <c r="K156" s="311"/>
    </row>
    <row r="157" s="1" customFormat="1" ht="15" customHeight="1">
      <c r="B157" s="288"/>
      <c r="C157" s="315" t="s">
        <v>3960</v>
      </c>
      <c r="D157" s="263"/>
      <c r="E157" s="263"/>
      <c r="F157" s="316" t="s">
        <v>3939</v>
      </c>
      <c r="G157" s="263"/>
      <c r="H157" s="315" t="s">
        <v>3973</v>
      </c>
      <c r="I157" s="315" t="s">
        <v>3935</v>
      </c>
      <c r="J157" s="315">
        <v>50</v>
      </c>
      <c r="K157" s="311"/>
    </row>
    <row r="158" s="1" customFormat="1" ht="15" customHeight="1">
      <c r="B158" s="288"/>
      <c r="C158" s="315" t="s">
        <v>3958</v>
      </c>
      <c r="D158" s="263"/>
      <c r="E158" s="263"/>
      <c r="F158" s="316" t="s">
        <v>3939</v>
      </c>
      <c r="G158" s="263"/>
      <c r="H158" s="315" t="s">
        <v>3973</v>
      </c>
      <c r="I158" s="315" t="s">
        <v>3935</v>
      </c>
      <c r="J158" s="315">
        <v>50</v>
      </c>
      <c r="K158" s="311"/>
    </row>
    <row r="159" s="1" customFormat="1" ht="15" customHeight="1">
      <c r="B159" s="288"/>
      <c r="C159" s="315" t="s">
        <v>158</v>
      </c>
      <c r="D159" s="263"/>
      <c r="E159" s="263"/>
      <c r="F159" s="316" t="s">
        <v>2872</v>
      </c>
      <c r="G159" s="263"/>
      <c r="H159" s="315" t="s">
        <v>3995</v>
      </c>
      <c r="I159" s="315" t="s">
        <v>3935</v>
      </c>
      <c r="J159" s="315" t="s">
        <v>3996</v>
      </c>
      <c r="K159" s="311"/>
    </row>
    <row r="160" s="1" customFormat="1" ht="15" customHeight="1">
      <c r="B160" s="288"/>
      <c r="C160" s="315" t="s">
        <v>3997</v>
      </c>
      <c r="D160" s="263"/>
      <c r="E160" s="263"/>
      <c r="F160" s="316" t="s">
        <v>2872</v>
      </c>
      <c r="G160" s="263"/>
      <c r="H160" s="315" t="s">
        <v>3998</v>
      </c>
      <c r="I160" s="315" t="s">
        <v>3968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3999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3928</v>
      </c>
      <c r="D166" s="278"/>
      <c r="E166" s="278"/>
      <c r="F166" s="278" t="s">
        <v>3929</v>
      </c>
      <c r="G166" s="320"/>
      <c r="H166" s="321" t="s">
        <v>54</v>
      </c>
      <c r="I166" s="321" t="s">
        <v>57</v>
      </c>
      <c r="J166" s="278" t="s">
        <v>3930</v>
      </c>
      <c r="K166" s="255"/>
    </row>
    <row r="167" s="1" customFormat="1" ht="17.25" customHeight="1">
      <c r="B167" s="256"/>
      <c r="C167" s="280" t="s">
        <v>3931</v>
      </c>
      <c r="D167" s="280"/>
      <c r="E167" s="280"/>
      <c r="F167" s="281" t="s">
        <v>3932</v>
      </c>
      <c r="G167" s="322"/>
      <c r="H167" s="323"/>
      <c r="I167" s="323"/>
      <c r="J167" s="280" t="s">
        <v>3933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3936</v>
      </c>
      <c r="D169" s="263"/>
      <c r="E169" s="263"/>
      <c r="F169" s="286" t="s">
        <v>2872</v>
      </c>
      <c r="G169" s="263"/>
      <c r="H169" s="263" t="s">
        <v>3973</v>
      </c>
      <c r="I169" s="263" t="s">
        <v>3935</v>
      </c>
      <c r="J169" s="263">
        <v>120</v>
      </c>
      <c r="K169" s="311"/>
    </row>
    <row r="170" s="1" customFormat="1" ht="15" customHeight="1">
      <c r="B170" s="288"/>
      <c r="C170" s="263" t="s">
        <v>3982</v>
      </c>
      <c r="D170" s="263"/>
      <c r="E170" s="263"/>
      <c r="F170" s="286" t="s">
        <v>2872</v>
      </c>
      <c r="G170" s="263"/>
      <c r="H170" s="263" t="s">
        <v>3983</v>
      </c>
      <c r="I170" s="263" t="s">
        <v>3935</v>
      </c>
      <c r="J170" s="263" t="s">
        <v>3984</v>
      </c>
      <c r="K170" s="311"/>
    </row>
    <row r="171" s="1" customFormat="1" ht="15" customHeight="1">
      <c r="B171" s="288"/>
      <c r="C171" s="263" t="s">
        <v>84</v>
      </c>
      <c r="D171" s="263"/>
      <c r="E171" s="263"/>
      <c r="F171" s="286" t="s">
        <v>2872</v>
      </c>
      <c r="G171" s="263"/>
      <c r="H171" s="263" t="s">
        <v>4000</v>
      </c>
      <c r="I171" s="263" t="s">
        <v>3935</v>
      </c>
      <c r="J171" s="263" t="s">
        <v>3984</v>
      </c>
      <c r="K171" s="311"/>
    </row>
    <row r="172" s="1" customFormat="1" ht="15" customHeight="1">
      <c r="B172" s="288"/>
      <c r="C172" s="263" t="s">
        <v>3938</v>
      </c>
      <c r="D172" s="263"/>
      <c r="E172" s="263"/>
      <c r="F172" s="286" t="s">
        <v>3939</v>
      </c>
      <c r="G172" s="263"/>
      <c r="H172" s="263" t="s">
        <v>4000</v>
      </c>
      <c r="I172" s="263" t="s">
        <v>3935</v>
      </c>
      <c r="J172" s="263">
        <v>50</v>
      </c>
      <c r="K172" s="311"/>
    </row>
    <row r="173" s="1" customFormat="1" ht="15" customHeight="1">
      <c r="B173" s="288"/>
      <c r="C173" s="263" t="s">
        <v>3941</v>
      </c>
      <c r="D173" s="263"/>
      <c r="E173" s="263"/>
      <c r="F173" s="286" t="s">
        <v>2872</v>
      </c>
      <c r="G173" s="263"/>
      <c r="H173" s="263" t="s">
        <v>4000</v>
      </c>
      <c r="I173" s="263" t="s">
        <v>3943</v>
      </c>
      <c r="J173" s="263"/>
      <c r="K173" s="311"/>
    </row>
    <row r="174" s="1" customFormat="1" ht="15" customHeight="1">
      <c r="B174" s="288"/>
      <c r="C174" s="263" t="s">
        <v>3952</v>
      </c>
      <c r="D174" s="263"/>
      <c r="E174" s="263"/>
      <c r="F174" s="286" t="s">
        <v>3939</v>
      </c>
      <c r="G174" s="263"/>
      <c r="H174" s="263" t="s">
        <v>4000</v>
      </c>
      <c r="I174" s="263" t="s">
        <v>3935</v>
      </c>
      <c r="J174" s="263">
        <v>50</v>
      </c>
      <c r="K174" s="311"/>
    </row>
    <row r="175" s="1" customFormat="1" ht="15" customHeight="1">
      <c r="B175" s="288"/>
      <c r="C175" s="263" t="s">
        <v>3960</v>
      </c>
      <c r="D175" s="263"/>
      <c r="E175" s="263"/>
      <c r="F175" s="286" t="s">
        <v>3939</v>
      </c>
      <c r="G175" s="263"/>
      <c r="H175" s="263" t="s">
        <v>4000</v>
      </c>
      <c r="I175" s="263" t="s">
        <v>3935</v>
      </c>
      <c r="J175" s="263">
        <v>50</v>
      </c>
      <c r="K175" s="311"/>
    </row>
    <row r="176" s="1" customFormat="1" ht="15" customHeight="1">
      <c r="B176" s="288"/>
      <c r="C176" s="263" t="s">
        <v>3958</v>
      </c>
      <c r="D176" s="263"/>
      <c r="E176" s="263"/>
      <c r="F176" s="286" t="s">
        <v>3939</v>
      </c>
      <c r="G176" s="263"/>
      <c r="H176" s="263" t="s">
        <v>4000</v>
      </c>
      <c r="I176" s="263" t="s">
        <v>3935</v>
      </c>
      <c r="J176" s="263">
        <v>50</v>
      </c>
      <c r="K176" s="311"/>
    </row>
    <row r="177" s="1" customFormat="1" ht="15" customHeight="1">
      <c r="B177" s="288"/>
      <c r="C177" s="263" t="s">
        <v>177</v>
      </c>
      <c r="D177" s="263"/>
      <c r="E177" s="263"/>
      <c r="F177" s="286" t="s">
        <v>2872</v>
      </c>
      <c r="G177" s="263"/>
      <c r="H177" s="263" t="s">
        <v>4001</v>
      </c>
      <c r="I177" s="263" t="s">
        <v>4002</v>
      </c>
      <c r="J177" s="263"/>
      <c r="K177" s="311"/>
    </row>
    <row r="178" s="1" customFormat="1" ht="15" customHeight="1">
      <c r="B178" s="288"/>
      <c r="C178" s="263" t="s">
        <v>57</v>
      </c>
      <c r="D178" s="263"/>
      <c r="E178" s="263"/>
      <c r="F178" s="286" t="s">
        <v>2872</v>
      </c>
      <c r="G178" s="263"/>
      <c r="H178" s="263" t="s">
        <v>4003</v>
      </c>
      <c r="I178" s="263" t="s">
        <v>4004</v>
      </c>
      <c r="J178" s="263">
        <v>1</v>
      </c>
      <c r="K178" s="311"/>
    </row>
    <row r="179" s="1" customFormat="1" ht="15" customHeight="1">
      <c r="B179" s="288"/>
      <c r="C179" s="263" t="s">
        <v>53</v>
      </c>
      <c r="D179" s="263"/>
      <c r="E179" s="263"/>
      <c r="F179" s="286" t="s">
        <v>2872</v>
      </c>
      <c r="G179" s="263"/>
      <c r="H179" s="263" t="s">
        <v>4005</v>
      </c>
      <c r="I179" s="263" t="s">
        <v>3935</v>
      </c>
      <c r="J179" s="263">
        <v>20</v>
      </c>
      <c r="K179" s="311"/>
    </row>
    <row r="180" s="1" customFormat="1" ht="15" customHeight="1">
      <c r="B180" s="288"/>
      <c r="C180" s="263" t="s">
        <v>54</v>
      </c>
      <c r="D180" s="263"/>
      <c r="E180" s="263"/>
      <c r="F180" s="286" t="s">
        <v>2872</v>
      </c>
      <c r="G180" s="263"/>
      <c r="H180" s="263" t="s">
        <v>4006</v>
      </c>
      <c r="I180" s="263" t="s">
        <v>3935</v>
      </c>
      <c r="J180" s="263">
        <v>255</v>
      </c>
      <c r="K180" s="311"/>
    </row>
    <row r="181" s="1" customFormat="1" ht="15" customHeight="1">
      <c r="B181" s="288"/>
      <c r="C181" s="263" t="s">
        <v>178</v>
      </c>
      <c r="D181" s="263"/>
      <c r="E181" s="263"/>
      <c r="F181" s="286" t="s">
        <v>2872</v>
      </c>
      <c r="G181" s="263"/>
      <c r="H181" s="263" t="s">
        <v>3898</v>
      </c>
      <c r="I181" s="263" t="s">
        <v>3935</v>
      </c>
      <c r="J181" s="263">
        <v>10</v>
      </c>
      <c r="K181" s="311"/>
    </row>
    <row r="182" s="1" customFormat="1" ht="15" customHeight="1">
      <c r="B182" s="288"/>
      <c r="C182" s="263" t="s">
        <v>179</v>
      </c>
      <c r="D182" s="263"/>
      <c r="E182" s="263"/>
      <c r="F182" s="286" t="s">
        <v>2872</v>
      </c>
      <c r="G182" s="263"/>
      <c r="H182" s="263" t="s">
        <v>4007</v>
      </c>
      <c r="I182" s="263" t="s">
        <v>3968</v>
      </c>
      <c r="J182" s="263"/>
      <c r="K182" s="311"/>
    </row>
    <row r="183" s="1" customFormat="1" ht="15" customHeight="1">
      <c r="B183" s="288"/>
      <c r="C183" s="263" t="s">
        <v>4008</v>
      </c>
      <c r="D183" s="263"/>
      <c r="E183" s="263"/>
      <c r="F183" s="286" t="s">
        <v>2872</v>
      </c>
      <c r="G183" s="263"/>
      <c r="H183" s="263" t="s">
        <v>4009</v>
      </c>
      <c r="I183" s="263" t="s">
        <v>3968</v>
      </c>
      <c r="J183" s="263"/>
      <c r="K183" s="311"/>
    </row>
    <row r="184" s="1" customFormat="1" ht="15" customHeight="1">
      <c r="B184" s="288"/>
      <c r="C184" s="263" t="s">
        <v>3997</v>
      </c>
      <c r="D184" s="263"/>
      <c r="E184" s="263"/>
      <c r="F184" s="286" t="s">
        <v>2872</v>
      </c>
      <c r="G184" s="263"/>
      <c r="H184" s="263" t="s">
        <v>4010</v>
      </c>
      <c r="I184" s="263" t="s">
        <v>3968</v>
      </c>
      <c r="J184" s="263"/>
      <c r="K184" s="311"/>
    </row>
    <row r="185" s="1" customFormat="1" ht="15" customHeight="1">
      <c r="B185" s="288"/>
      <c r="C185" s="263" t="s">
        <v>181</v>
      </c>
      <c r="D185" s="263"/>
      <c r="E185" s="263"/>
      <c r="F185" s="286" t="s">
        <v>3939</v>
      </c>
      <c r="G185" s="263"/>
      <c r="H185" s="263" t="s">
        <v>4011</v>
      </c>
      <c r="I185" s="263" t="s">
        <v>3935</v>
      </c>
      <c r="J185" s="263">
        <v>50</v>
      </c>
      <c r="K185" s="311"/>
    </row>
    <row r="186" s="1" customFormat="1" ht="15" customHeight="1">
      <c r="B186" s="288"/>
      <c r="C186" s="263" t="s">
        <v>4012</v>
      </c>
      <c r="D186" s="263"/>
      <c r="E186" s="263"/>
      <c r="F186" s="286" t="s">
        <v>3939</v>
      </c>
      <c r="G186" s="263"/>
      <c r="H186" s="263" t="s">
        <v>4013</v>
      </c>
      <c r="I186" s="263" t="s">
        <v>4014</v>
      </c>
      <c r="J186" s="263"/>
      <c r="K186" s="311"/>
    </row>
    <row r="187" s="1" customFormat="1" ht="15" customHeight="1">
      <c r="B187" s="288"/>
      <c r="C187" s="263" t="s">
        <v>4015</v>
      </c>
      <c r="D187" s="263"/>
      <c r="E187" s="263"/>
      <c r="F187" s="286" t="s">
        <v>3939</v>
      </c>
      <c r="G187" s="263"/>
      <c r="H187" s="263" t="s">
        <v>4016</v>
      </c>
      <c r="I187" s="263" t="s">
        <v>4014</v>
      </c>
      <c r="J187" s="263"/>
      <c r="K187" s="311"/>
    </row>
    <row r="188" s="1" customFormat="1" ht="15" customHeight="1">
      <c r="B188" s="288"/>
      <c r="C188" s="263" t="s">
        <v>4017</v>
      </c>
      <c r="D188" s="263"/>
      <c r="E188" s="263"/>
      <c r="F188" s="286" t="s">
        <v>3939</v>
      </c>
      <c r="G188" s="263"/>
      <c r="H188" s="263" t="s">
        <v>4018</v>
      </c>
      <c r="I188" s="263" t="s">
        <v>4014</v>
      </c>
      <c r="J188" s="263"/>
      <c r="K188" s="311"/>
    </row>
    <row r="189" s="1" customFormat="1" ht="15" customHeight="1">
      <c r="B189" s="288"/>
      <c r="C189" s="324" t="s">
        <v>4019</v>
      </c>
      <c r="D189" s="263"/>
      <c r="E189" s="263"/>
      <c r="F189" s="286" t="s">
        <v>3939</v>
      </c>
      <c r="G189" s="263"/>
      <c r="H189" s="263" t="s">
        <v>4020</v>
      </c>
      <c r="I189" s="263" t="s">
        <v>4021</v>
      </c>
      <c r="J189" s="325" t="s">
        <v>4022</v>
      </c>
      <c r="K189" s="311"/>
    </row>
    <row r="190" s="17" customFormat="1" ht="15" customHeight="1">
      <c r="B190" s="326"/>
      <c r="C190" s="327" t="s">
        <v>4023</v>
      </c>
      <c r="D190" s="328"/>
      <c r="E190" s="328"/>
      <c r="F190" s="329" t="s">
        <v>3939</v>
      </c>
      <c r="G190" s="328"/>
      <c r="H190" s="328" t="s">
        <v>4024</v>
      </c>
      <c r="I190" s="328" t="s">
        <v>4021</v>
      </c>
      <c r="J190" s="330" t="s">
        <v>4022</v>
      </c>
      <c r="K190" s="331"/>
    </row>
    <row r="191" s="1" customFormat="1" ht="15" customHeight="1">
      <c r="B191" s="288"/>
      <c r="C191" s="324" t="s">
        <v>42</v>
      </c>
      <c r="D191" s="263"/>
      <c r="E191" s="263"/>
      <c r="F191" s="286" t="s">
        <v>2872</v>
      </c>
      <c r="G191" s="263"/>
      <c r="H191" s="260" t="s">
        <v>4025</v>
      </c>
      <c r="I191" s="263" t="s">
        <v>4026</v>
      </c>
      <c r="J191" s="263"/>
      <c r="K191" s="311"/>
    </row>
    <row r="192" s="1" customFormat="1" ht="15" customHeight="1">
      <c r="B192" s="288"/>
      <c r="C192" s="324" t="s">
        <v>4027</v>
      </c>
      <c r="D192" s="263"/>
      <c r="E192" s="263"/>
      <c r="F192" s="286" t="s">
        <v>2872</v>
      </c>
      <c r="G192" s="263"/>
      <c r="H192" s="263" t="s">
        <v>4028</v>
      </c>
      <c r="I192" s="263" t="s">
        <v>3968</v>
      </c>
      <c r="J192" s="263"/>
      <c r="K192" s="311"/>
    </row>
    <row r="193" s="1" customFormat="1" ht="15" customHeight="1">
      <c r="B193" s="288"/>
      <c r="C193" s="324" t="s">
        <v>4029</v>
      </c>
      <c r="D193" s="263"/>
      <c r="E193" s="263"/>
      <c r="F193" s="286" t="s">
        <v>2872</v>
      </c>
      <c r="G193" s="263"/>
      <c r="H193" s="263" t="s">
        <v>4030</v>
      </c>
      <c r="I193" s="263" t="s">
        <v>3968</v>
      </c>
      <c r="J193" s="263"/>
      <c r="K193" s="311"/>
    </row>
    <row r="194" s="1" customFormat="1" ht="15" customHeight="1">
      <c r="B194" s="288"/>
      <c r="C194" s="324" t="s">
        <v>4031</v>
      </c>
      <c r="D194" s="263"/>
      <c r="E194" s="263"/>
      <c r="F194" s="286" t="s">
        <v>3939</v>
      </c>
      <c r="G194" s="263"/>
      <c r="H194" s="263" t="s">
        <v>4032</v>
      </c>
      <c r="I194" s="263" t="s">
        <v>3968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4033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4034</v>
      </c>
      <c r="D201" s="333"/>
      <c r="E201" s="333"/>
      <c r="F201" s="333" t="s">
        <v>4035</v>
      </c>
      <c r="G201" s="334"/>
      <c r="H201" s="333" t="s">
        <v>4036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4026</v>
      </c>
      <c r="D203" s="263"/>
      <c r="E203" s="263"/>
      <c r="F203" s="286" t="s">
        <v>43</v>
      </c>
      <c r="G203" s="263"/>
      <c r="H203" s="263" t="s">
        <v>4037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44</v>
      </c>
      <c r="G204" s="263"/>
      <c r="H204" s="263" t="s">
        <v>4038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47</v>
      </c>
      <c r="G205" s="263"/>
      <c r="H205" s="263" t="s">
        <v>4039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45</v>
      </c>
      <c r="G206" s="263"/>
      <c r="H206" s="263" t="s">
        <v>4040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46</v>
      </c>
      <c r="G207" s="263"/>
      <c r="H207" s="263" t="s">
        <v>4041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3980</v>
      </c>
      <c r="D209" s="263"/>
      <c r="E209" s="263"/>
      <c r="F209" s="286" t="s">
        <v>78</v>
      </c>
      <c r="G209" s="263"/>
      <c r="H209" s="263" t="s">
        <v>4042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3879</v>
      </c>
      <c r="G210" s="263"/>
      <c r="H210" s="263" t="s">
        <v>3880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3877</v>
      </c>
      <c r="G211" s="263"/>
      <c r="H211" s="263" t="s">
        <v>4043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128</v>
      </c>
      <c r="G212" s="324"/>
      <c r="H212" s="315" t="s">
        <v>3881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3882</v>
      </c>
      <c r="G213" s="324"/>
      <c r="H213" s="315" t="s">
        <v>3804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4004</v>
      </c>
      <c r="D215" s="263"/>
      <c r="E215" s="263"/>
      <c r="F215" s="286">
        <v>1</v>
      </c>
      <c r="G215" s="324"/>
      <c r="H215" s="315" t="s">
        <v>4044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4045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4046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4047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E6448D14-4B4B-4564-AE8D-F4E2F644B81B}"/>
</file>

<file path=customXml/itemProps2.xml><?xml version="1.0" encoding="utf-8"?>
<ds:datastoreItem xmlns:ds="http://schemas.openxmlformats.org/officeDocument/2006/customXml" ds:itemID="{3001F055-E6D7-4983-9B51-DA55186A4329}"/>
</file>

<file path=customXml/itemProps3.xml><?xml version="1.0" encoding="utf-8"?>
<ds:datastoreItem xmlns:ds="http://schemas.openxmlformats.org/officeDocument/2006/customXml" ds:itemID="{5F7FD23F-DF21-4168-AD6B-C9180E2F46B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LAPTOP-ESG64L7J\Josífek</cp:lastModifiedBy>
  <dcterms:created xsi:type="dcterms:W3CDTF">2025-07-27T12:29:37Z</dcterms:created>
  <dcterms:modified xsi:type="dcterms:W3CDTF">2025-07-27T12:30:04Z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