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W:\PRAVNI\ZAKÁZKY\116_CEMS II\2_Dodatečné informace\DI_V\"/>
    </mc:Choice>
  </mc:AlternateContent>
  <bookViews>
    <workbookView xWindow="930" yWindow="0" windowWidth="14370" windowHeight="7530" tabRatio="510"/>
  </bookViews>
  <sheets>
    <sheet name="SOUHRN" sheetId="40" r:id="rId1"/>
    <sheet name="CELEK-rekap" sheetId="9" r:id="rId2"/>
    <sheet name="VRN" sheetId="11" r:id="rId3"/>
    <sheet name="ARS" sheetId="25" r:id="rId4"/>
    <sheet name="SOZ" sheetId="13" r:id="rId5"/>
    <sheet name="ST" sheetId="24"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5">'[1]Kryci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ARS!$A$1:$I$1630</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PLYN!$A$1:$I$23</definedName>
    <definedName name="_xlnm.Print_Area" localSheetId="15">'SLP-ACS'!$A$1:$I$78</definedName>
    <definedName name="_xlnm.Print_Area" localSheetId="17">'SLP-CCTV'!$A$1:$I$47</definedName>
    <definedName name="_xlnm.Print_Area" localSheetId="18">'SLP-EPS'!$A$1:$I$131</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4">SOZ!$A$1:$I$25</definedName>
    <definedName name="_xlnm.Print_Area" localSheetId="5">ST!$A$1:$I$223</definedName>
    <definedName name="_xlnm.Print_Area" localSheetId="6">UTCH!$A$1:$I$477</definedName>
    <definedName name="_xlnm.Print_Area" localSheetId="9">VOD!$A$1:$I$56</definedName>
    <definedName name="_xlnm.Print_Area" localSheetId="2">VRN!$A$1:$I$55</definedName>
    <definedName name="_xlnm.Print_Area" localSheetId="7">VZT!$A$1:$I$536</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G136" i="2" l="1"/>
  <c r="J136" i="2" s="1"/>
  <c r="G135" i="2"/>
  <c r="J135" i="2" s="1"/>
  <c r="G134" i="2"/>
  <c r="J134" i="2" s="1"/>
  <c r="G133" i="2"/>
  <c r="J133" i="2" s="1"/>
  <c r="G132" i="2"/>
  <c r="J132" i="2" s="1"/>
  <c r="G71" i="26"/>
  <c r="J71" i="26" s="1"/>
  <c r="G236" i="3"/>
  <c r="J236" i="3" s="1"/>
  <c r="G8" i="25"/>
  <c r="J8" i="25" s="1"/>
  <c r="J9" i="25"/>
  <c r="G10" i="25"/>
  <c r="J10" i="25" s="1"/>
  <c r="J11" i="25"/>
  <c r="G12" i="25"/>
  <c r="J12" i="25" s="1"/>
  <c r="J13" i="25"/>
  <c r="J14" i="25"/>
  <c r="J15" i="25"/>
  <c r="G16" i="25"/>
  <c r="J16" i="25" s="1"/>
  <c r="J17" i="25"/>
  <c r="G18" i="25"/>
  <c r="J18" i="25" s="1"/>
  <c r="J19" i="25"/>
  <c r="G20" i="25"/>
  <c r="J20" i="25" s="1"/>
  <c r="J21" i="25"/>
  <c r="E22" i="25"/>
  <c r="G22" i="25" s="1"/>
  <c r="J22" i="25" s="1"/>
  <c r="J23" i="25"/>
  <c r="J24" i="25"/>
  <c r="J25" i="25"/>
  <c r="E26" i="25"/>
  <c r="G26" i="25" s="1"/>
  <c r="J26" i="25" s="1"/>
  <c r="J27" i="25"/>
  <c r="J28" i="25"/>
  <c r="G29" i="25"/>
  <c r="J29" i="25" s="1"/>
  <c r="J30" i="25"/>
  <c r="G31" i="25"/>
  <c r="J31" i="25" s="1"/>
  <c r="J32" i="25"/>
  <c r="G33" i="25"/>
  <c r="J33" i="25" s="1"/>
  <c r="J34" i="25"/>
  <c r="G35" i="25"/>
  <c r="J35" i="25" s="1"/>
  <c r="J36" i="25"/>
  <c r="G37" i="25"/>
  <c r="J37" i="25" s="1"/>
  <c r="J38" i="25"/>
  <c r="G39" i="25"/>
  <c r="J39" i="25" s="1"/>
  <c r="J40" i="25"/>
  <c r="J41" i="25"/>
  <c r="G42" i="25"/>
  <c r="J42" i="25" s="1"/>
  <c r="J43" i="25"/>
  <c r="G44" i="25"/>
  <c r="J44" i="25" s="1"/>
  <c r="J45" i="25"/>
  <c r="G46" i="25"/>
  <c r="J47" i="25"/>
  <c r="J48" i="25"/>
  <c r="G49" i="25"/>
  <c r="J49" i="25" s="1"/>
  <c r="J50" i="25"/>
  <c r="J51" i="25"/>
  <c r="G52" i="25"/>
  <c r="J52" i="25" s="1"/>
  <c r="J53" i="25"/>
  <c r="G54" i="25"/>
  <c r="J55" i="25"/>
  <c r="G56" i="25"/>
  <c r="J56" i="25" s="1"/>
  <c r="J57" i="25"/>
  <c r="G58" i="25"/>
  <c r="J58" i="25" s="1"/>
  <c r="J59" i="25"/>
  <c r="G60" i="25"/>
  <c r="J60" i="25" s="1"/>
  <c r="J61" i="25"/>
  <c r="J62" i="25"/>
  <c r="J63" i="25"/>
  <c r="J64" i="25"/>
  <c r="J65" i="25"/>
  <c r="J66" i="25"/>
  <c r="J67" i="25"/>
  <c r="J68" i="25"/>
  <c r="J69" i="25"/>
  <c r="J70" i="25"/>
  <c r="J71" i="25"/>
  <c r="J72" i="25"/>
  <c r="G73" i="25"/>
  <c r="J73" i="25" s="1"/>
  <c r="J74" i="25"/>
  <c r="J75" i="25"/>
  <c r="J76" i="25"/>
  <c r="J77" i="25"/>
  <c r="J78" i="25"/>
  <c r="G79" i="25"/>
  <c r="J79" i="25" s="1"/>
  <c r="J80" i="25"/>
  <c r="G81" i="25"/>
  <c r="J81" i="25" s="1"/>
  <c r="J82" i="25"/>
  <c r="J83" i="25"/>
  <c r="G84" i="25"/>
  <c r="J84" i="25" s="1"/>
  <c r="J85" i="25"/>
  <c r="J86" i="25"/>
  <c r="G87" i="25"/>
  <c r="J87" i="25" s="1"/>
  <c r="J88" i="25"/>
  <c r="J89" i="25"/>
  <c r="J90" i="25"/>
  <c r="G91" i="25"/>
  <c r="J91" i="25" s="1"/>
  <c r="J92" i="25"/>
  <c r="J93" i="25"/>
  <c r="J94" i="25"/>
  <c r="J95" i="25"/>
  <c r="J96" i="25"/>
  <c r="G97" i="25"/>
  <c r="J97" i="25" s="1"/>
  <c r="J98" i="25"/>
  <c r="J99" i="25"/>
  <c r="G100" i="25"/>
  <c r="J100" i="25" s="1"/>
  <c r="J101" i="25"/>
  <c r="J102" i="25"/>
  <c r="G103" i="25"/>
  <c r="J103" i="25" s="1"/>
  <c r="J104" i="25"/>
  <c r="J105" i="25"/>
  <c r="G106" i="25"/>
  <c r="J106" i="25" s="1"/>
  <c r="J107" i="25"/>
  <c r="J108" i="25"/>
  <c r="G109" i="25"/>
  <c r="J109" i="25" s="1"/>
  <c r="J110" i="25"/>
  <c r="J111" i="25"/>
  <c r="G112" i="25"/>
  <c r="J112" i="25" s="1"/>
  <c r="J113" i="25"/>
  <c r="J114" i="25"/>
  <c r="J115" i="25"/>
  <c r="G116" i="25"/>
  <c r="J116" i="25"/>
  <c r="J117" i="25"/>
  <c r="J118" i="25"/>
  <c r="G119" i="25"/>
  <c r="J119" i="25"/>
  <c r="J120" i="25"/>
  <c r="J121" i="25"/>
  <c r="G122" i="25"/>
  <c r="J122" i="25"/>
  <c r="J123" i="25"/>
  <c r="J124" i="25"/>
  <c r="G125" i="25"/>
  <c r="J125" i="25"/>
  <c r="J126" i="25"/>
  <c r="J127" i="25"/>
  <c r="G128" i="25"/>
  <c r="J128" i="25"/>
  <c r="J129" i="25"/>
  <c r="J130" i="25"/>
  <c r="J131" i="25"/>
  <c r="G132" i="25"/>
  <c r="J132" i="25" s="1"/>
  <c r="J133" i="25"/>
  <c r="G134" i="25"/>
  <c r="J134" i="25" s="1"/>
  <c r="J135" i="25"/>
  <c r="G136" i="25"/>
  <c r="J136" i="25" s="1"/>
  <c r="J137" i="25"/>
  <c r="J138" i="25"/>
  <c r="G139" i="25"/>
  <c r="J139" i="25" s="1"/>
  <c r="J140" i="25"/>
  <c r="G141" i="25"/>
  <c r="J141" i="25" s="1"/>
  <c r="J142" i="25"/>
  <c r="G143" i="25"/>
  <c r="J143" i="25" s="1"/>
  <c r="J144" i="25"/>
  <c r="G145" i="25"/>
  <c r="J145" i="25"/>
  <c r="J146" i="25"/>
  <c r="G147" i="25"/>
  <c r="J147" i="25" s="1"/>
  <c r="J148" i="25"/>
  <c r="G149" i="25"/>
  <c r="J149" i="25" s="1"/>
  <c r="J150" i="25"/>
  <c r="G151" i="25"/>
  <c r="J151" i="25" s="1"/>
  <c r="J152" i="25"/>
  <c r="G153" i="25"/>
  <c r="J153" i="25" s="1"/>
  <c r="J154" i="25"/>
  <c r="G155" i="25"/>
  <c r="J155" i="25" s="1"/>
  <c r="J156" i="25"/>
  <c r="G157" i="25"/>
  <c r="J157" i="25" s="1"/>
  <c r="J158" i="25"/>
  <c r="G159" i="25"/>
  <c r="J159" i="25" s="1"/>
  <c r="J160" i="25"/>
  <c r="C161" i="25"/>
  <c r="J161" i="25"/>
  <c r="J162" i="25"/>
  <c r="G163" i="25"/>
  <c r="J164" i="25"/>
  <c r="G165" i="25"/>
  <c r="J165" i="25" s="1"/>
  <c r="J166" i="25"/>
  <c r="G167" i="25"/>
  <c r="J167" i="25" s="1"/>
  <c r="J168" i="25"/>
  <c r="G169" i="25"/>
  <c r="J169" i="25" s="1"/>
  <c r="J170" i="25"/>
  <c r="G171" i="25"/>
  <c r="J171" i="25" s="1"/>
  <c r="J172" i="25"/>
  <c r="G173" i="25"/>
  <c r="J173" i="25" s="1"/>
  <c r="J174" i="25"/>
  <c r="G175" i="25"/>
  <c r="J175" i="25" s="1"/>
  <c r="J176" i="25"/>
  <c r="C177" i="25"/>
  <c r="J177" i="25"/>
  <c r="J178" i="25"/>
  <c r="G179" i="25"/>
  <c r="J179" i="25" s="1"/>
  <c r="J180" i="25"/>
  <c r="G181" i="25"/>
  <c r="J181" i="25"/>
  <c r="J182" i="25"/>
  <c r="G183" i="25"/>
  <c r="J183" i="25" s="1"/>
  <c r="J184" i="25"/>
  <c r="J185" i="25"/>
  <c r="J186" i="25"/>
  <c r="J187" i="25"/>
  <c r="G188" i="25"/>
  <c r="J188" i="25" s="1"/>
  <c r="J189" i="25"/>
  <c r="G190" i="25"/>
  <c r="J190" i="25" s="1"/>
  <c r="J191" i="25"/>
  <c r="G192" i="25"/>
  <c r="J192" i="25"/>
  <c r="J193" i="25"/>
  <c r="J194" i="25"/>
  <c r="J195" i="25"/>
  <c r="G196" i="25"/>
  <c r="J196" i="25" s="1"/>
  <c r="J197" i="25"/>
  <c r="J198" i="25"/>
  <c r="G199" i="25"/>
  <c r="J199" i="25"/>
  <c r="J200" i="25"/>
  <c r="J201" i="25"/>
  <c r="G202" i="25"/>
  <c r="J202" i="25" s="1"/>
  <c r="J203" i="25"/>
  <c r="G204" i="25"/>
  <c r="J204" i="25" s="1"/>
  <c r="J205" i="25"/>
  <c r="G206" i="25"/>
  <c r="J206" i="25" s="1"/>
  <c r="J207" i="25"/>
  <c r="G208" i="25"/>
  <c r="J208" i="25" s="1"/>
  <c r="J209" i="25"/>
  <c r="G210" i="25"/>
  <c r="J210" i="25" s="1"/>
  <c r="J211" i="25"/>
  <c r="G212" i="25"/>
  <c r="J212" i="25" s="1"/>
  <c r="J213" i="25"/>
  <c r="G214" i="25"/>
  <c r="J214" i="25" s="1"/>
  <c r="J215" i="25"/>
  <c r="G216" i="25"/>
  <c r="J216" i="25" s="1"/>
  <c r="J217" i="25"/>
  <c r="G218" i="25"/>
  <c r="J218" i="25" s="1"/>
  <c r="J219" i="25"/>
  <c r="J220" i="25"/>
  <c r="G221" i="25"/>
  <c r="J221" i="25" s="1"/>
  <c r="J222" i="25"/>
  <c r="J223" i="25"/>
  <c r="J224" i="25"/>
  <c r="J225" i="25"/>
  <c r="J226" i="25"/>
  <c r="J227" i="25"/>
  <c r="J228" i="25"/>
  <c r="G229" i="25"/>
  <c r="J229" i="25" s="1"/>
  <c r="J230" i="25"/>
  <c r="G231" i="25"/>
  <c r="J231" i="25" s="1"/>
  <c r="J232" i="25"/>
  <c r="J233" i="25"/>
  <c r="J234" i="25"/>
  <c r="J235" i="25"/>
  <c r="J236" i="25"/>
  <c r="J237" i="25"/>
  <c r="J238" i="25"/>
  <c r="J239" i="25"/>
  <c r="G240" i="25"/>
  <c r="J240" i="25" s="1"/>
  <c r="J241" i="25"/>
  <c r="G242" i="25"/>
  <c r="J242" i="25" s="1"/>
  <c r="J243" i="25"/>
  <c r="G244" i="25"/>
  <c r="J244" i="25" s="1"/>
  <c r="J245" i="25"/>
  <c r="J246" i="25"/>
  <c r="G247" i="25"/>
  <c r="J247" i="25" s="1"/>
  <c r="J248" i="25"/>
  <c r="G249" i="25"/>
  <c r="J249" i="25" s="1"/>
  <c r="J250" i="25"/>
  <c r="J251" i="25"/>
  <c r="J252" i="25"/>
  <c r="J253" i="25"/>
  <c r="J254" i="25"/>
  <c r="J255" i="25"/>
  <c r="J256" i="25"/>
  <c r="J257" i="25"/>
  <c r="J258" i="25"/>
  <c r="J259" i="25"/>
  <c r="J260" i="25"/>
  <c r="J261" i="25"/>
  <c r="J262" i="25"/>
  <c r="G263" i="25"/>
  <c r="J263" i="25" s="1"/>
  <c r="J264" i="25"/>
  <c r="J265" i="25"/>
  <c r="J266" i="25"/>
  <c r="J267" i="25"/>
  <c r="J268" i="25"/>
  <c r="J269" i="25"/>
  <c r="J270" i="25"/>
  <c r="J271" i="25"/>
  <c r="G272" i="25"/>
  <c r="J272" i="25" s="1"/>
  <c r="J273" i="25"/>
  <c r="J274" i="25"/>
  <c r="J275" i="25"/>
  <c r="J276" i="25"/>
  <c r="G277" i="25"/>
  <c r="J277" i="25" s="1"/>
  <c r="J278" i="25"/>
  <c r="J279" i="25"/>
  <c r="J280" i="25"/>
  <c r="G281" i="25"/>
  <c r="J281" i="25" s="1"/>
  <c r="J282" i="25"/>
  <c r="J283" i="25"/>
  <c r="J284" i="25"/>
  <c r="J285" i="25"/>
  <c r="J286" i="25"/>
  <c r="J287" i="25"/>
  <c r="J288" i="25"/>
  <c r="J289" i="25"/>
  <c r="J290" i="25"/>
  <c r="J291" i="25"/>
  <c r="G292" i="25"/>
  <c r="J292" i="25" s="1"/>
  <c r="J293" i="25"/>
  <c r="G294" i="25"/>
  <c r="J295" i="25"/>
  <c r="G296" i="25"/>
  <c r="J296" i="25" s="1"/>
  <c r="J297" i="25"/>
  <c r="J298" i="25"/>
  <c r="J299" i="25"/>
  <c r="G300" i="25"/>
  <c r="J300" i="25" s="1"/>
  <c r="J301" i="25"/>
  <c r="J302" i="25"/>
  <c r="J303" i="25"/>
  <c r="J304" i="25"/>
  <c r="J305" i="25"/>
  <c r="G306" i="25"/>
  <c r="J306" i="25" s="1"/>
  <c r="J307" i="25"/>
  <c r="J308" i="25"/>
  <c r="G309" i="25"/>
  <c r="J309" i="25" s="1"/>
  <c r="J310" i="25"/>
  <c r="J311" i="25"/>
  <c r="J312" i="25"/>
  <c r="G313" i="25"/>
  <c r="J313" i="25" s="1"/>
  <c r="J314" i="25"/>
  <c r="G315" i="25"/>
  <c r="J315" i="25" s="1"/>
  <c r="J316" i="25"/>
  <c r="G317" i="25"/>
  <c r="J317" i="25" s="1"/>
  <c r="J318" i="25"/>
  <c r="J319" i="25"/>
  <c r="J320" i="25"/>
  <c r="J321" i="25"/>
  <c r="G322" i="25"/>
  <c r="J322" i="25" s="1"/>
  <c r="J323" i="25"/>
  <c r="G324" i="25"/>
  <c r="J324" i="25" s="1"/>
  <c r="J325" i="25"/>
  <c r="J326" i="25"/>
  <c r="J327" i="25"/>
  <c r="J328" i="25"/>
  <c r="J329" i="25"/>
  <c r="J330" i="25"/>
  <c r="J331" i="25"/>
  <c r="J332" i="25"/>
  <c r="G333" i="25"/>
  <c r="J333" i="25" s="1"/>
  <c r="J334" i="25"/>
  <c r="G335" i="25"/>
  <c r="J335" i="25" s="1"/>
  <c r="J336" i="25"/>
  <c r="J337" i="25"/>
  <c r="J338" i="25"/>
  <c r="G339" i="25"/>
  <c r="J339" i="25" s="1"/>
  <c r="J340" i="25"/>
  <c r="G341" i="25"/>
  <c r="J341" i="25" s="1"/>
  <c r="J342" i="25"/>
  <c r="J343" i="25"/>
  <c r="G344" i="25"/>
  <c r="J344" i="25" s="1"/>
  <c r="J345" i="25"/>
  <c r="G346" i="25"/>
  <c r="J346" i="25" s="1"/>
  <c r="J347" i="25"/>
  <c r="G348" i="25"/>
  <c r="J348" i="25" s="1"/>
  <c r="J349" i="25"/>
  <c r="G350" i="25"/>
  <c r="J350" i="25" s="1"/>
  <c r="J351" i="25"/>
  <c r="J352" i="25"/>
  <c r="G353" i="25"/>
  <c r="J353" i="25" s="1"/>
  <c r="J354" i="25"/>
  <c r="G355" i="25"/>
  <c r="J355" i="25"/>
  <c r="J356" i="25"/>
  <c r="J357" i="25"/>
  <c r="J358" i="25"/>
  <c r="G359" i="25"/>
  <c r="J359" i="25" s="1"/>
  <c r="J360" i="25"/>
  <c r="G361" i="25"/>
  <c r="J361" i="25" s="1"/>
  <c r="J362" i="25"/>
  <c r="J363" i="25"/>
  <c r="G364" i="25"/>
  <c r="J364" i="25" s="1"/>
  <c r="J365" i="25"/>
  <c r="G366" i="25"/>
  <c r="J366" i="25" s="1"/>
  <c r="J367" i="25"/>
  <c r="J368" i="25"/>
  <c r="G369" i="25"/>
  <c r="J369" i="25"/>
  <c r="J370" i="25"/>
  <c r="G371" i="25"/>
  <c r="J371" i="25" s="1"/>
  <c r="J372" i="25"/>
  <c r="J373" i="25"/>
  <c r="G374" i="25"/>
  <c r="J374" i="25" s="1"/>
  <c r="J375" i="25"/>
  <c r="J376" i="25"/>
  <c r="J377" i="25"/>
  <c r="J378" i="25"/>
  <c r="J379" i="25"/>
  <c r="G380" i="25"/>
  <c r="J380" i="25" s="1"/>
  <c r="J381" i="25"/>
  <c r="G382" i="25"/>
  <c r="J382" i="25" s="1"/>
  <c r="J383" i="25"/>
  <c r="G384" i="25"/>
  <c r="J384" i="25" s="1"/>
  <c r="J385" i="25"/>
  <c r="G386" i="25"/>
  <c r="J386" i="25" s="1"/>
  <c r="J387" i="25"/>
  <c r="G388" i="25"/>
  <c r="J388" i="25" s="1"/>
  <c r="J389" i="25"/>
  <c r="J390" i="25"/>
  <c r="G391" i="25"/>
  <c r="J391" i="25" s="1"/>
  <c r="J392" i="25"/>
  <c r="G393" i="25"/>
  <c r="J393" i="25" s="1"/>
  <c r="J394" i="25"/>
  <c r="J395" i="25"/>
  <c r="G396" i="25"/>
  <c r="J396" i="25" s="1"/>
  <c r="J397" i="25"/>
  <c r="G398" i="25"/>
  <c r="J398" i="25" s="1"/>
  <c r="J399" i="25"/>
  <c r="G400" i="25"/>
  <c r="J400" i="25" s="1"/>
  <c r="J401" i="25"/>
  <c r="E402" i="25"/>
  <c r="G402" i="25" s="1"/>
  <c r="J402" i="25" s="1"/>
  <c r="J403" i="25"/>
  <c r="G404" i="25"/>
  <c r="J404" i="25" s="1"/>
  <c r="J405" i="25"/>
  <c r="J406" i="25"/>
  <c r="G407" i="25"/>
  <c r="J407" i="25" s="1"/>
  <c r="J408" i="25"/>
  <c r="G409" i="25"/>
  <c r="J409" i="25" s="1"/>
  <c r="J410" i="25"/>
  <c r="J411" i="25"/>
  <c r="J412" i="25"/>
  <c r="E413" i="25"/>
  <c r="G413" i="25" s="1"/>
  <c r="J414" i="25"/>
  <c r="E415" i="25"/>
  <c r="G415" i="25" s="1"/>
  <c r="J415" i="25" s="1"/>
  <c r="J416" i="25"/>
  <c r="E417" i="25"/>
  <c r="G417" i="25" s="1"/>
  <c r="J417" i="25" s="1"/>
  <c r="J418" i="25"/>
  <c r="E419" i="25"/>
  <c r="J420" i="25"/>
  <c r="J422" i="25"/>
  <c r="G423" i="25"/>
  <c r="J423" i="25" s="1"/>
  <c r="J424" i="25"/>
  <c r="G425" i="25"/>
  <c r="J425" i="25" s="1"/>
  <c r="J426" i="25"/>
  <c r="G427" i="25"/>
  <c r="J427" i="25" s="1"/>
  <c r="J428" i="25"/>
  <c r="E429" i="25"/>
  <c r="G429" i="25" s="1"/>
  <c r="J429" i="25" s="1"/>
  <c r="J430" i="25"/>
  <c r="G431" i="25"/>
  <c r="J431" i="25" s="1"/>
  <c r="J432" i="25"/>
  <c r="J433" i="25"/>
  <c r="G434" i="25"/>
  <c r="J435" i="25"/>
  <c r="G436" i="25"/>
  <c r="J436" i="25" s="1"/>
  <c r="J437" i="25"/>
  <c r="G438" i="25"/>
  <c r="J438" i="25" s="1"/>
  <c r="J439" i="25"/>
  <c r="G440" i="25"/>
  <c r="J440" i="25" s="1"/>
  <c r="J441" i="25"/>
  <c r="G442" i="25"/>
  <c r="J442" i="25" s="1"/>
  <c r="J443" i="25"/>
  <c r="G444" i="25"/>
  <c r="J444" i="25" s="1"/>
  <c r="J445" i="25"/>
  <c r="G446" i="25"/>
  <c r="J446" i="25" s="1"/>
  <c r="J447" i="25"/>
  <c r="G448" i="25"/>
  <c r="J448" i="25" s="1"/>
  <c r="J449" i="25"/>
  <c r="G450" i="25"/>
  <c r="J450" i="25" s="1"/>
  <c r="J451" i="25"/>
  <c r="G452" i="25"/>
  <c r="J452" i="25" s="1"/>
  <c r="J453" i="25"/>
  <c r="G454" i="25"/>
  <c r="J454" i="25"/>
  <c r="J455" i="25"/>
  <c r="G456" i="25"/>
  <c r="J456" i="25" s="1"/>
  <c r="J457" i="25"/>
  <c r="G458" i="25"/>
  <c r="J458" i="25" s="1"/>
  <c r="J459" i="25"/>
  <c r="G460" i="25"/>
  <c r="J460" i="25" s="1"/>
  <c r="J461" i="25"/>
  <c r="G462" i="25"/>
  <c r="J462" i="25" s="1"/>
  <c r="J463" i="25"/>
  <c r="G464" i="25"/>
  <c r="J464" i="25" s="1"/>
  <c r="J465" i="25"/>
  <c r="G466" i="25"/>
  <c r="J466" i="25" s="1"/>
  <c r="J467" i="25"/>
  <c r="G468" i="25"/>
  <c r="J468" i="25" s="1"/>
  <c r="J469" i="25"/>
  <c r="G470" i="25"/>
  <c r="J470" i="25" s="1"/>
  <c r="J471" i="25"/>
  <c r="G472" i="25"/>
  <c r="J472" i="25" s="1"/>
  <c r="J473" i="25"/>
  <c r="G474" i="25"/>
  <c r="J474" i="25" s="1"/>
  <c r="J475" i="25"/>
  <c r="G476" i="25"/>
  <c r="J476" i="25" s="1"/>
  <c r="J477" i="25"/>
  <c r="E478" i="25"/>
  <c r="G478" i="25" s="1"/>
  <c r="J478" i="25" s="1"/>
  <c r="J479" i="25"/>
  <c r="G480" i="25"/>
  <c r="J480" i="25"/>
  <c r="J481" i="25"/>
  <c r="G482" i="25"/>
  <c r="J482" i="25" s="1"/>
  <c r="J483" i="25"/>
  <c r="G484" i="25"/>
  <c r="J484" i="25" s="1"/>
  <c r="J485" i="25"/>
  <c r="G486" i="25"/>
  <c r="J486" i="25"/>
  <c r="J487" i="25"/>
  <c r="G488" i="25"/>
  <c r="J488" i="25" s="1"/>
  <c r="J489" i="25"/>
  <c r="G490" i="25"/>
  <c r="J490" i="25" s="1"/>
  <c r="J491" i="25"/>
  <c r="G492" i="25"/>
  <c r="J492" i="25" s="1"/>
  <c r="J493" i="25"/>
  <c r="G494" i="25"/>
  <c r="J494" i="25" s="1"/>
  <c r="J495" i="25"/>
  <c r="G496" i="25"/>
  <c r="J496" i="25" s="1"/>
  <c r="J497" i="25"/>
  <c r="G498" i="25"/>
  <c r="J498" i="25" s="1"/>
  <c r="J499" i="25"/>
  <c r="G500" i="25"/>
  <c r="J500" i="25" s="1"/>
  <c r="J501" i="25"/>
  <c r="G502" i="25"/>
  <c r="J502" i="25" s="1"/>
  <c r="J503" i="25"/>
  <c r="G504" i="25"/>
  <c r="J504" i="25" s="1"/>
  <c r="J505" i="25"/>
  <c r="G506" i="25"/>
  <c r="J506" i="25" s="1"/>
  <c r="J507" i="25"/>
  <c r="G508" i="25"/>
  <c r="J508" i="25" s="1"/>
  <c r="J509" i="25"/>
  <c r="G510" i="25"/>
  <c r="J510" i="25" s="1"/>
  <c r="J511" i="25"/>
  <c r="G512" i="25"/>
  <c r="J512" i="25"/>
  <c r="J513" i="25"/>
  <c r="E514" i="25"/>
  <c r="G514" i="25" s="1"/>
  <c r="J514" i="25" s="1"/>
  <c r="J515" i="25"/>
  <c r="E516" i="25"/>
  <c r="G516" i="25" s="1"/>
  <c r="J516" i="25" s="1"/>
  <c r="J517" i="25"/>
  <c r="E518" i="25"/>
  <c r="G518" i="25" s="1"/>
  <c r="J518" i="25" s="1"/>
  <c r="J519" i="25"/>
  <c r="E520" i="25"/>
  <c r="G520" i="25" s="1"/>
  <c r="J520" i="25" s="1"/>
  <c r="J521" i="25"/>
  <c r="E522" i="25"/>
  <c r="G522" i="25" s="1"/>
  <c r="J522" i="25" s="1"/>
  <c r="J523" i="25"/>
  <c r="E524" i="25"/>
  <c r="G524" i="25" s="1"/>
  <c r="J524" i="25" s="1"/>
  <c r="J525" i="25"/>
  <c r="E526" i="25"/>
  <c r="G526" i="25" s="1"/>
  <c r="J526" i="25" s="1"/>
  <c r="J527" i="25"/>
  <c r="G528" i="25"/>
  <c r="J528" i="25" s="1"/>
  <c r="J529" i="25"/>
  <c r="E530" i="25"/>
  <c r="G530" i="25" s="1"/>
  <c r="J530" i="25" s="1"/>
  <c r="J531" i="25"/>
  <c r="G532" i="25"/>
  <c r="J532" i="25" s="1"/>
  <c r="J533" i="25"/>
  <c r="G534" i="25"/>
  <c r="J534" i="25" s="1"/>
  <c r="J535" i="25"/>
  <c r="G536" i="25"/>
  <c r="J536" i="25" s="1"/>
  <c r="J537" i="25"/>
  <c r="G538" i="25"/>
  <c r="J538" i="25" s="1"/>
  <c r="J539" i="25"/>
  <c r="G540" i="25"/>
  <c r="J540" i="25" s="1"/>
  <c r="J541" i="25"/>
  <c r="G542" i="25"/>
  <c r="J542" i="25" s="1"/>
  <c r="J543" i="25"/>
  <c r="G544" i="25"/>
  <c r="J544" i="25" s="1"/>
  <c r="J545" i="25"/>
  <c r="G546" i="25"/>
  <c r="J546" i="25" s="1"/>
  <c r="J547" i="25"/>
  <c r="G548" i="25"/>
  <c r="J548" i="25" s="1"/>
  <c r="J549" i="25"/>
  <c r="G550" i="25"/>
  <c r="J550" i="25" s="1"/>
  <c r="J551" i="25"/>
  <c r="G552" i="25"/>
  <c r="J552" i="25" s="1"/>
  <c r="J553" i="25"/>
  <c r="G554" i="25"/>
  <c r="J554" i="25" s="1"/>
  <c r="J555" i="25"/>
  <c r="G556" i="25"/>
  <c r="J556" i="25" s="1"/>
  <c r="J557" i="25"/>
  <c r="G558" i="25"/>
  <c r="J558" i="25" s="1"/>
  <c r="J559" i="25"/>
  <c r="G560" i="25"/>
  <c r="J560" i="25" s="1"/>
  <c r="J561" i="25"/>
  <c r="G562" i="25"/>
  <c r="J562" i="25" s="1"/>
  <c r="J563" i="25"/>
  <c r="G564" i="25"/>
  <c r="J564" i="25" s="1"/>
  <c r="J565" i="25"/>
  <c r="G566" i="25"/>
  <c r="J566" i="25" s="1"/>
  <c r="J567" i="25"/>
  <c r="G568" i="25"/>
  <c r="J568" i="25" s="1"/>
  <c r="J569" i="25"/>
  <c r="G570" i="25"/>
  <c r="J570" i="25" s="1"/>
  <c r="J571" i="25"/>
  <c r="G572" i="25"/>
  <c r="J572" i="25" s="1"/>
  <c r="J573" i="25"/>
  <c r="G574" i="25"/>
  <c r="J574" i="25" s="1"/>
  <c r="J575" i="25"/>
  <c r="G576" i="25"/>
  <c r="J576" i="25" s="1"/>
  <c r="J577" i="25"/>
  <c r="G578" i="25"/>
  <c r="J578" i="25" s="1"/>
  <c r="J579" i="25"/>
  <c r="G580" i="25"/>
  <c r="J580" i="25" s="1"/>
  <c r="J581" i="25"/>
  <c r="G582" i="25"/>
  <c r="J582" i="25" s="1"/>
  <c r="J583" i="25"/>
  <c r="G584" i="25"/>
  <c r="J584" i="25" s="1"/>
  <c r="J585" i="25"/>
  <c r="G586" i="25"/>
  <c r="J586" i="25" s="1"/>
  <c r="J587" i="25"/>
  <c r="G588" i="25"/>
  <c r="J588" i="25" s="1"/>
  <c r="J589" i="25"/>
  <c r="G590" i="25"/>
  <c r="J590" i="25" s="1"/>
  <c r="J591" i="25"/>
  <c r="G592" i="25"/>
  <c r="J592" i="25" s="1"/>
  <c r="J593" i="25"/>
  <c r="E594" i="25"/>
  <c r="G594" i="25" s="1"/>
  <c r="J594" i="25" s="1"/>
  <c r="J595" i="25"/>
  <c r="G596" i="25"/>
  <c r="J596" i="25" s="1"/>
  <c r="J597" i="25"/>
  <c r="G598" i="25"/>
  <c r="J598" i="25" s="1"/>
  <c r="J599" i="25"/>
  <c r="G600" i="25"/>
  <c r="J600" i="25" s="1"/>
  <c r="J601" i="25"/>
  <c r="G602" i="25"/>
  <c r="J602" i="25" s="1"/>
  <c r="J603" i="25"/>
  <c r="G604" i="25"/>
  <c r="J604" i="25" s="1"/>
  <c r="J605" i="25"/>
  <c r="G606" i="25"/>
  <c r="J606" i="25"/>
  <c r="J607" i="25"/>
  <c r="G608" i="25"/>
  <c r="J608" i="25" s="1"/>
  <c r="J609" i="25"/>
  <c r="G610" i="25"/>
  <c r="J610" i="25" s="1"/>
  <c r="J611" i="25"/>
  <c r="G612" i="25"/>
  <c r="J612" i="25" s="1"/>
  <c r="J613" i="25"/>
  <c r="G614" i="25"/>
  <c r="J614" i="25" s="1"/>
  <c r="J615" i="25"/>
  <c r="G616" i="25"/>
  <c r="J616" i="25" s="1"/>
  <c r="J617" i="25"/>
  <c r="G618" i="25"/>
  <c r="J618" i="25" s="1"/>
  <c r="J619" i="25"/>
  <c r="G620" i="25"/>
  <c r="J620" i="25" s="1"/>
  <c r="J621" i="25"/>
  <c r="J622" i="25"/>
  <c r="G623" i="25"/>
  <c r="J623" i="25" s="1"/>
  <c r="J624" i="25"/>
  <c r="G625" i="25"/>
  <c r="J625" i="25" s="1"/>
  <c r="J626" i="25"/>
  <c r="G627" i="25"/>
  <c r="J627" i="25" s="1"/>
  <c r="J628" i="25"/>
  <c r="G629" i="25"/>
  <c r="J629" i="25" s="1"/>
  <c r="J630" i="25"/>
  <c r="G631" i="25"/>
  <c r="J631" i="25" s="1"/>
  <c r="J632" i="25"/>
  <c r="G633" i="25"/>
  <c r="J633" i="25" s="1"/>
  <c r="J634" i="25"/>
  <c r="G635" i="25"/>
  <c r="J635" i="25"/>
  <c r="J636" i="25"/>
  <c r="G637" i="25"/>
  <c r="J637" i="25" s="1"/>
  <c r="J638" i="25"/>
  <c r="G639" i="25"/>
  <c r="J639" i="25" s="1"/>
  <c r="J640" i="25"/>
  <c r="G641" i="25"/>
  <c r="J641" i="25" s="1"/>
  <c r="J642" i="25"/>
  <c r="G643" i="25"/>
  <c r="J643" i="25" s="1"/>
  <c r="J644" i="25"/>
  <c r="G645" i="25"/>
  <c r="J645" i="25" s="1"/>
  <c r="J646" i="25"/>
  <c r="G647" i="25"/>
  <c r="J647" i="25" s="1"/>
  <c r="J648" i="25"/>
  <c r="G649" i="25"/>
  <c r="J649" i="25"/>
  <c r="J650" i="25"/>
  <c r="G651" i="25"/>
  <c r="J651" i="25" s="1"/>
  <c r="J652" i="25"/>
  <c r="G653" i="25"/>
  <c r="J653" i="25" s="1"/>
  <c r="J654" i="25"/>
  <c r="G655" i="25"/>
  <c r="J655" i="25" s="1"/>
  <c r="J656" i="25"/>
  <c r="G657" i="25"/>
  <c r="J657" i="25" s="1"/>
  <c r="J658" i="25"/>
  <c r="G659" i="25"/>
  <c r="J659" i="25" s="1"/>
  <c r="J660" i="25"/>
  <c r="G661" i="25"/>
  <c r="J661" i="25"/>
  <c r="J662" i="25"/>
  <c r="G663" i="25"/>
  <c r="J663" i="25" s="1"/>
  <c r="J664" i="25"/>
  <c r="G665" i="25"/>
  <c r="J665" i="25" s="1"/>
  <c r="J666" i="25"/>
  <c r="G667" i="25"/>
  <c r="J667" i="25"/>
  <c r="J668" i="25"/>
  <c r="G669" i="25"/>
  <c r="J669" i="25" s="1"/>
  <c r="J670" i="25"/>
  <c r="G671" i="25"/>
  <c r="J671" i="25" s="1"/>
  <c r="J672" i="25"/>
  <c r="G673" i="25"/>
  <c r="J673" i="25" s="1"/>
  <c r="J674" i="25"/>
  <c r="G675" i="25"/>
  <c r="J675" i="25" s="1"/>
  <c r="J676" i="25"/>
  <c r="G677" i="25"/>
  <c r="J677" i="25" s="1"/>
  <c r="J678" i="25"/>
  <c r="G679" i="25"/>
  <c r="J679" i="25" s="1"/>
  <c r="J680" i="25"/>
  <c r="G681" i="25"/>
  <c r="J681" i="25" s="1"/>
  <c r="J682" i="25"/>
  <c r="G683" i="25"/>
  <c r="J683" i="25" s="1"/>
  <c r="J684" i="25"/>
  <c r="G685" i="25"/>
  <c r="J685" i="25" s="1"/>
  <c r="J686" i="25"/>
  <c r="G687" i="25"/>
  <c r="J687" i="25" s="1"/>
  <c r="J688" i="25"/>
  <c r="G689" i="25"/>
  <c r="J689" i="25" s="1"/>
  <c r="J690" i="25"/>
  <c r="J691" i="25"/>
  <c r="J692" i="25"/>
  <c r="J693" i="25"/>
  <c r="J694" i="25"/>
  <c r="G695" i="25"/>
  <c r="J695" i="25" s="1"/>
  <c r="J696" i="25"/>
  <c r="G697" i="25"/>
  <c r="J697" i="25" s="1"/>
  <c r="J698" i="25"/>
  <c r="G699" i="25"/>
  <c r="J699" i="25" s="1"/>
  <c r="J700" i="25"/>
  <c r="G701" i="25"/>
  <c r="J701" i="25" s="1"/>
  <c r="J702" i="25"/>
  <c r="G703" i="25"/>
  <c r="J703" i="25" s="1"/>
  <c r="J704" i="25"/>
  <c r="G705" i="25"/>
  <c r="J705" i="25" s="1"/>
  <c r="J706" i="25"/>
  <c r="G707" i="25"/>
  <c r="J707" i="25" s="1"/>
  <c r="J708" i="25"/>
  <c r="G709" i="25"/>
  <c r="J709" i="25"/>
  <c r="J710" i="25"/>
  <c r="J711" i="25"/>
  <c r="G712" i="25"/>
  <c r="J713" i="25"/>
  <c r="J714" i="25"/>
  <c r="E715" i="25"/>
  <c r="G715" i="25" s="1"/>
  <c r="J716" i="25"/>
  <c r="J717" i="25"/>
  <c r="G718" i="25"/>
  <c r="J718" i="25" s="1"/>
  <c r="J719" i="25"/>
  <c r="G720" i="25"/>
  <c r="J720" i="25" s="1"/>
  <c r="J721" i="25"/>
  <c r="G722" i="25"/>
  <c r="J722" i="25" s="1"/>
  <c r="J723" i="25"/>
  <c r="G724" i="25"/>
  <c r="J724" i="25" s="1"/>
  <c r="J725" i="25"/>
  <c r="J726" i="25"/>
  <c r="G727" i="25"/>
  <c r="J727" i="25" s="1"/>
  <c r="J728" i="25"/>
  <c r="G729" i="25"/>
  <c r="J729" i="25" s="1"/>
  <c r="J730" i="25"/>
  <c r="G731" i="25"/>
  <c r="J731" i="25" s="1"/>
  <c r="J732" i="25"/>
  <c r="G733" i="25"/>
  <c r="J733" i="25" s="1"/>
  <c r="J734" i="25"/>
  <c r="G735" i="25"/>
  <c r="J735" i="25" s="1"/>
  <c r="J736" i="25"/>
  <c r="J737" i="25"/>
  <c r="G738" i="25"/>
  <c r="J738" i="25" s="1"/>
  <c r="J739" i="25"/>
  <c r="G740" i="25"/>
  <c r="J740" i="25" s="1"/>
  <c r="J741" i="25"/>
  <c r="G742" i="25"/>
  <c r="J742" i="25" s="1"/>
  <c r="J743" i="25"/>
  <c r="G744" i="25"/>
  <c r="J744" i="25" s="1"/>
  <c r="J745" i="25"/>
  <c r="J746" i="25"/>
  <c r="J747" i="25"/>
  <c r="G748" i="25"/>
  <c r="J748" i="25" s="1"/>
  <c r="J749" i="25"/>
  <c r="G750" i="25"/>
  <c r="J750" i="25" s="1"/>
  <c r="J751" i="25"/>
  <c r="G752" i="25"/>
  <c r="J752" i="25" s="1"/>
  <c r="J753" i="25"/>
  <c r="J754" i="25"/>
  <c r="J755" i="25"/>
  <c r="G756" i="25"/>
  <c r="J756" i="25" s="1"/>
  <c r="J757" i="25"/>
  <c r="J758" i="25"/>
  <c r="J759" i="25"/>
  <c r="J760" i="25"/>
  <c r="G761" i="25"/>
  <c r="J761" i="25" s="1"/>
  <c r="J762" i="25"/>
  <c r="J763" i="25"/>
  <c r="J764" i="25"/>
  <c r="J765" i="25"/>
  <c r="G766" i="25"/>
  <c r="J766" i="25" s="1"/>
  <c r="J767" i="25"/>
  <c r="J768" i="25"/>
  <c r="J769" i="25"/>
  <c r="J770" i="25"/>
  <c r="J771" i="25"/>
  <c r="J772" i="25"/>
  <c r="J773" i="25"/>
  <c r="J774" i="25"/>
  <c r="J775" i="25"/>
  <c r="J776" i="25"/>
  <c r="J777" i="25"/>
  <c r="G778" i="25"/>
  <c r="J778" i="25" s="1"/>
  <c r="J779" i="25"/>
  <c r="J780" i="25"/>
  <c r="G781" i="25"/>
  <c r="J781" i="25" s="1"/>
  <c r="J782" i="25"/>
  <c r="J783" i="25"/>
  <c r="G784" i="25"/>
  <c r="J784" i="25" s="1"/>
  <c r="J785" i="25"/>
  <c r="J786" i="25"/>
  <c r="J787" i="25"/>
  <c r="J788" i="25"/>
  <c r="J789" i="25"/>
  <c r="G790" i="25"/>
  <c r="J790" i="25" s="1"/>
  <c r="J791" i="25"/>
  <c r="J792" i="25"/>
  <c r="J793" i="25"/>
  <c r="J794" i="25"/>
  <c r="J795" i="25"/>
  <c r="G796" i="25"/>
  <c r="J796" i="25"/>
  <c r="J797" i="25"/>
  <c r="G798" i="25"/>
  <c r="J798" i="25" s="1"/>
  <c r="J799" i="25"/>
  <c r="J800" i="25"/>
  <c r="G801" i="25"/>
  <c r="J801" i="25" s="1"/>
  <c r="J802" i="25"/>
  <c r="J803" i="25"/>
  <c r="G804" i="25"/>
  <c r="J804" i="25" s="1"/>
  <c r="J805" i="25"/>
  <c r="G806" i="25"/>
  <c r="J806" i="25" s="1"/>
  <c r="J807" i="25"/>
  <c r="J808" i="25"/>
  <c r="G809" i="25"/>
  <c r="J809" i="25" s="1"/>
  <c r="J810" i="25"/>
  <c r="J811" i="25"/>
  <c r="J812" i="25"/>
  <c r="J813" i="25"/>
  <c r="J814" i="25"/>
  <c r="J815" i="25"/>
  <c r="J816" i="25"/>
  <c r="J817" i="25"/>
  <c r="J818" i="25"/>
  <c r="J819" i="25"/>
  <c r="J820" i="25"/>
  <c r="J821" i="25"/>
  <c r="J822" i="25"/>
  <c r="J823" i="25"/>
  <c r="J824" i="25"/>
  <c r="J825" i="25"/>
  <c r="G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G861" i="25"/>
  <c r="J861" i="25" s="1"/>
  <c r="J862" i="25"/>
  <c r="J863" i="25"/>
  <c r="G864" i="25"/>
  <c r="J864" i="25" s="1"/>
  <c r="J865" i="25"/>
  <c r="J866" i="25"/>
  <c r="G867" i="25"/>
  <c r="J867" i="25" s="1"/>
  <c r="J868" i="25"/>
  <c r="J869" i="25"/>
  <c r="G870" i="25"/>
  <c r="J870" i="25" s="1"/>
  <c r="J871" i="25"/>
  <c r="J872" i="25"/>
  <c r="G873" i="25"/>
  <c r="J873" i="25" s="1"/>
  <c r="J874" i="25"/>
  <c r="J875" i="25"/>
  <c r="G876" i="25"/>
  <c r="J876" i="25" s="1"/>
  <c r="J877" i="25"/>
  <c r="J878" i="25"/>
  <c r="J879" i="25"/>
  <c r="G880" i="25"/>
  <c r="J880" i="25" s="1"/>
  <c r="J881" i="25"/>
  <c r="J882" i="25"/>
  <c r="J883" i="25"/>
  <c r="J884" i="25"/>
  <c r="G885" i="25"/>
  <c r="J885" i="25" s="1"/>
  <c r="J886" i="25"/>
  <c r="J887" i="25"/>
  <c r="J888" i="25"/>
  <c r="J889" i="25"/>
  <c r="G890" i="25"/>
  <c r="J890" i="25" s="1"/>
  <c r="J891" i="25"/>
  <c r="J892" i="25"/>
  <c r="G893" i="25"/>
  <c r="J893" i="25" s="1"/>
  <c r="J894" i="25"/>
  <c r="J895" i="25"/>
  <c r="G896" i="25"/>
  <c r="J896" i="25" s="1"/>
  <c r="J897" i="25"/>
  <c r="J898" i="25"/>
  <c r="J899" i="25"/>
  <c r="J900" i="25"/>
  <c r="G901" i="25"/>
  <c r="J901" i="25"/>
  <c r="J902" i="25"/>
  <c r="J903" i="25"/>
  <c r="J904" i="25"/>
  <c r="G905" i="25"/>
  <c r="J905" i="25" s="1"/>
  <c r="J906" i="25"/>
  <c r="J907" i="25"/>
  <c r="E908" i="25"/>
  <c r="G908" i="25" s="1"/>
  <c r="J908" i="25" s="1"/>
  <c r="J909" i="25"/>
  <c r="G910" i="25"/>
  <c r="J910" i="25" s="1"/>
  <c r="J911" i="25"/>
  <c r="J912" i="25"/>
  <c r="G913" i="25"/>
  <c r="J913" i="25" s="1"/>
  <c r="J914" i="25"/>
  <c r="J915" i="25"/>
  <c r="J916" i="25"/>
  <c r="J917" i="25"/>
  <c r="J918" i="25"/>
  <c r="G919" i="25"/>
  <c r="J919" i="25" s="1"/>
  <c r="J920" i="25"/>
  <c r="J921" i="25"/>
  <c r="J922" i="25"/>
  <c r="G923" i="25"/>
  <c r="J923" i="25" s="1"/>
  <c r="J924" i="25"/>
  <c r="J925" i="25"/>
  <c r="G926" i="25"/>
  <c r="J926" i="25" s="1"/>
  <c r="J927" i="25"/>
  <c r="J928" i="25"/>
  <c r="J929" i="25"/>
  <c r="J930" i="25"/>
  <c r="J931" i="25"/>
  <c r="J932" i="25"/>
  <c r="J933" i="25"/>
  <c r="J934" i="25"/>
  <c r="J935" i="25"/>
  <c r="J936" i="25"/>
  <c r="J937" i="25"/>
  <c r="J938" i="25"/>
  <c r="J939" i="25"/>
  <c r="J940" i="25"/>
  <c r="J941" i="25"/>
  <c r="J942" i="25"/>
  <c r="J943" i="25"/>
  <c r="J944" i="25"/>
  <c r="G945" i="25"/>
  <c r="J945" i="25" s="1"/>
  <c r="J946" i="25"/>
  <c r="J947" i="25"/>
  <c r="J948" i="25"/>
  <c r="G949" i="25"/>
  <c r="J949" i="25" s="1"/>
  <c r="J950" i="25"/>
  <c r="J951" i="25"/>
  <c r="J952" i="25"/>
  <c r="G953" i="25"/>
  <c r="J953" i="25" s="1"/>
  <c r="J954" i="25"/>
  <c r="J955" i="25"/>
  <c r="J956" i="25"/>
  <c r="G957" i="25"/>
  <c r="J957" i="25" s="1"/>
  <c r="J958" i="25"/>
  <c r="J959" i="25"/>
  <c r="G960" i="25"/>
  <c r="J960" i="25"/>
  <c r="J961" i="25"/>
  <c r="J962" i="25"/>
  <c r="J963" i="25"/>
  <c r="G964" i="25"/>
  <c r="J964" i="25" s="1"/>
  <c r="J965" i="25"/>
  <c r="J966" i="25"/>
  <c r="G967" i="25"/>
  <c r="J967" i="25"/>
  <c r="J968" i="25"/>
  <c r="J969" i="25"/>
  <c r="G970" i="25"/>
  <c r="J970" i="25" s="1"/>
  <c r="J971" i="25"/>
  <c r="G972" i="25"/>
  <c r="J972" i="25" s="1"/>
  <c r="J973" i="25"/>
  <c r="G974" i="25"/>
  <c r="J974" i="25" s="1"/>
  <c r="J975" i="25"/>
  <c r="G976" i="25"/>
  <c r="J976" i="25" s="1"/>
  <c r="J977" i="25"/>
  <c r="G978" i="25"/>
  <c r="J978" i="25" s="1"/>
  <c r="J979" i="25"/>
  <c r="G980" i="25"/>
  <c r="J980" i="25" s="1"/>
  <c r="J981" i="25"/>
  <c r="J982" i="25"/>
  <c r="G983" i="25"/>
  <c r="J984" i="25"/>
  <c r="G985" i="25"/>
  <c r="J985" i="25" s="1"/>
  <c r="J986" i="25"/>
  <c r="J987" i="25"/>
  <c r="G988" i="25"/>
  <c r="J988" i="25" s="1"/>
  <c r="J989" i="25"/>
  <c r="G990" i="25"/>
  <c r="J990" i="25" s="1"/>
  <c r="J991" i="25"/>
  <c r="G992" i="25"/>
  <c r="J992" i="25" s="1"/>
  <c r="J993" i="25"/>
  <c r="J994" i="25"/>
  <c r="G995" i="25"/>
  <c r="J995" i="25" s="1"/>
  <c r="J996" i="25"/>
  <c r="J997" i="25"/>
  <c r="G998" i="25"/>
  <c r="J998" i="25" s="1"/>
  <c r="J999" i="25"/>
  <c r="J1000" i="25"/>
  <c r="J1001" i="25"/>
  <c r="G1002" i="25"/>
  <c r="J1002" i="25" s="1"/>
  <c r="J1003" i="25"/>
  <c r="J1004" i="25"/>
  <c r="G1005" i="25"/>
  <c r="J1005" i="25"/>
  <c r="J1006" i="25"/>
  <c r="J1007" i="25"/>
  <c r="G1008" i="25"/>
  <c r="J1009" i="25"/>
  <c r="J1010" i="25"/>
  <c r="G1011" i="25"/>
  <c r="J1011" i="25" s="1"/>
  <c r="J1012" i="25"/>
  <c r="J1013" i="25"/>
  <c r="J1014" i="25"/>
  <c r="G1015" i="25"/>
  <c r="J1015" i="25" s="1"/>
  <c r="J1016" i="25"/>
  <c r="J1017" i="25"/>
  <c r="G1018" i="25"/>
  <c r="J1018" i="25" s="1"/>
  <c r="J1019" i="25"/>
  <c r="J1020" i="25"/>
  <c r="G1021" i="25"/>
  <c r="J1021" i="25" s="1"/>
  <c r="J1022" i="25"/>
  <c r="G1023" i="25"/>
  <c r="J1023" i="25" s="1"/>
  <c r="J1024" i="25"/>
  <c r="J1025" i="25"/>
  <c r="G1026" i="25"/>
  <c r="J1026" i="25" s="1"/>
  <c r="J1027" i="25"/>
  <c r="J1028" i="25"/>
  <c r="G1029" i="25"/>
  <c r="J1029" i="25" s="1"/>
  <c r="J1030" i="25"/>
  <c r="J1031" i="25"/>
  <c r="G1032" i="25"/>
  <c r="J1032" i="25" s="1"/>
  <c r="J1033" i="25"/>
  <c r="C1034" i="25"/>
  <c r="J1034" i="25"/>
  <c r="J1035" i="25"/>
  <c r="G1036" i="25"/>
  <c r="J1036" i="25" s="1"/>
  <c r="J1037" i="25"/>
  <c r="G1038" i="25"/>
  <c r="J1038" i="25" s="1"/>
  <c r="J1039" i="25"/>
  <c r="G1040" i="25"/>
  <c r="J1040" i="25"/>
  <c r="J1041" i="25"/>
  <c r="J1042" i="25"/>
  <c r="G1043" i="25"/>
  <c r="J1043" i="25" s="1"/>
  <c r="J1044" i="25"/>
  <c r="J1045" i="25"/>
  <c r="G1046" i="25"/>
  <c r="J1046" i="25" s="1"/>
  <c r="J1047" i="25"/>
  <c r="G1048" i="25"/>
  <c r="J1048" i="25" s="1"/>
  <c r="J1049" i="25"/>
  <c r="J1050" i="25"/>
  <c r="G1051" i="25"/>
  <c r="J1051" i="25" s="1"/>
  <c r="J1052" i="25"/>
  <c r="G1053" i="25"/>
  <c r="J1053" i="25" s="1"/>
  <c r="J1054" i="25"/>
  <c r="G1055" i="25"/>
  <c r="J1055" i="25" s="1"/>
  <c r="J1056" i="25"/>
  <c r="G1057" i="25"/>
  <c r="J1057" i="25"/>
  <c r="J1058" i="25"/>
  <c r="J1059" i="25"/>
  <c r="J1060" i="25"/>
  <c r="J1061" i="25"/>
  <c r="G1062" i="25"/>
  <c r="J1062" i="25" s="1"/>
  <c r="J1063" i="25"/>
  <c r="J1064" i="25"/>
  <c r="G1065" i="25"/>
  <c r="J1065" i="25" s="1"/>
  <c r="J1066" i="25"/>
  <c r="J1067" i="25"/>
  <c r="G1068" i="25"/>
  <c r="J1068" i="25" s="1"/>
  <c r="J1069" i="25"/>
  <c r="J1070" i="25"/>
  <c r="G1071" i="25"/>
  <c r="J1072" i="25"/>
  <c r="J1073" i="25"/>
  <c r="J1074" i="25"/>
  <c r="G1075" i="25"/>
  <c r="J1075" i="25" s="1"/>
  <c r="J1076" i="25"/>
  <c r="G1077" i="25"/>
  <c r="J1077" i="25" s="1"/>
  <c r="J1078" i="25"/>
  <c r="J1079" i="25"/>
  <c r="J1080" i="25"/>
  <c r="G1081" i="25"/>
  <c r="J1081" i="25" s="1"/>
  <c r="J1082" i="25"/>
  <c r="J1083" i="25"/>
  <c r="J1084" i="25"/>
  <c r="J1085" i="25"/>
  <c r="J1086" i="25"/>
  <c r="G1087" i="25"/>
  <c r="J1087" i="25" s="1"/>
  <c r="J1088" i="25"/>
  <c r="G1089" i="25"/>
  <c r="J1089" i="25" s="1"/>
  <c r="J1090" i="25"/>
  <c r="J1091" i="25"/>
  <c r="J1092" i="25"/>
  <c r="J1093" i="25"/>
  <c r="J1094" i="25"/>
  <c r="J1095" i="25"/>
  <c r="G1096" i="25"/>
  <c r="J1096" i="25" s="1"/>
  <c r="J1097" i="25"/>
  <c r="J1098" i="25"/>
  <c r="J1099" i="25"/>
  <c r="J1100" i="25"/>
  <c r="G1101" i="25"/>
  <c r="J1101" i="25" s="1"/>
  <c r="J1102" i="25"/>
  <c r="J1103" i="25"/>
  <c r="G1104" i="25"/>
  <c r="J1104" i="25" s="1"/>
  <c r="J1105" i="25"/>
  <c r="G1106" i="25"/>
  <c r="J1106" i="25" s="1"/>
  <c r="J1107" i="25"/>
  <c r="G1108" i="25"/>
  <c r="J1108" i="25" s="1"/>
  <c r="J1109" i="25"/>
  <c r="G1110" i="25"/>
  <c r="J1110" i="25" s="1"/>
  <c r="J1111" i="25"/>
  <c r="J1112" i="25"/>
  <c r="J1113" i="25"/>
  <c r="G1114" i="25"/>
  <c r="J1114" i="25" s="1"/>
  <c r="J1115" i="25"/>
  <c r="J1116" i="25"/>
  <c r="J1117" i="25"/>
  <c r="G1118" i="25"/>
  <c r="J1118" i="25" s="1"/>
  <c r="J1119" i="25"/>
  <c r="G1120" i="25"/>
  <c r="J1120" i="25"/>
  <c r="J1121" i="25"/>
  <c r="G1122" i="25"/>
  <c r="J1122" i="25" s="1"/>
  <c r="J1123" i="25"/>
  <c r="J1124" i="25"/>
  <c r="G1125" i="25"/>
  <c r="J1125" i="25" s="1"/>
  <c r="J1126" i="25"/>
  <c r="G1127" i="25"/>
  <c r="J1127" i="25"/>
  <c r="J1128" i="25"/>
  <c r="G1129" i="25"/>
  <c r="J1129" i="25" s="1"/>
  <c r="J1130" i="25"/>
  <c r="G1131" i="25"/>
  <c r="J1131" i="25" s="1"/>
  <c r="J1132" i="25"/>
  <c r="J1133" i="25"/>
  <c r="G1134" i="25"/>
  <c r="J1134" i="25" s="1"/>
  <c r="J1135" i="25"/>
  <c r="G1136" i="25"/>
  <c r="J1136" i="25" s="1"/>
  <c r="J1137" i="25"/>
  <c r="G1138" i="25"/>
  <c r="J1138" i="25" s="1"/>
  <c r="J1139" i="25"/>
  <c r="J1140" i="25"/>
  <c r="J1141" i="25"/>
  <c r="G1142" i="25"/>
  <c r="J1142" i="25"/>
  <c r="J1143" i="25"/>
  <c r="G1144" i="25"/>
  <c r="J1144" i="25" s="1"/>
  <c r="J1145" i="25"/>
  <c r="G1146" i="25"/>
  <c r="J1146" i="25" s="1"/>
  <c r="J1147" i="25"/>
  <c r="G1148" i="25"/>
  <c r="J1148" i="25"/>
  <c r="J1149" i="25"/>
  <c r="G1150" i="25"/>
  <c r="J1150" i="25" s="1"/>
  <c r="J1151" i="25"/>
  <c r="G1152" i="25"/>
  <c r="J1152" i="25" s="1"/>
  <c r="J1153" i="25"/>
  <c r="G1154" i="25"/>
  <c r="J1154" i="25" s="1"/>
  <c r="J1155" i="25"/>
  <c r="G1156" i="25"/>
  <c r="J1156" i="25" s="1"/>
  <c r="J1157" i="25"/>
  <c r="G1158" i="25"/>
  <c r="J1158" i="25" s="1"/>
  <c r="J1159" i="25"/>
  <c r="G1160" i="25"/>
  <c r="J1160" i="25" s="1"/>
  <c r="J1161" i="25"/>
  <c r="G1162" i="25"/>
  <c r="J1162" i="25" s="1"/>
  <c r="J1163" i="25"/>
  <c r="G1164" i="25"/>
  <c r="J1164" i="25" s="1"/>
  <c r="J1165" i="25"/>
  <c r="G1166" i="25"/>
  <c r="J1166" i="25" s="1"/>
  <c r="J1167" i="25"/>
  <c r="G1168" i="25"/>
  <c r="J1168" i="25" s="1"/>
  <c r="J1169" i="25"/>
  <c r="J1170" i="25"/>
  <c r="G1171" i="25"/>
  <c r="J1171" i="25" s="1"/>
  <c r="J1172" i="25"/>
  <c r="G1173" i="25"/>
  <c r="J1173" i="25" s="1"/>
  <c r="J1174" i="25"/>
  <c r="G1175" i="25"/>
  <c r="J1175" i="25" s="1"/>
  <c r="J1176" i="25"/>
  <c r="G1177" i="25"/>
  <c r="J1177" i="25" s="1"/>
  <c r="J1178" i="25"/>
  <c r="G1179" i="25"/>
  <c r="J1179" i="25" s="1"/>
  <c r="J1180" i="25"/>
  <c r="G1181" i="25"/>
  <c r="J1181" i="25" s="1"/>
  <c r="J1182" i="25"/>
  <c r="G1183" i="25"/>
  <c r="J1183" i="25" s="1"/>
  <c r="J1184" i="25"/>
  <c r="G1185" i="25"/>
  <c r="J1185" i="25" s="1"/>
  <c r="J1186" i="25"/>
  <c r="G1187" i="25"/>
  <c r="J1187" i="25" s="1"/>
  <c r="J1188" i="25"/>
  <c r="G1189" i="25"/>
  <c r="J1189" i="25" s="1"/>
  <c r="J1190" i="25"/>
  <c r="G1191" i="25"/>
  <c r="J1191" i="25"/>
  <c r="J1192" i="25"/>
  <c r="G1193" i="25"/>
  <c r="J1193" i="25" s="1"/>
  <c r="J1194" i="25"/>
  <c r="G1195" i="25"/>
  <c r="J1195" i="25" s="1"/>
  <c r="J1196" i="25"/>
  <c r="J1197" i="25"/>
  <c r="G1198" i="25"/>
  <c r="J1198" i="25"/>
  <c r="J1199" i="25"/>
  <c r="G1200" i="25"/>
  <c r="J1200" i="25" s="1"/>
  <c r="J1201" i="25"/>
  <c r="G1202" i="25"/>
  <c r="J1202" i="25" s="1"/>
  <c r="J1203" i="25"/>
  <c r="G1204" i="25"/>
  <c r="J1204" i="25" s="1"/>
  <c r="J1205" i="25"/>
  <c r="G1206" i="25"/>
  <c r="J1206" i="25" s="1"/>
  <c r="J1207" i="25"/>
  <c r="G1208" i="25"/>
  <c r="J1208" i="25" s="1"/>
  <c r="J1209" i="25"/>
  <c r="G1210" i="25"/>
  <c r="J1210" i="25" s="1"/>
  <c r="J1211" i="25"/>
  <c r="G1212" i="25"/>
  <c r="J1212" i="25"/>
  <c r="J1213" i="25"/>
  <c r="G1214" i="25"/>
  <c r="J1214" i="25" s="1"/>
  <c r="J1215" i="25"/>
  <c r="G1216" i="25"/>
  <c r="J1216" i="25" s="1"/>
  <c r="J1217" i="25"/>
  <c r="G1218" i="25"/>
  <c r="J1218" i="25" s="1"/>
  <c r="J1219" i="25"/>
  <c r="G1220" i="25"/>
  <c r="J1220" i="25" s="1"/>
  <c r="J1221" i="25"/>
  <c r="G1222" i="25"/>
  <c r="J1222" i="25" s="1"/>
  <c r="J1223" i="25"/>
  <c r="G1224" i="25"/>
  <c r="J1224" i="25" s="1"/>
  <c r="J1225" i="25"/>
  <c r="J1226" i="25"/>
  <c r="J1227" i="25"/>
  <c r="J1228" i="25"/>
  <c r="J1229" i="25"/>
  <c r="J1230" i="25"/>
  <c r="J1231" i="25"/>
  <c r="J1232" i="25"/>
  <c r="J1233" i="25"/>
  <c r="J1234" i="25"/>
  <c r="J1235" i="25"/>
  <c r="J1236" i="25"/>
  <c r="J1237" i="25"/>
  <c r="J1238" i="25"/>
  <c r="J1239" i="25"/>
  <c r="J1240" i="25"/>
  <c r="J1241" i="25"/>
  <c r="G1242" i="25"/>
  <c r="J1242" i="25" s="1"/>
  <c r="J1243" i="25"/>
  <c r="G1244" i="25"/>
  <c r="J1244" i="25" s="1"/>
  <c r="J1245" i="25"/>
  <c r="A1246" i="25"/>
  <c r="G1246" i="25"/>
  <c r="J1246" i="25" s="1"/>
  <c r="J1247" i="25"/>
  <c r="G1248" i="25"/>
  <c r="J1248" i="25" s="1"/>
  <c r="J1249" i="25"/>
  <c r="G1250" i="25"/>
  <c r="J1250" i="25" s="1"/>
  <c r="J1251" i="25"/>
  <c r="G1252" i="25"/>
  <c r="J1252" i="25" s="1"/>
  <c r="J1253" i="25"/>
  <c r="G1254" i="25"/>
  <c r="J1254" i="25" s="1"/>
  <c r="J1255" i="25"/>
  <c r="G1256" i="25"/>
  <c r="J1256" i="25" s="1"/>
  <c r="J1257" i="25"/>
  <c r="G1258" i="25"/>
  <c r="J1258" i="25" s="1"/>
  <c r="J1259" i="25"/>
  <c r="G1260" i="25"/>
  <c r="J1260" i="25" s="1"/>
  <c r="J1261" i="25"/>
  <c r="G1262" i="25"/>
  <c r="J1262" i="25" s="1"/>
  <c r="J1263" i="25"/>
  <c r="G1264" i="25"/>
  <c r="J1264" i="25" s="1"/>
  <c r="J1265" i="25"/>
  <c r="G1266" i="25"/>
  <c r="J1266" i="25" s="1"/>
  <c r="J1267" i="25"/>
  <c r="G1268" i="25"/>
  <c r="J1268" i="25" s="1"/>
  <c r="J1269" i="25"/>
  <c r="G1270" i="25"/>
  <c r="J1270" i="25" s="1"/>
  <c r="J1271" i="25"/>
  <c r="G1272" i="25"/>
  <c r="J1272" i="25" s="1"/>
  <c r="J1273" i="25"/>
  <c r="G1274" i="25"/>
  <c r="J1274" i="25" s="1"/>
  <c r="J1275" i="25"/>
  <c r="G1276" i="25"/>
  <c r="J1276" i="25" s="1"/>
  <c r="J1277" i="25"/>
  <c r="G1278" i="25"/>
  <c r="J1278" i="25" s="1"/>
  <c r="J1279" i="25"/>
  <c r="G1280" i="25"/>
  <c r="J1280" i="25" s="1"/>
  <c r="J1281" i="25"/>
  <c r="G1282" i="25"/>
  <c r="J1282" i="25" s="1"/>
  <c r="J1283" i="25"/>
  <c r="G1284" i="25"/>
  <c r="J1284" i="25"/>
  <c r="J1285" i="25"/>
  <c r="G1286" i="25"/>
  <c r="J1286" i="25" s="1"/>
  <c r="J1287" i="25"/>
  <c r="G1288" i="25"/>
  <c r="J1288" i="25" s="1"/>
  <c r="J1289" i="25"/>
  <c r="G1290" i="25"/>
  <c r="J1290" i="25" s="1"/>
  <c r="J1291" i="25"/>
  <c r="G1292" i="25"/>
  <c r="J1292" i="25" s="1"/>
  <c r="J1293" i="25"/>
  <c r="G1294" i="25"/>
  <c r="J1294" i="25" s="1"/>
  <c r="J1295" i="25"/>
  <c r="G1296" i="25"/>
  <c r="J1296" i="25" s="1"/>
  <c r="J1297" i="25"/>
  <c r="G1298" i="25"/>
  <c r="J1298" i="25" s="1"/>
  <c r="J1299" i="25"/>
  <c r="G1300" i="25"/>
  <c r="J1300" i="25" s="1"/>
  <c r="J1301" i="25"/>
  <c r="G1302" i="25"/>
  <c r="J1302" i="25" s="1"/>
  <c r="J1303" i="25"/>
  <c r="G1304" i="25"/>
  <c r="J1304" i="25" s="1"/>
  <c r="J1305" i="25"/>
  <c r="G1306" i="25"/>
  <c r="J1306" i="25" s="1"/>
  <c r="J1307" i="25"/>
  <c r="G1308" i="25"/>
  <c r="J1308" i="25" s="1"/>
  <c r="J1309" i="25"/>
  <c r="G1310" i="25"/>
  <c r="J1310" i="25" s="1"/>
  <c r="J1311" i="25"/>
  <c r="G1312" i="25"/>
  <c r="J1312" i="25" s="1"/>
  <c r="J1313" i="25"/>
  <c r="G1314" i="25"/>
  <c r="J1314" i="25" s="1"/>
  <c r="J1315" i="25"/>
  <c r="G1316" i="25"/>
  <c r="J1316" i="25" s="1"/>
  <c r="J1317" i="25"/>
  <c r="G1318" i="25"/>
  <c r="J1318" i="25" s="1"/>
  <c r="J1319" i="25"/>
  <c r="G1320" i="25"/>
  <c r="J1320" i="25" s="1"/>
  <c r="J1321" i="25"/>
  <c r="G1322" i="25"/>
  <c r="J1322" i="25" s="1"/>
  <c r="J1323" i="25"/>
  <c r="G1324" i="25"/>
  <c r="J1324" i="25" s="1"/>
  <c r="J1325" i="25"/>
  <c r="G1326" i="25"/>
  <c r="J1326" i="25" s="1"/>
  <c r="J1327" i="25"/>
  <c r="G1328" i="25"/>
  <c r="J1328" i="25" s="1"/>
  <c r="J1329" i="25"/>
  <c r="G1330" i="25"/>
  <c r="J1330" i="25" s="1"/>
  <c r="J1331" i="25"/>
  <c r="G1332" i="25"/>
  <c r="J1332" i="25" s="1"/>
  <c r="J1333" i="25"/>
  <c r="G1334" i="25"/>
  <c r="J1334" i="25"/>
  <c r="J1335" i="25"/>
  <c r="G1336" i="25"/>
  <c r="J1336" i="25" s="1"/>
  <c r="J1337" i="25"/>
  <c r="G1338" i="25"/>
  <c r="J1338" i="25" s="1"/>
  <c r="J1339" i="25"/>
  <c r="G1340" i="25"/>
  <c r="J1340" i="25"/>
  <c r="J1341" i="25"/>
  <c r="G1342" i="25"/>
  <c r="J1342" i="25" s="1"/>
  <c r="J1343" i="25"/>
  <c r="G1344" i="25"/>
  <c r="J1344" i="25" s="1"/>
  <c r="J1345" i="25"/>
  <c r="G1346" i="25"/>
  <c r="J1346" i="25" s="1"/>
  <c r="J1347" i="25"/>
  <c r="G1348" i="25"/>
  <c r="J1348" i="25"/>
  <c r="J1349" i="25"/>
  <c r="G1350" i="25"/>
  <c r="J1350" i="25" s="1"/>
  <c r="J1351" i="25"/>
  <c r="G1352" i="25"/>
  <c r="J1352" i="25" s="1"/>
  <c r="J1353" i="25"/>
  <c r="G1354" i="25"/>
  <c r="J1354" i="25" s="1"/>
  <c r="J1355" i="25"/>
  <c r="G1356" i="25"/>
  <c r="J1356" i="25" s="1"/>
  <c r="J1357" i="25"/>
  <c r="G1358" i="25"/>
  <c r="J1358" i="25" s="1"/>
  <c r="J1359" i="25"/>
  <c r="G1360" i="25"/>
  <c r="J1360" i="25" s="1"/>
  <c r="J1361" i="25"/>
  <c r="G1362" i="25"/>
  <c r="J1362" i="25" s="1"/>
  <c r="J1363" i="25"/>
  <c r="G1364" i="25"/>
  <c r="J1364" i="25" s="1"/>
  <c r="J1365" i="25"/>
  <c r="G1366" i="25"/>
  <c r="J1366" i="25" s="1"/>
  <c r="J1367" i="25"/>
  <c r="G1368" i="25"/>
  <c r="J1368" i="25"/>
  <c r="J1369" i="25"/>
  <c r="G1370" i="25"/>
  <c r="J1370" i="25" s="1"/>
  <c r="J1371" i="25"/>
  <c r="J1372" i="25"/>
  <c r="J1373" i="25"/>
  <c r="J1374" i="25"/>
  <c r="J1375" i="25"/>
  <c r="J1376" i="25"/>
  <c r="J1377" i="25"/>
  <c r="J1378" i="25"/>
  <c r="J1379" i="25"/>
  <c r="J1380" i="25"/>
  <c r="J1381" i="25"/>
  <c r="G1382" i="25"/>
  <c r="J1382" i="25" s="1"/>
  <c r="J1383" i="25"/>
  <c r="J1384" i="25"/>
  <c r="G1385" i="25"/>
  <c r="J1385" i="25" s="1"/>
  <c r="J1386" i="25"/>
  <c r="G1387" i="25"/>
  <c r="J1387" i="25" s="1"/>
  <c r="J1388" i="25"/>
  <c r="J1389" i="25"/>
  <c r="G1390" i="25"/>
  <c r="J1390" i="25" s="1"/>
  <c r="J1391" i="25"/>
  <c r="G1392" i="25"/>
  <c r="J1392" i="25" s="1"/>
  <c r="J1393" i="25"/>
  <c r="G1394" i="25"/>
  <c r="J1394" i="25" s="1"/>
  <c r="J1395" i="25"/>
  <c r="G1396" i="25"/>
  <c r="J1396" i="25" s="1"/>
  <c r="J1397" i="25"/>
  <c r="J1398" i="25"/>
  <c r="G1399" i="25"/>
  <c r="J1399" i="25" s="1"/>
  <c r="J1400" i="25"/>
  <c r="G1401" i="25"/>
  <c r="J1401" i="25" s="1"/>
  <c r="J1402" i="25"/>
  <c r="G1403" i="25"/>
  <c r="J1403" i="25" s="1"/>
  <c r="J1404" i="25"/>
  <c r="G1405" i="25"/>
  <c r="J1405" i="25" s="1"/>
  <c r="J1406" i="25"/>
  <c r="G1407" i="25"/>
  <c r="J1407" i="25" s="1"/>
  <c r="J1408" i="25"/>
  <c r="G1409" i="25"/>
  <c r="J1409" i="25" s="1"/>
  <c r="J1410" i="25"/>
  <c r="J1411" i="25"/>
  <c r="J1412" i="25"/>
  <c r="G1413" i="25"/>
  <c r="J1413" i="25" s="1"/>
  <c r="J1414" i="25"/>
  <c r="G1415" i="25"/>
  <c r="J1415" i="25" s="1"/>
  <c r="J1416" i="25"/>
  <c r="G1417" i="25"/>
  <c r="J1417" i="25" s="1"/>
  <c r="J1418" i="25"/>
  <c r="G1419" i="25"/>
  <c r="J1419" i="25" s="1"/>
  <c r="J1420" i="25"/>
  <c r="G1421" i="25"/>
  <c r="J1421" i="25" s="1"/>
  <c r="J1422" i="25"/>
  <c r="G1423" i="25"/>
  <c r="J1423" i="25" s="1"/>
  <c r="J1424" i="25"/>
  <c r="G1425" i="25"/>
  <c r="J1425" i="25"/>
  <c r="J1426" i="25"/>
  <c r="G1427" i="25"/>
  <c r="J1427" i="25" s="1"/>
  <c r="J1428" i="25"/>
  <c r="G1429" i="25"/>
  <c r="J1429" i="25" s="1"/>
  <c r="J1430" i="25"/>
  <c r="G1431" i="25"/>
  <c r="J1431" i="25" s="1"/>
  <c r="J1432" i="25"/>
  <c r="G1433" i="25"/>
  <c r="J1433" i="25" s="1"/>
  <c r="J1434" i="25"/>
  <c r="G1435" i="25"/>
  <c r="J1435" i="25" s="1"/>
  <c r="J1436" i="25"/>
  <c r="E1437" i="25"/>
  <c r="G1437" i="25" s="1"/>
  <c r="J1437" i="25" s="1"/>
  <c r="J1438" i="25"/>
  <c r="G1439" i="25"/>
  <c r="J1439" i="25" s="1"/>
  <c r="J1440" i="25"/>
  <c r="G1441" i="25"/>
  <c r="J1441" i="25" s="1"/>
  <c r="J1442" i="25"/>
  <c r="G1443" i="25"/>
  <c r="J1443" i="25" s="1"/>
  <c r="J1444" i="25"/>
  <c r="G1445" i="25"/>
  <c r="J1445" i="25" s="1"/>
  <c r="J1446" i="25"/>
  <c r="G1447" i="25"/>
  <c r="J1447" i="25" s="1"/>
  <c r="J1448" i="25"/>
  <c r="G1449" i="25"/>
  <c r="J1449" i="25" s="1"/>
  <c r="J1450" i="25"/>
  <c r="G1451" i="25"/>
  <c r="J1451" i="25" s="1"/>
  <c r="J1452" i="25"/>
  <c r="G1453" i="25"/>
  <c r="J1453" i="25" s="1"/>
  <c r="J1454" i="25"/>
  <c r="G1455" i="25"/>
  <c r="J1455" i="25" s="1"/>
  <c r="J1456" i="25"/>
  <c r="G1457" i="25"/>
  <c r="J1457" i="25" s="1"/>
  <c r="J1458" i="25"/>
  <c r="G1459" i="25"/>
  <c r="J1459" i="25" s="1"/>
  <c r="J1460" i="25"/>
  <c r="G1461" i="25"/>
  <c r="J1461" i="25" s="1"/>
  <c r="J1462" i="25"/>
  <c r="G1463" i="25"/>
  <c r="J1463" i="25" s="1"/>
  <c r="J1464" i="25"/>
  <c r="G1465" i="25"/>
  <c r="J1465" i="25" s="1"/>
  <c r="J1466" i="25"/>
  <c r="G1467" i="25"/>
  <c r="J1467" i="25" s="1"/>
  <c r="J1468" i="25"/>
  <c r="G1469" i="25"/>
  <c r="J1469" i="25"/>
  <c r="J1470" i="25"/>
  <c r="G1471" i="25"/>
  <c r="J1471" i="25" s="1"/>
  <c r="J1472" i="25"/>
  <c r="G1473" i="25"/>
  <c r="J1473" i="25" s="1"/>
  <c r="J1474" i="25"/>
  <c r="J1475" i="25"/>
  <c r="G1476" i="25"/>
  <c r="J1476" i="25" s="1"/>
  <c r="J1477" i="25"/>
  <c r="J1478" i="25"/>
  <c r="G1479" i="25"/>
  <c r="J1479" i="25" s="1"/>
  <c r="J1480" i="25"/>
  <c r="J1481" i="25"/>
  <c r="G1482" i="25"/>
  <c r="J1482" i="25" s="1"/>
  <c r="J1483" i="25"/>
  <c r="J1484" i="25"/>
  <c r="G1485" i="25"/>
  <c r="J1485" i="25" s="1"/>
  <c r="J1486" i="25"/>
  <c r="G1487" i="25"/>
  <c r="J1487" i="25" s="1"/>
  <c r="J1488" i="25"/>
  <c r="J1489" i="25"/>
  <c r="G1490" i="25"/>
  <c r="J1490" i="25" s="1"/>
  <c r="J1491" i="25"/>
  <c r="J1492" i="25"/>
  <c r="G1493" i="25"/>
  <c r="J1493" i="25" s="1"/>
  <c r="J1494" i="25"/>
  <c r="J1495" i="25"/>
  <c r="G1496" i="25"/>
  <c r="J1496" i="25" s="1"/>
  <c r="J1497" i="25"/>
  <c r="J1498" i="25"/>
  <c r="G1499" i="25"/>
  <c r="J1499" i="25" s="1"/>
  <c r="J1500" i="25"/>
  <c r="J1501" i="25"/>
  <c r="G1502" i="25"/>
  <c r="J1502" i="25" s="1"/>
  <c r="J1503" i="25"/>
  <c r="J1504" i="25"/>
  <c r="G1505" i="25"/>
  <c r="J1505" i="25" s="1"/>
  <c r="J1506" i="25"/>
  <c r="G1507" i="25"/>
  <c r="J1507" i="25" s="1"/>
  <c r="J1508" i="25"/>
  <c r="J1509" i="25"/>
  <c r="G1510" i="25"/>
  <c r="J1510" i="25" s="1"/>
  <c r="J1511" i="25"/>
  <c r="E1512" i="25"/>
  <c r="G1512" i="25" s="1"/>
  <c r="J1512" i="25"/>
  <c r="J1513" i="25"/>
  <c r="G1514" i="25"/>
  <c r="J1514" i="25" s="1"/>
  <c r="J1515" i="25"/>
  <c r="G1516" i="25"/>
  <c r="J1516" i="25" s="1"/>
  <c r="J1517" i="25"/>
  <c r="J1518" i="25"/>
  <c r="G1519" i="25"/>
  <c r="J1519" i="25" s="1"/>
  <c r="J1520" i="25"/>
  <c r="G1521" i="25"/>
  <c r="J1521" i="25" s="1"/>
  <c r="J1522" i="25"/>
  <c r="J1523" i="25"/>
  <c r="G1524" i="25"/>
  <c r="J1524" i="25" s="1"/>
  <c r="J1525" i="25"/>
  <c r="J1526" i="25"/>
  <c r="J1527" i="25"/>
  <c r="J1528" i="25"/>
  <c r="J1529" i="25"/>
  <c r="G1530" i="25"/>
  <c r="J1530" i="25" s="1"/>
  <c r="J1531" i="25"/>
  <c r="J1532" i="25"/>
  <c r="G1533" i="25"/>
  <c r="J1533" i="25" s="1"/>
  <c r="J1534" i="25"/>
  <c r="J1535" i="25"/>
  <c r="G1536" i="25"/>
  <c r="J1536" i="25" s="1"/>
  <c r="J1537" i="25"/>
  <c r="J1538" i="25"/>
  <c r="J1539" i="25"/>
  <c r="G1540" i="25"/>
  <c r="J1540" i="25" s="1"/>
  <c r="J1541" i="25"/>
  <c r="J1542" i="25"/>
  <c r="G1543" i="25"/>
  <c r="J1543" i="25" s="1"/>
  <c r="J1544" i="25"/>
  <c r="G1545" i="25"/>
  <c r="J1545" i="25" s="1"/>
  <c r="J1546" i="25"/>
  <c r="G1547" i="25"/>
  <c r="J1547" i="25" s="1"/>
  <c r="J1548" i="25"/>
  <c r="J1549" i="25"/>
  <c r="G1550" i="25"/>
  <c r="J1551" i="25"/>
  <c r="J1552" i="25"/>
  <c r="J1553" i="25"/>
  <c r="J1554" i="25"/>
  <c r="J1555" i="25"/>
  <c r="G1556" i="25"/>
  <c r="J1556" i="25" s="1"/>
  <c r="J1557" i="25"/>
  <c r="J1558" i="25"/>
  <c r="J1559" i="25"/>
  <c r="J1560" i="25"/>
  <c r="J1561" i="25"/>
  <c r="E1562" i="25"/>
  <c r="G1562" i="25" s="1"/>
  <c r="J1562" i="25" s="1"/>
  <c r="J1563" i="25"/>
  <c r="G1564" i="25"/>
  <c r="J1564" i="25" s="1"/>
  <c r="J1565" i="25"/>
  <c r="J1566" i="25"/>
  <c r="G1567" i="25"/>
  <c r="J1567" i="25" s="1"/>
  <c r="J1568" i="25"/>
  <c r="J1569" i="25"/>
  <c r="G1570" i="25"/>
  <c r="J1570" i="25" s="1"/>
  <c r="J1571" i="25"/>
  <c r="J1572" i="25"/>
  <c r="G1573" i="25"/>
  <c r="J1573" i="25"/>
  <c r="J1574" i="25"/>
  <c r="G1575" i="25"/>
  <c r="J1575" i="25" s="1"/>
  <c r="J1576" i="25"/>
  <c r="J1577" i="25"/>
  <c r="G1578" i="25"/>
  <c r="J1578" i="25" s="1"/>
  <c r="J1579" i="25"/>
  <c r="G1580" i="25"/>
  <c r="J1580" i="25" s="1"/>
  <c r="J1581" i="25"/>
  <c r="G1582" i="25"/>
  <c r="J1582" i="25" s="1"/>
  <c r="J1583" i="25"/>
  <c r="G1584" i="25"/>
  <c r="J1584" i="25"/>
  <c r="J1585" i="25"/>
  <c r="J1586" i="25"/>
  <c r="G1587" i="25"/>
  <c r="J1588" i="25"/>
  <c r="G1589" i="25"/>
  <c r="J1589" i="25" s="1"/>
  <c r="J1590" i="25"/>
  <c r="J1591" i="25"/>
  <c r="J1592" i="25"/>
  <c r="J1593" i="25"/>
  <c r="G1594" i="25"/>
  <c r="J1594" i="25" s="1"/>
  <c r="J1595" i="25"/>
  <c r="J1596" i="25"/>
  <c r="J1597" i="25"/>
  <c r="J1598" i="25"/>
  <c r="J1599" i="25"/>
  <c r="J1600" i="25"/>
  <c r="J1601" i="25"/>
  <c r="J1602" i="25"/>
  <c r="J1603" i="25"/>
  <c r="J1604" i="25"/>
  <c r="J1605" i="25"/>
  <c r="J1606" i="25"/>
  <c r="J1607" i="25"/>
  <c r="J1608" i="25"/>
  <c r="J1609" i="25"/>
  <c r="J1610" i="25"/>
  <c r="J1611" i="25"/>
  <c r="J1612" i="25"/>
  <c r="J1613" i="25"/>
  <c r="G1614" i="25"/>
  <c r="J1615" i="25"/>
  <c r="G1616" i="25"/>
  <c r="J1616" i="25" s="1"/>
  <c r="J1617" i="25"/>
  <c r="G1618" i="25"/>
  <c r="J1618" i="25"/>
  <c r="J1619" i="25"/>
  <c r="J1620" i="25"/>
  <c r="G1621" i="25"/>
  <c r="J1621" i="25"/>
  <c r="J1622" i="25"/>
  <c r="G1623" i="25"/>
  <c r="J1623" i="25" s="1"/>
  <c r="J1624" i="25"/>
  <c r="G1625" i="25"/>
  <c r="J1625" i="25" s="1"/>
  <c r="J1626" i="25"/>
  <c r="C1627" i="25"/>
  <c r="J1627" i="25"/>
  <c r="J6" i="37"/>
  <c r="J7" i="37"/>
  <c r="G8" i="37"/>
  <c r="G9" i="37"/>
  <c r="J9" i="37" s="1"/>
  <c r="G10" i="37"/>
  <c r="J10" i="37" s="1"/>
  <c r="G11" i="37"/>
  <c r="J11" i="37" s="1"/>
  <c r="G12" i="37"/>
  <c r="J12" i="37" s="1"/>
  <c r="G13" i="37"/>
  <c r="D35" i="9"/>
  <c r="F36" i="9" s="1"/>
  <c r="F22" i="40" s="1"/>
  <c r="J6" i="15"/>
  <c r="J7" i="15"/>
  <c r="G8" i="15"/>
  <c r="J8" i="15" s="1"/>
  <c r="G9" i="15"/>
  <c r="J9" i="15" s="1"/>
  <c r="G10" i="15"/>
  <c r="J10" i="15" s="1"/>
  <c r="G11" i="15"/>
  <c r="J11" i="15" s="1"/>
  <c r="G12" i="15"/>
  <c r="J12" i="15" s="1"/>
  <c r="G13" i="15"/>
  <c r="J13" i="15" s="1"/>
  <c r="J14" i="15"/>
  <c r="G15" i="15"/>
  <c r="J15" i="15" s="1"/>
  <c r="G16" i="15"/>
  <c r="G17" i="15"/>
  <c r="J17" i="15" s="1"/>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c r="J48" i="15" s="1"/>
  <c r="J49" i="15"/>
  <c r="J50" i="15"/>
  <c r="J51" i="15"/>
  <c r="J52" i="15"/>
  <c r="J53" i="15"/>
  <c r="J54" i="15"/>
  <c r="E55" i="15"/>
  <c r="G55" i="15" s="1"/>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c r="J76" i="15" s="1"/>
  <c r="J77" i="15"/>
  <c r="J78" i="15"/>
  <c r="J79" i="15"/>
  <c r="J80" i="15"/>
  <c r="J81" i="15"/>
  <c r="J82" i="15"/>
  <c r="E83" i="15"/>
  <c r="G83" i="15" s="1"/>
  <c r="J83" i="15"/>
  <c r="J84" i="15"/>
  <c r="J85" i="15"/>
  <c r="J86" i="15"/>
  <c r="J87" i="15"/>
  <c r="J88" i="15"/>
  <c r="J89" i="15"/>
  <c r="E90" i="15"/>
  <c r="G90" i="15"/>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c r="J112" i="15" s="1"/>
  <c r="J113" i="15"/>
  <c r="J114" i="15"/>
  <c r="J115" i="15"/>
  <c r="J116" i="15"/>
  <c r="J117" i="15"/>
  <c r="J118" i="15"/>
  <c r="E119" i="15"/>
  <c r="G119" i="15" s="1"/>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c r="J148" i="15"/>
  <c r="G149" i="15"/>
  <c r="J149" i="15" s="1"/>
  <c r="J150" i="15"/>
  <c r="G151" i="15"/>
  <c r="J151" i="15" s="1"/>
  <c r="J152" i="15"/>
  <c r="G153" i="15"/>
  <c r="J153" i="15" s="1"/>
  <c r="E154" i="15"/>
  <c r="G154" i="15" s="1"/>
  <c r="J154" i="15" s="1"/>
  <c r="J155" i="15"/>
  <c r="J156" i="15"/>
  <c r="J157" i="15"/>
  <c r="J158" i="15"/>
  <c r="J159" i="15"/>
  <c r="J160" i="15"/>
  <c r="J161" i="15"/>
  <c r="E162" i="15"/>
  <c r="G162" i="15" s="1"/>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s="1"/>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s="1"/>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s="1"/>
  <c r="J256" i="15" s="1"/>
  <c r="J257" i="15"/>
  <c r="J258" i="15"/>
  <c r="J259" i="15"/>
  <c r="J260" i="15"/>
  <c r="J261" i="15"/>
  <c r="J262" i="15"/>
  <c r="E263" i="15"/>
  <c r="G263" i="15" s="1"/>
  <c r="J263" i="15" s="1"/>
  <c r="J264" i="15"/>
  <c r="J265" i="15"/>
  <c r="J266" i="15"/>
  <c r="J267" i="15"/>
  <c r="J268" i="15"/>
  <c r="J269" i="15"/>
  <c r="E270" i="15"/>
  <c r="G270" i="15"/>
  <c r="J270" i="15" s="1"/>
  <c r="J271" i="15"/>
  <c r="J272" i="15"/>
  <c r="J273" i="15"/>
  <c r="J274" i="15"/>
  <c r="J275" i="15"/>
  <c r="J276" i="15"/>
  <c r="J277" i="15"/>
  <c r="E278" i="15"/>
  <c r="G278" i="15" s="1"/>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s="1"/>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s="1"/>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50" i="15"/>
  <c r="J351" i="15"/>
  <c r="J352" i="15"/>
  <c r="J353" i="15"/>
  <c r="J354" i="15"/>
  <c r="J355" i="15"/>
  <c r="G356" i="15"/>
  <c r="J356" i="15" s="1"/>
  <c r="J357" i="15"/>
  <c r="J358" i="15"/>
  <c r="J359" i="15"/>
  <c r="J360" i="15"/>
  <c r="J361" i="15"/>
  <c r="G362" i="15"/>
  <c r="J362" i="15" s="1"/>
  <c r="J363" i="15"/>
  <c r="G364" i="15"/>
  <c r="J364" i="15" s="1"/>
  <c r="J365" i="15"/>
  <c r="G366" i="15"/>
  <c r="J366" i="15"/>
  <c r="J367" i="15"/>
  <c r="G368" i="15"/>
  <c r="J368" i="15" s="1"/>
  <c r="J369" i="15"/>
  <c r="G370" i="15"/>
  <c r="J370" i="15" s="1"/>
  <c r="J371" i="15"/>
  <c r="G372" i="15"/>
  <c r="J372" i="15" s="1"/>
  <c r="J373" i="15"/>
  <c r="G374" i="15"/>
  <c r="J374" i="15"/>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s="1"/>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s="1"/>
  <c r="J429" i="15"/>
  <c r="G430" i="15"/>
  <c r="J430" i="15"/>
  <c r="J431" i="15"/>
  <c r="E432" i="15"/>
  <c r="G432" i="15" s="1"/>
  <c r="J432" i="15" s="1"/>
  <c r="J433" i="15"/>
  <c r="J434" i="15"/>
  <c r="J435" i="15"/>
  <c r="J436" i="15"/>
  <c r="J437" i="15"/>
  <c r="J438" i="15"/>
  <c r="J439" i="15"/>
  <c r="G440" i="15"/>
  <c r="J440" i="15" s="1"/>
  <c r="J441" i="15"/>
  <c r="G442" i="15"/>
  <c r="J442" i="15"/>
  <c r="J443" i="15"/>
  <c r="G444" i="15"/>
  <c r="J444" i="15" s="1"/>
  <c r="J445" i="15"/>
  <c r="G446" i="15"/>
  <c r="J446" i="15" s="1"/>
  <c r="J447" i="15"/>
  <c r="G448" i="15"/>
  <c r="J448" i="15" s="1"/>
  <c r="J449" i="15"/>
  <c r="G450" i="15"/>
  <c r="J450" i="15" s="1"/>
  <c r="J451" i="15"/>
  <c r="J452" i="15"/>
  <c r="G453" i="15"/>
  <c r="J453" i="15" s="1"/>
  <c r="J454" i="15"/>
  <c r="J455" i="15"/>
  <c r="J456" i="15"/>
  <c r="G457" i="15"/>
  <c r="J457" i="15" s="1"/>
  <c r="J458" i="15"/>
  <c r="G459" i="15"/>
  <c r="J459" i="15"/>
  <c r="J460" i="15"/>
  <c r="G461" i="15"/>
  <c r="J461" i="15" s="1"/>
  <c r="J462" i="15"/>
  <c r="G463" i="15"/>
  <c r="J463" i="15" s="1"/>
  <c r="J464" i="15"/>
  <c r="G465" i="15"/>
  <c r="J465" i="15" s="1"/>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s="1"/>
  <c r="J497" i="15" s="1"/>
  <c r="J498" i="15"/>
  <c r="J499" i="15"/>
  <c r="J500" i="15"/>
  <c r="J501" i="15"/>
  <c r="J502" i="15"/>
  <c r="J503" i="15"/>
  <c r="E504" i="15"/>
  <c r="G504" i="15"/>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s="1"/>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c r="J559" i="15"/>
  <c r="J560" i="15"/>
  <c r="J561" i="15"/>
  <c r="G562" i="15"/>
  <c r="J562" i="15" s="1"/>
  <c r="E563" i="15"/>
  <c r="G563" i="15" s="1"/>
  <c r="J563" i="15" s="1"/>
  <c r="J564" i="15"/>
  <c r="J565" i="15"/>
  <c r="J566" i="15"/>
  <c r="J567" i="15"/>
  <c r="J568" i="15"/>
  <c r="J569" i="15"/>
  <c r="J570" i="15"/>
  <c r="J571" i="15"/>
  <c r="J572" i="15"/>
  <c r="G573" i="15"/>
  <c r="J573" i="15"/>
  <c r="J574" i="15"/>
  <c r="G575" i="15"/>
  <c r="J575" i="15" s="1"/>
  <c r="J576" i="15"/>
  <c r="G577" i="15"/>
  <c r="J577" i="15" s="1"/>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s="1"/>
  <c r="G607" i="15"/>
  <c r="J607" i="15" s="1"/>
  <c r="J608" i="15"/>
  <c r="J609" i="15"/>
  <c r="G610" i="15"/>
  <c r="J610" i="15" s="1"/>
  <c r="G611" i="15"/>
  <c r="J611" i="15" s="1"/>
  <c r="J612" i="15"/>
  <c r="J613" i="15"/>
  <c r="G614" i="15"/>
  <c r="J614" i="15" s="1"/>
  <c r="G615" i="15"/>
  <c r="J615" i="15" s="1"/>
  <c r="J616" i="15"/>
  <c r="J617" i="15"/>
  <c r="G618" i="15"/>
  <c r="J618" i="15" s="1"/>
  <c r="G619" i="15"/>
  <c r="J619" i="15" s="1"/>
  <c r="G620" i="15"/>
  <c r="J620" i="15" s="1"/>
  <c r="G621" i="15"/>
  <c r="J621" i="15" s="1"/>
  <c r="G622" i="15"/>
  <c r="J622" i="15" s="1"/>
  <c r="G623" i="15"/>
  <c r="J623" i="15" s="1"/>
  <c r="G624" i="15"/>
  <c r="J624" i="15" s="1"/>
  <c r="G625" i="15"/>
  <c r="J625" i="15" s="1"/>
  <c r="G626" i="15"/>
  <c r="J626" i="15" s="1"/>
  <c r="J627" i="15"/>
  <c r="J628" i="15"/>
  <c r="E629" i="15"/>
  <c r="G629" i="15" s="1"/>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s="1"/>
  <c r="J659" i="15" s="1"/>
  <c r="J660" i="15"/>
  <c r="J661" i="15"/>
  <c r="J662" i="15"/>
  <c r="J663" i="15"/>
  <c r="J664" i="15"/>
  <c r="J665" i="15"/>
  <c r="J666" i="15"/>
  <c r="E667" i="15"/>
  <c r="G667" i="15" s="1"/>
  <c r="J667" i="15" s="1"/>
  <c r="J668" i="15"/>
  <c r="J669" i="15"/>
  <c r="J670" i="15"/>
  <c r="J671" i="15"/>
  <c r="J672" i="15"/>
  <c r="J673" i="15"/>
  <c r="J674" i="15"/>
  <c r="E675" i="15"/>
  <c r="G675" i="15" s="1"/>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c r="G693" i="15"/>
  <c r="J693" i="15" s="1"/>
  <c r="G694" i="15"/>
  <c r="J694" i="15" s="1"/>
  <c r="G695" i="15"/>
  <c r="J695" i="15" s="1"/>
  <c r="G696" i="15"/>
  <c r="J696" i="15" s="1"/>
  <c r="J697" i="15"/>
  <c r="G6" i="12"/>
  <c r="J6" i="12" s="1"/>
  <c r="G7" i="12"/>
  <c r="J7" i="12"/>
  <c r="G8" i="12"/>
  <c r="J8" i="12" s="1"/>
  <c r="G9" i="12"/>
  <c r="J9" i="12" s="1"/>
  <c r="G10" i="12"/>
  <c r="J10" i="12" s="1"/>
  <c r="G11" i="12"/>
  <c r="J11" i="12" s="1"/>
  <c r="G12" i="12"/>
  <c r="J12" i="12" s="1"/>
  <c r="G13" i="12"/>
  <c r="J13" i="12" s="1"/>
  <c r="G14" i="12"/>
  <c r="J14" i="12" s="1"/>
  <c r="G15" i="12"/>
  <c r="J15" i="12"/>
  <c r="G16" i="12"/>
  <c r="J16" i="12" s="1"/>
  <c r="G17" i="12"/>
  <c r="J17" i="12" s="1"/>
  <c r="G18" i="12"/>
  <c r="J18" i="12" s="1"/>
  <c r="G19" i="12"/>
  <c r="J19" i="12" s="1"/>
  <c r="G20" i="12"/>
  <c r="J20" i="12" s="1"/>
  <c r="G21" i="12"/>
  <c r="J21" i="12" s="1"/>
  <c r="G22" i="12"/>
  <c r="J22" i="12" s="1"/>
  <c r="G23" i="12"/>
  <c r="J23" i="12" s="1"/>
  <c r="G24" i="12"/>
  <c r="J24" i="12"/>
  <c r="G25" i="12"/>
  <c r="J25" i="12" s="1"/>
  <c r="G26" i="12"/>
  <c r="J26" i="12" s="1"/>
  <c r="G27" i="12"/>
  <c r="J27" i="12" s="1"/>
  <c r="G28" i="12"/>
  <c r="J28" i="12" s="1"/>
  <c r="G29" i="12"/>
  <c r="J29" i="12" s="1"/>
  <c r="G30" i="12"/>
  <c r="J30" i="12"/>
  <c r="G31" i="12"/>
  <c r="J31" i="12" s="1"/>
  <c r="G32" i="12"/>
  <c r="J32" i="12"/>
  <c r="J33" i="12"/>
  <c r="G34" i="12"/>
  <c r="J34" i="12" s="1"/>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c r="G14" i="35"/>
  <c r="J14" i="35" s="1"/>
  <c r="G15" i="35"/>
  <c r="J15" i="35" s="1"/>
  <c r="G16" i="35"/>
  <c r="J16" i="35" s="1"/>
  <c r="G17" i="35"/>
  <c r="J17" i="35" s="1"/>
  <c r="G18" i="35"/>
  <c r="J18" i="35" s="1"/>
  <c r="G19" i="35"/>
  <c r="J19" i="35" s="1"/>
  <c r="E20" i="35"/>
  <c r="G20" i="35" s="1"/>
  <c r="J20" i="35" s="1"/>
  <c r="G21" i="35"/>
  <c r="G22" i="35"/>
  <c r="J22" i="35" s="1"/>
  <c r="G23" i="35"/>
  <c r="J23" i="35" s="1"/>
  <c r="G24" i="35"/>
  <c r="J24" i="35" s="1"/>
  <c r="G25" i="35"/>
  <c r="J25" i="35" s="1"/>
  <c r="G26" i="35"/>
  <c r="J26" i="35" s="1"/>
  <c r="G27" i="35"/>
  <c r="J27" i="35" s="1"/>
  <c r="G28" i="35"/>
  <c r="J28" i="35" s="1"/>
  <c r="G29" i="35"/>
  <c r="J29" i="35" s="1"/>
  <c r="G30" i="35"/>
  <c r="J30" i="35" s="1"/>
  <c r="G31" i="35"/>
  <c r="J31" i="35" s="1"/>
  <c r="G32" i="35"/>
  <c r="J32" i="35" s="1"/>
  <c r="G33" i="35"/>
  <c r="J33" i="35" s="1"/>
  <c r="G34" i="35"/>
  <c r="J34" i="35" s="1"/>
  <c r="G35" i="35"/>
  <c r="J35" i="35" s="1"/>
  <c r="G36" i="35"/>
  <c r="J36" i="35" s="1"/>
  <c r="G37" i="35"/>
  <c r="J37" i="35" s="1"/>
  <c r="G38" i="35"/>
  <c r="J38" i="35" s="1"/>
  <c r="G39" i="35"/>
  <c r="J39" i="35" s="1"/>
  <c r="G40" i="35"/>
  <c r="J40" i="35" s="1"/>
  <c r="G41" i="35"/>
  <c r="J41" i="35" s="1"/>
  <c r="G42" i="35"/>
  <c r="J42" i="35" s="1"/>
  <c r="G43" i="35"/>
  <c r="J43" i="35" s="1"/>
  <c r="G44" i="35"/>
  <c r="J44" i="35" s="1"/>
  <c r="G45" i="35"/>
  <c r="J45" i="35" s="1"/>
  <c r="G46" i="35"/>
  <c r="J46" i="35" s="1"/>
  <c r="G47" i="35"/>
  <c r="J47" i="35" s="1"/>
  <c r="G48" i="35"/>
  <c r="J48" i="35" s="1"/>
  <c r="G49" i="35"/>
  <c r="J49" i="35"/>
  <c r="G50" i="35"/>
  <c r="J50" i="35" s="1"/>
  <c r="G51" i="35"/>
  <c r="J51" i="35" s="1"/>
  <c r="G52" i="35"/>
  <c r="J52" i="35" s="1"/>
  <c r="G53" i="35"/>
  <c r="J53" i="35" s="1"/>
  <c r="G54" i="35"/>
  <c r="J54" i="35" s="1"/>
  <c r="E55" i="35"/>
  <c r="G55" i="35" s="1"/>
  <c r="J55" i="35" s="1"/>
  <c r="G56" i="35"/>
  <c r="J56" i="35" s="1"/>
  <c r="G57" i="35"/>
  <c r="J57" i="35" s="1"/>
  <c r="G58" i="35"/>
  <c r="J58" i="35" s="1"/>
  <c r="G59" i="35"/>
  <c r="J59" i="35"/>
  <c r="G60" i="35"/>
  <c r="J60" i="35" s="1"/>
  <c r="G61" i="35"/>
  <c r="J61" i="35" s="1"/>
  <c r="G62" i="35"/>
  <c r="J62" i="35" s="1"/>
  <c r="G63" i="35"/>
  <c r="J63" i="35" s="1"/>
  <c r="G64" i="35"/>
  <c r="J64" i="35" s="1"/>
  <c r="G65" i="35"/>
  <c r="J65" i="35" s="1"/>
  <c r="G66" i="35"/>
  <c r="J66" i="35" s="1"/>
  <c r="G67" i="35"/>
  <c r="J67" i="35" s="1"/>
  <c r="G68" i="35"/>
  <c r="J68" i="35"/>
  <c r="G69" i="35"/>
  <c r="J69" i="35" s="1"/>
  <c r="G70" i="35"/>
  <c r="J70" i="35" s="1"/>
  <c r="G71" i="35"/>
  <c r="J71" i="35" s="1"/>
  <c r="G72" i="35"/>
  <c r="J72" i="35" s="1"/>
  <c r="G73" i="35"/>
  <c r="J73" i="35" s="1"/>
  <c r="G74" i="35"/>
  <c r="J74" i="35"/>
  <c r="J6" i="38"/>
  <c r="J7" i="38"/>
  <c r="J8" i="38"/>
  <c r="G9" i="38"/>
  <c r="J9" i="38" s="1"/>
  <c r="J10" i="38"/>
  <c r="J11" i="38"/>
  <c r="B12" i="38"/>
  <c r="B13" i="38" s="1"/>
  <c r="J12" i="38"/>
  <c r="J13" i="38"/>
  <c r="G14" i="38"/>
  <c r="J14" i="38" s="1"/>
  <c r="J15" i="38"/>
  <c r="J16" i="38"/>
  <c r="B17" i="38"/>
  <c r="J17" i="38"/>
  <c r="G18" i="38"/>
  <c r="J18" i="38" s="1"/>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B49" i="38" s="1"/>
  <c r="J48" i="38"/>
  <c r="J49" i="38"/>
  <c r="G50" i="38"/>
  <c r="J50" i="38" s="1"/>
  <c r="J51" i="38"/>
  <c r="J52" i="38"/>
  <c r="B53" i="38"/>
  <c r="B54" i="38" s="1"/>
  <c r="B55" i="38" s="1"/>
  <c r="J53" i="38"/>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8" i="38"/>
  <c r="J79" i="38"/>
  <c r="B80" i="38"/>
  <c r="J80" i="38"/>
  <c r="G81" i="38"/>
  <c r="J81" i="38" s="1"/>
  <c r="J82" i="38"/>
  <c r="J83" i="38"/>
  <c r="B84" i="38"/>
  <c r="J84" i="38"/>
  <c r="G85" i="38"/>
  <c r="J85" i="38" s="1"/>
  <c r="J86" i="38"/>
  <c r="J87" i="38"/>
  <c r="B88" i="38"/>
  <c r="J88" i="38"/>
  <c r="G89" i="38"/>
  <c r="J89" i="38" s="1"/>
  <c r="J90" i="38"/>
  <c r="J91" i="38"/>
  <c r="B92" i="38"/>
  <c r="J92" i="38"/>
  <c r="J93" i="38"/>
  <c r="G94" i="38"/>
  <c r="J94" i="38" s="1"/>
  <c r="J95" i="38"/>
  <c r="J96" i="38"/>
  <c r="B97" i="38"/>
  <c r="J97" i="38"/>
  <c r="G98" i="38"/>
  <c r="J98" i="38" s="1"/>
  <c r="J99" i="38"/>
  <c r="J100" i="38"/>
  <c r="B101" i="38"/>
  <c r="J101" i="38"/>
  <c r="G102" i="38"/>
  <c r="J102" i="38" s="1"/>
  <c r="J103" i="38"/>
  <c r="J104" i="38"/>
  <c r="B105" i="38"/>
  <c r="B106" i="38" s="1"/>
  <c r="B107" i="38" s="1"/>
  <c r="J105" i="38"/>
  <c r="J106" i="38"/>
  <c r="J107" i="38"/>
  <c r="G108" i="38"/>
  <c r="J108" i="38" s="1"/>
  <c r="J109" i="38"/>
  <c r="J110" i="38"/>
  <c r="B111" i="38"/>
  <c r="B112" i="38"/>
  <c r="J111" i="38"/>
  <c r="J112" i="38"/>
  <c r="J113" i="38"/>
  <c r="G114" i="38"/>
  <c r="J114" i="38" s="1"/>
  <c r="J115" i="38"/>
  <c r="J116" i="38"/>
  <c r="B117" i="38"/>
  <c r="J117" i="38"/>
  <c r="G118" i="38"/>
  <c r="J118" i="38" s="1"/>
  <c r="J119" i="38"/>
  <c r="J120" i="38"/>
  <c r="B121" i="38"/>
  <c r="B122" i="38" s="1"/>
  <c r="B123" i="38" s="1"/>
  <c r="J121" i="38"/>
  <c r="J122" i="38"/>
  <c r="J123" i="38"/>
  <c r="G124" i="38"/>
  <c r="J124" i="38"/>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c r="J144" i="38"/>
  <c r="J145" i="38"/>
  <c r="B146" i="38"/>
  <c r="J146" i="38"/>
  <c r="G147" i="38"/>
  <c r="J147" i="38" s="1"/>
  <c r="J148" i="38"/>
  <c r="J149" i="38"/>
  <c r="B150" i="38"/>
  <c r="J150" i="38"/>
  <c r="J151" i="38"/>
  <c r="G152" i="38"/>
  <c r="J153" i="38"/>
  <c r="J154" i="38"/>
  <c r="B155" i="38"/>
  <c r="J155" i="38"/>
  <c r="G156" i="38"/>
  <c r="J156" i="38" s="1"/>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s="1"/>
  <c r="J186" i="38"/>
  <c r="J187" i="38"/>
  <c r="B188" i="38"/>
  <c r="J188" i="38"/>
  <c r="B189" i="38"/>
  <c r="B190" i="38" s="1"/>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1" i="38"/>
  <c r="J6" i="6"/>
  <c r="J7" i="6"/>
  <c r="J8" i="6"/>
  <c r="G9" i="6"/>
  <c r="J9" i="6" s="1"/>
  <c r="G10" i="6"/>
  <c r="J10" i="6" s="1"/>
  <c r="G11" i="6"/>
  <c r="J12" i="6"/>
  <c r="G13" i="6"/>
  <c r="J13" i="6" s="1"/>
  <c r="G14" i="6"/>
  <c r="J14" i="6" s="1"/>
  <c r="G15" i="6"/>
  <c r="J15" i="6"/>
  <c r="G16" i="6"/>
  <c r="J16" i="6" s="1"/>
  <c r="G17" i="6"/>
  <c r="J17" i="6" s="1"/>
  <c r="G18" i="6"/>
  <c r="J18" i="6" s="1"/>
  <c r="J19" i="6"/>
  <c r="G20" i="6"/>
  <c r="J20" i="6" s="1"/>
  <c r="G21" i="6"/>
  <c r="J21" i="6" s="1"/>
  <c r="G22" i="6"/>
  <c r="J22" i="6"/>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J50" i="6"/>
  <c r="G51" i="6"/>
  <c r="J51" i="6" s="1"/>
  <c r="G52" i="6"/>
  <c r="J52" i="6" s="1"/>
  <c r="J53" i="6"/>
  <c r="G54" i="6"/>
  <c r="G53" i="6" s="1"/>
  <c r="G55" i="6"/>
  <c r="J55" i="6" s="1"/>
  <c r="G56" i="6"/>
  <c r="J56" i="6" s="1"/>
  <c r="G57" i="6"/>
  <c r="J57" i="6" s="1"/>
  <c r="G58" i="6"/>
  <c r="J58" i="6" s="1"/>
  <c r="G59" i="6"/>
  <c r="J59" i="6" s="1"/>
  <c r="G60" i="6"/>
  <c r="J60" i="6"/>
  <c r="G61" i="6"/>
  <c r="J61" i="6" s="1"/>
  <c r="G62" i="6"/>
  <c r="J62" i="6" s="1"/>
  <c r="G63" i="6"/>
  <c r="J63" i="6" s="1"/>
  <c r="G64" i="6"/>
  <c r="J64" i="6" s="1"/>
  <c r="G65" i="6"/>
  <c r="J65" i="6" s="1"/>
  <c r="G66" i="6"/>
  <c r="J66" i="6" s="1"/>
  <c r="G67" i="6"/>
  <c r="J67" i="6" s="1"/>
  <c r="G68" i="6"/>
  <c r="J68" i="6" s="1"/>
  <c r="G69" i="6"/>
  <c r="J69" i="6" s="1"/>
  <c r="G70" i="6"/>
  <c r="J70" i="6" s="1"/>
  <c r="G71" i="6"/>
  <c r="J71" i="6" s="1"/>
  <c r="G72" i="6"/>
  <c r="J72" i="6"/>
  <c r="G73" i="6"/>
  <c r="J73" i="6" s="1"/>
  <c r="G74" i="6"/>
  <c r="J74" i="6" s="1"/>
  <c r="G75" i="6"/>
  <c r="J75" i="6" s="1"/>
  <c r="J76" i="6"/>
  <c r="G77" i="6"/>
  <c r="J78" i="6"/>
  <c r="J79" i="6"/>
  <c r="G80" i="6"/>
  <c r="J80" i="6" s="1"/>
  <c r="G81" i="6"/>
  <c r="J81" i="6" s="1"/>
  <c r="J82" i="6"/>
  <c r="J83" i="6"/>
  <c r="G84" i="6"/>
  <c r="J84" i="6" s="1"/>
  <c r="J6" i="16"/>
  <c r="J7" i="16"/>
  <c r="J8" i="16"/>
  <c r="J9" i="16"/>
  <c r="G10" i="16"/>
  <c r="G11" i="16"/>
  <c r="J11" i="16" s="1"/>
  <c r="G12" i="16"/>
  <c r="J12" i="16" s="1"/>
  <c r="G13" i="16"/>
  <c r="J13" i="16" s="1"/>
  <c r="G14" i="16"/>
  <c r="J14" i="16"/>
  <c r="G15" i="16"/>
  <c r="J15" i="16" s="1"/>
  <c r="G16" i="16"/>
  <c r="J16" i="16" s="1"/>
  <c r="G17" i="16"/>
  <c r="J17" i="16" s="1"/>
  <c r="G18" i="16"/>
  <c r="J18" i="16" s="1"/>
  <c r="G19" i="16"/>
  <c r="J19" i="16" s="1"/>
  <c r="G20" i="16"/>
  <c r="J20" i="16" s="1"/>
  <c r="G21" i="16"/>
  <c r="J21" i="16" s="1"/>
  <c r="G22" i="16"/>
  <c r="J22" i="16" s="1"/>
  <c r="G23" i="16"/>
  <c r="J23" i="16" s="1"/>
  <c r="J24" i="16"/>
  <c r="J25" i="16"/>
  <c r="G26" i="16"/>
  <c r="J26" i="16" s="1"/>
  <c r="G27" i="16"/>
  <c r="J27" i="16" s="1"/>
  <c r="G28" i="16"/>
  <c r="J28" i="16" s="1"/>
  <c r="G29" i="16"/>
  <c r="J29" i="16"/>
  <c r="G30" i="16"/>
  <c r="J30" i="16" s="1"/>
  <c r="G31" i="16"/>
  <c r="J31" i="16" s="1"/>
  <c r="G32" i="16"/>
  <c r="J32" i="16" s="1"/>
  <c r="G33" i="16"/>
  <c r="J33" i="16" s="1"/>
  <c r="J34" i="16"/>
  <c r="J35" i="16"/>
  <c r="J36" i="16"/>
  <c r="G37" i="16"/>
  <c r="J37" i="16" s="1"/>
  <c r="G38" i="16"/>
  <c r="J38" i="16" s="1"/>
  <c r="G39" i="16"/>
  <c r="J39" i="16" s="1"/>
  <c r="G40" i="16"/>
  <c r="J40" i="16"/>
  <c r="G41" i="16"/>
  <c r="J41" i="16" s="1"/>
  <c r="G42" i="16"/>
  <c r="J42" i="16" s="1"/>
  <c r="G43" i="16"/>
  <c r="J43" i="16" s="1"/>
  <c r="G44" i="16"/>
  <c r="J44" i="16" s="1"/>
  <c r="J45" i="16"/>
  <c r="J46" i="16"/>
  <c r="J47" i="16"/>
  <c r="G48" i="16"/>
  <c r="J48" i="16" s="1"/>
  <c r="G49" i="16"/>
  <c r="J49" i="16" s="1"/>
  <c r="G50" i="16"/>
  <c r="J50" i="16" s="1"/>
  <c r="G51" i="16"/>
  <c r="J51" i="16" s="1"/>
  <c r="G52" i="16"/>
  <c r="J52" i="16"/>
  <c r="G53" i="16"/>
  <c r="J53" i="16" s="1"/>
  <c r="G54" i="16"/>
  <c r="J54" i="16" s="1"/>
  <c r="G55" i="16"/>
  <c r="J55" i="16" s="1"/>
  <c r="G56" i="16"/>
  <c r="J56" i="16" s="1"/>
  <c r="G57" i="16"/>
  <c r="J57" i="16" s="1"/>
  <c r="G58" i="16"/>
  <c r="J58" i="16" s="1"/>
  <c r="G59" i="16"/>
  <c r="J59" i="16" s="1"/>
  <c r="G60" i="16"/>
  <c r="J60" i="16"/>
  <c r="G61" i="16"/>
  <c r="J61" i="16"/>
  <c r="J62" i="16"/>
  <c r="J63" i="16"/>
  <c r="J64" i="16"/>
  <c r="G65" i="16"/>
  <c r="J65" i="16" s="1"/>
  <c r="G66" i="16"/>
  <c r="J66" i="16" s="1"/>
  <c r="G67" i="16"/>
  <c r="J67" i="16" s="1"/>
  <c r="G68" i="16"/>
  <c r="J68" i="16" s="1"/>
  <c r="G69" i="16"/>
  <c r="J69" i="16" s="1"/>
  <c r="G70" i="16"/>
  <c r="J70" i="16"/>
  <c r="J71" i="16"/>
  <c r="J72" i="16"/>
  <c r="G7" i="10"/>
  <c r="J7" i="10" s="1"/>
  <c r="G8" i="10"/>
  <c r="J8" i="10" s="1"/>
  <c r="G9" i="10"/>
  <c r="J9" i="10" s="1"/>
  <c r="G10" i="10"/>
  <c r="J10" i="10" s="1"/>
  <c r="G11" i="10"/>
  <c r="J11" i="10"/>
  <c r="G12" i="10"/>
  <c r="J12" i="10" s="1"/>
  <c r="G13" i="10"/>
  <c r="J13" i="10" s="1"/>
  <c r="G14" i="10"/>
  <c r="J14" i="10"/>
  <c r="J15" i="10"/>
  <c r="G16" i="10"/>
  <c r="G17" i="10"/>
  <c r="J17" i="10" s="1"/>
  <c r="G18" i="10"/>
  <c r="G19" i="10"/>
  <c r="J19" i="10" s="1"/>
  <c r="G20" i="10"/>
  <c r="J20" i="10" s="1"/>
  <c r="G21" i="10"/>
  <c r="J21" i="10" s="1"/>
  <c r="G22" i="10"/>
  <c r="J22" i="10" s="1"/>
  <c r="G23" i="10"/>
  <c r="J23" i="10" s="1"/>
  <c r="G24" i="10"/>
  <c r="J24" i="10" s="1"/>
  <c r="G25" i="10"/>
  <c r="J25" i="10" s="1"/>
  <c r="G26" i="10"/>
  <c r="J26" i="10"/>
  <c r="G27" i="10"/>
  <c r="J27" i="10" s="1"/>
  <c r="J28" i="10"/>
  <c r="G29" i="10"/>
  <c r="J29" i="10" s="1"/>
  <c r="G30" i="10"/>
  <c r="J30" i="10" s="1"/>
  <c r="G31" i="10"/>
  <c r="J31" i="10" s="1"/>
  <c r="G32" i="10"/>
  <c r="J32" i="10" s="1"/>
  <c r="G33" i="10"/>
  <c r="J33" i="10"/>
  <c r="G34" i="10"/>
  <c r="J34" i="10" s="1"/>
  <c r="G35" i="10"/>
  <c r="J35" i="10" s="1"/>
  <c r="G36" i="10"/>
  <c r="J36" i="10" s="1"/>
  <c r="G37" i="10"/>
  <c r="J37" i="10" s="1"/>
  <c r="G38" i="10"/>
  <c r="J38" i="10" s="1"/>
  <c r="G39" i="10"/>
  <c r="J39" i="10" s="1"/>
  <c r="J40" i="10"/>
  <c r="G41" i="10"/>
  <c r="J41" i="10" s="1"/>
  <c r="G42" i="10"/>
  <c r="J42" i="10" s="1"/>
  <c r="G43" i="10"/>
  <c r="J43" i="10" s="1"/>
  <c r="J44" i="10"/>
  <c r="J6" i="26"/>
  <c r="J7" i="26"/>
  <c r="J8" i="26"/>
  <c r="G9" i="26"/>
  <c r="J9" i="26" s="1"/>
  <c r="G10" i="26"/>
  <c r="J10" i="26" s="1"/>
  <c r="G11" i="26"/>
  <c r="J11" i="26" s="1"/>
  <c r="G12" i="26"/>
  <c r="G13" i="26"/>
  <c r="J13" i="26" s="1"/>
  <c r="G14" i="26"/>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E94" i="26" s="1"/>
  <c r="G94" i="26" s="1"/>
  <c r="G85" i="26"/>
  <c r="J85" i="26" s="1"/>
  <c r="G86" i="26"/>
  <c r="J86" i="26" s="1"/>
  <c r="G87" i="26"/>
  <c r="J87" i="26" s="1"/>
  <c r="G88" i="26"/>
  <c r="J88" i="26" s="1"/>
  <c r="G89" i="26"/>
  <c r="J89" i="26" s="1"/>
  <c r="G90" i="26"/>
  <c r="J90" i="26" s="1"/>
  <c r="G91" i="26"/>
  <c r="J91" i="26" s="1"/>
  <c r="G92" i="26"/>
  <c r="J92" i="26" s="1"/>
  <c r="G93" i="26"/>
  <c r="J93" i="26" s="1"/>
  <c r="J6" i="2"/>
  <c r="G7" i="2"/>
  <c r="J7" i="2" s="1"/>
  <c r="G8" i="2"/>
  <c r="J8" i="2" s="1"/>
  <c r="G9" i="2"/>
  <c r="J9" i="2"/>
  <c r="G10" i="2"/>
  <c r="J10" i="2" s="1"/>
  <c r="G11" i="2"/>
  <c r="J11" i="2"/>
  <c r="G12" i="2"/>
  <c r="J12" i="2" s="1"/>
  <c r="G13" i="2"/>
  <c r="J13" i="2" s="1"/>
  <c r="G14" i="2"/>
  <c r="J14" i="2"/>
  <c r="J15" i="2"/>
  <c r="J16" i="2"/>
  <c r="G17" i="2"/>
  <c r="J17" i="2" s="1"/>
  <c r="G18" i="2"/>
  <c r="J18" i="2" s="1"/>
  <c r="G19" i="2"/>
  <c r="J19" i="2" s="1"/>
  <c r="G20" i="2"/>
  <c r="J20" i="2" s="1"/>
  <c r="G21" i="2"/>
  <c r="J21" i="2" s="1"/>
  <c r="G22" i="2"/>
  <c r="J22" i="2"/>
  <c r="G23" i="2"/>
  <c r="J23" i="2" s="1"/>
  <c r="G24" i="2"/>
  <c r="J24" i="2" s="1"/>
  <c r="J25" i="2"/>
  <c r="G26" i="2"/>
  <c r="G27" i="2"/>
  <c r="J27" i="2" s="1"/>
  <c r="G28" i="2"/>
  <c r="J28" i="2" s="1"/>
  <c r="G29" i="2"/>
  <c r="J29" i="2"/>
  <c r="G30" i="2"/>
  <c r="J30" i="2" s="1"/>
  <c r="G31" i="2"/>
  <c r="J31" i="2" s="1"/>
  <c r="G32" i="2"/>
  <c r="J32" i="2"/>
  <c r="G33" i="2"/>
  <c r="J33" i="2" s="1"/>
  <c r="J34" i="2"/>
  <c r="G35" i="2"/>
  <c r="J35" i="2" s="1"/>
  <c r="G36" i="2"/>
  <c r="J36" i="2" s="1"/>
  <c r="G37" i="2"/>
  <c r="J37" i="2" s="1"/>
  <c r="G38" i="2"/>
  <c r="J38" i="2" s="1"/>
  <c r="G39" i="2"/>
  <c r="J39" i="2"/>
  <c r="G40" i="2"/>
  <c r="J40" i="2" s="1"/>
  <c r="G41" i="2"/>
  <c r="J41" i="2" s="1"/>
  <c r="G42" i="2"/>
  <c r="J42" i="2" s="1"/>
  <c r="J43" i="2"/>
  <c r="G44" i="2"/>
  <c r="J44" i="2" s="1"/>
  <c r="G45" i="2"/>
  <c r="J45" i="2" s="1"/>
  <c r="G46" i="2"/>
  <c r="J46" i="2" s="1"/>
  <c r="G47" i="2"/>
  <c r="J47" i="2" s="1"/>
  <c r="G48" i="2"/>
  <c r="J48" i="2"/>
  <c r="G49" i="2"/>
  <c r="J49" i="2"/>
  <c r="G50" i="2"/>
  <c r="J50" i="2"/>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c r="G87" i="2"/>
  <c r="J87" i="2" s="1"/>
  <c r="G88" i="2"/>
  <c r="J88" i="2"/>
  <c r="G89" i="2"/>
  <c r="J89" i="2" s="1"/>
  <c r="G90" i="2"/>
  <c r="J90" i="2" s="1"/>
  <c r="G91" i="2"/>
  <c r="J91" i="2"/>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c r="G129" i="2"/>
  <c r="J129" i="2" s="1"/>
  <c r="G130" i="2"/>
  <c r="J130" i="2" s="1"/>
  <c r="G131" i="2"/>
  <c r="J131"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c r="G152" i="2"/>
  <c r="J152" i="2"/>
  <c r="G153" i="2"/>
  <c r="J153" i="2"/>
  <c r="G154" i="2"/>
  <c r="J154" i="2" s="1"/>
  <c r="G155" i="2"/>
  <c r="J155" i="2" s="1"/>
  <c r="G156" i="2"/>
  <c r="J156" i="2"/>
  <c r="G157" i="2"/>
  <c r="J157" i="2"/>
  <c r="G158" i="2"/>
  <c r="J158" i="2" s="1"/>
  <c r="G159" i="2"/>
  <c r="J159" i="2" s="1"/>
  <c r="G160" i="2"/>
  <c r="J160" i="2" s="1"/>
  <c r="J161" i="2"/>
  <c r="J162" i="2"/>
  <c r="J163" i="2"/>
  <c r="G164" i="2"/>
  <c r="J164" i="2"/>
  <c r="G165" i="2"/>
  <c r="J165" i="2" s="1"/>
  <c r="G166" i="2"/>
  <c r="J166" i="2" s="1"/>
  <c r="G167" i="2"/>
  <c r="J167" i="2" s="1"/>
  <c r="G168" i="2"/>
  <c r="J168" i="2" s="1"/>
  <c r="G169" i="2"/>
  <c r="J169" i="2" s="1"/>
  <c r="G170" i="2"/>
  <c r="J170" i="2" s="1"/>
  <c r="G171" i="2"/>
  <c r="J171" i="2" s="1"/>
  <c r="G172" i="2"/>
  <c r="J172" i="2" s="1"/>
  <c r="G173" i="2"/>
  <c r="J173" i="2" s="1"/>
  <c r="J174" i="2"/>
  <c r="J6" i="4"/>
  <c r="J7" i="4"/>
  <c r="J8" i="4"/>
  <c r="G9" i="4"/>
  <c r="J9" i="4" s="1"/>
  <c r="G10" i="4"/>
  <c r="J10" i="4" s="1"/>
  <c r="G11" i="4"/>
  <c r="J11" i="4" s="1"/>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c r="J45" i="30"/>
  <c r="G46" i="30"/>
  <c r="J46" i="30" s="1"/>
  <c r="J47" i="30"/>
  <c r="G48" i="30"/>
  <c r="J48" i="30" s="1"/>
  <c r="J49" i="30"/>
  <c r="G50" i="30"/>
  <c r="J50" i="30" s="1"/>
  <c r="J51" i="30"/>
  <c r="G52" i="30"/>
  <c r="J52" i="30" s="1"/>
  <c r="J53" i="30"/>
  <c r="J54" i="30"/>
  <c r="J55" i="30"/>
  <c r="G56" i="30"/>
  <c r="J56" i="30" s="1"/>
  <c r="G57" i="30"/>
  <c r="J57" i="30"/>
  <c r="G58" i="30"/>
  <c r="J58" i="30" s="1"/>
  <c r="G59" i="30"/>
  <c r="J59" i="30" s="1"/>
  <c r="G60" i="30"/>
  <c r="J60" i="30" s="1"/>
  <c r="J61" i="30"/>
  <c r="J62" i="30"/>
  <c r="J63" i="30"/>
  <c r="J64" i="30"/>
  <c r="G65" i="30"/>
  <c r="J65" i="30" s="1"/>
  <c r="G66" i="30"/>
  <c r="J66" i="30" s="1"/>
  <c r="G67" i="30"/>
  <c r="J67" i="30" s="1"/>
  <c r="G68" i="30"/>
  <c r="J68" i="30" s="1"/>
  <c r="G69" i="30"/>
  <c r="J69" i="30" s="1"/>
  <c r="G70" i="30"/>
  <c r="J70" i="30" s="1"/>
  <c r="G71" i="30"/>
  <c r="J71" i="30" s="1"/>
  <c r="G72" i="30"/>
  <c r="J72" i="30" s="1"/>
  <c r="J73" i="30"/>
  <c r="J74" i="30"/>
  <c r="J75" i="30"/>
  <c r="J76" i="30"/>
  <c r="J6" i="32"/>
  <c r="J7" i="32"/>
  <c r="G8" i="32"/>
  <c r="J8" i="32" s="1"/>
  <c r="J9" i="32"/>
  <c r="J10" i="32"/>
  <c r="J11" i="32"/>
  <c r="J12" i="32"/>
  <c r="J13" i="32"/>
  <c r="G14" i="32"/>
  <c r="J14" i="32" s="1"/>
  <c r="J15" i="32"/>
  <c r="J16" i="32"/>
  <c r="G17" i="32"/>
  <c r="J17" i="32" s="1"/>
  <c r="G18" i="32"/>
  <c r="J18" i="32" s="1"/>
  <c r="G19" i="32"/>
  <c r="J19" i="32" s="1"/>
  <c r="G20" i="32"/>
  <c r="J20" i="32"/>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s="1"/>
  <c r="G62" i="33"/>
  <c r="J62" i="33" s="1"/>
  <c r="G63" i="33"/>
  <c r="J63" i="33" s="1"/>
  <c r="J64" i="33"/>
  <c r="J65" i="33"/>
  <c r="J66" i="33"/>
  <c r="J67" i="33"/>
  <c r="J68" i="33"/>
  <c r="J69" i="33"/>
  <c r="G70" i="33"/>
  <c r="J70" i="33" s="1"/>
  <c r="J71" i="33"/>
  <c r="J72" i="33"/>
  <c r="J73" i="33"/>
  <c r="J74" i="33"/>
  <c r="J75" i="33"/>
  <c r="J76" i="33"/>
  <c r="G77" i="33"/>
  <c r="J77" i="33" s="1"/>
  <c r="G78" i="33"/>
  <c r="J78" i="33" s="1"/>
  <c r="J79" i="33"/>
  <c r="J80" i="33"/>
  <c r="J81" i="33"/>
  <c r="G82" i="33"/>
  <c r="J82" i="33" s="1"/>
  <c r="G83" i="33"/>
  <c r="J83" i="33"/>
  <c r="J84" i="33"/>
  <c r="J85" i="33"/>
  <c r="J86" i="33"/>
  <c r="G87" i="33"/>
  <c r="J87" i="33" s="1"/>
  <c r="J88" i="33"/>
  <c r="G89" i="33"/>
  <c r="J89" i="33" s="1"/>
  <c r="J90" i="33"/>
  <c r="G91" i="33"/>
  <c r="J91" i="33"/>
  <c r="J92" i="33"/>
  <c r="G93" i="33"/>
  <c r="J93" i="33" s="1"/>
  <c r="J94" i="33"/>
  <c r="G95" i="33"/>
  <c r="J95" i="33" s="1"/>
  <c r="J96" i="33"/>
  <c r="J97" i="33"/>
  <c r="J98" i="33"/>
  <c r="J99" i="33"/>
  <c r="J100" i="33"/>
  <c r="G101" i="33"/>
  <c r="J101" i="33"/>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129" i="33"/>
  <c r="J6" i="34"/>
  <c r="J7" i="34"/>
  <c r="G8" i="34"/>
  <c r="J8" i="34" s="1"/>
  <c r="G9" i="34"/>
  <c r="J9" i="34" s="1"/>
  <c r="G10" i="34"/>
  <c r="J10" i="34" s="1"/>
  <c r="G11" i="34"/>
  <c r="J11" i="34" s="1"/>
  <c r="G12" i="34"/>
  <c r="J12" i="34"/>
  <c r="G13" i="34"/>
  <c r="J13" i="34" s="1"/>
  <c r="G14" i="34"/>
  <c r="J14" i="34" s="1"/>
  <c r="J15" i="34"/>
  <c r="J16" i="34"/>
  <c r="J17" i="34"/>
  <c r="J18" i="34"/>
  <c r="J19" i="34"/>
  <c r="J20" i="34"/>
  <c r="G21" i="34"/>
  <c r="J21" i="34" s="1"/>
  <c r="J22" i="34"/>
  <c r="J23" i="34"/>
  <c r="J24" i="34"/>
  <c r="J25" i="34"/>
  <c r="J26" i="34"/>
  <c r="J27" i="34"/>
  <c r="G28" i="34"/>
  <c r="J28" i="34" s="1"/>
  <c r="J29" i="34"/>
  <c r="J30" i="34"/>
  <c r="J31" i="34"/>
  <c r="J32" i="34"/>
  <c r="J33" i="34"/>
  <c r="J34" i="34"/>
  <c r="G35" i="34"/>
  <c r="J35" i="34" s="1"/>
  <c r="J36" i="34"/>
  <c r="J37" i="34"/>
  <c r="J38" i="34"/>
  <c r="J39" i="34"/>
  <c r="J40" i="34"/>
  <c r="J41" i="34"/>
  <c r="G42" i="34"/>
  <c r="J42" i="34" s="1"/>
  <c r="J43" i="34"/>
  <c r="G44" i="34"/>
  <c r="J44" i="34" s="1"/>
  <c r="J45" i="34"/>
  <c r="J46" i="34"/>
  <c r="J47" i="34"/>
  <c r="J48" i="34"/>
  <c r="J49" i="34"/>
  <c r="J50" i="34"/>
  <c r="J51" i="34"/>
  <c r="G52" i="34"/>
  <c r="J52" i="34" s="1"/>
  <c r="G53" i="34"/>
  <c r="J53" i="34" s="1"/>
  <c r="J54" i="34"/>
  <c r="J55" i="34"/>
  <c r="J56" i="34"/>
  <c r="G57" i="34"/>
  <c r="J57" i="34" s="1"/>
  <c r="J58" i="34"/>
  <c r="G59" i="34"/>
  <c r="J59" i="34" s="1"/>
  <c r="J60" i="34"/>
  <c r="J61" i="34"/>
  <c r="J62" i="34"/>
  <c r="J63" i="34"/>
  <c r="J64" i="34"/>
  <c r="J65" i="34"/>
  <c r="J66" i="34"/>
  <c r="G67" i="34"/>
  <c r="J67" i="34" s="1"/>
  <c r="G68" i="34"/>
  <c r="J68" i="34" s="1"/>
  <c r="G69" i="34"/>
  <c r="J69" i="34" s="1"/>
  <c r="G70" i="34"/>
  <c r="J70" i="34" s="1"/>
  <c r="G71" i="34"/>
  <c r="J71" i="34" s="1"/>
  <c r="J72" i="34"/>
  <c r="J73" i="34"/>
  <c r="J74" i="34"/>
  <c r="G75" i="34"/>
  <c r="J75" i="34" s="1"/>
  <c r="G76" i="34"/>
  <c r="J76" i="34" s="1"/>
  <c r="G77" i="34"/>
  <c r="J77" i="34"/>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s="1"/>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c r="G89" i="28"/>
  <c r="J89" i="28"/>
  <c r="G90" i="28"/>
  <c r="J90" i="28" s="1"/>
  <c r="G91" i="28"/>
  <c r="J91" i="28" s="1"/>
  <c r="J92" i="28"/>
  <c r="J93" i="28"/>
  <c r="J94" i="28"/>
  <c r="J95" i="28"/>
  <c r="J96" i="28"/>
  <c r="J97" i="28"/>
  <c r="J98" i="28"/>
  <c r="J99" i="28"/>
  <c r="G100" i="28"/>
  <c r="J100" i="28" s="1"/>
  <c r="J101" i="28"/>
  <c r="G102" i="28"/>
  <c r="J102" i="28" s="1"/>
  <c r="J103" i="28"/>
  <c r="G104" i="28"/>
  <c r="J104" i="28" s="1"/>
  <c r="J105" i="28"/>
  <c r="G106" i="28"/>
  <c r="J106" i="28" s="1"/>
  <c r="J107" i="28"/>
  <c r="J108" i="28"/>
  <c r="J109" i="28"/>
  <c r="J110" i="28"/>
  <c r="G111" i="28"/>
  <c r="J111" i="28" s="1"/>
  <c r="J112" i="28"/>
  <c r="G113" i="28"/>
  <c r="J113" i="28" s="1"/>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s="1"/>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s="1"/>
  <c r="G158" i="28"/>
  <c r="J158" i="28" s="1"/>
  <c r="G159" i="28"/>
  <c r="J159" i="28"/>
  <c r="G160" i="28"/>
  <c r="J160" i="28"/>
  <c r="G161" i="28"/>
  <c r="J161" i="28" s="1"/>
  <c r="J162" i="28"/>
  <c r="J6" i="29"/>
  <c r="J7" i="29"/>
  <c r="G8" i="29"/>
  <c r="G9" i="29"/>
  <c r="J9" i="29" s="1"/>
  <c r="G10" i="29"/>
  <c r="J10" i="29"/>
  <c r="J11" i="29"/>
  <c r="J12" i="29"/>
  <c r="J13" i="29"/>
  <c r="J14" i="29"/>
  <c r="G15" i="29"/>
  <c r="J15" i="29" s="1"/>
  <c r="G16" i="29"/>
  <c r="J16" i="29" s="1"/>
  <c r="J17" i="29"/>
  <c r="J18" i="29"/>
  <c r="J19" i="29"/>
  <c r="J20" i="29"/>
  <c r="G21" i="29"/>
  <c r="J21" i="29" s="1"/>
  <c r="J22" i="29"/>
  <c r="J23" i="29"/>
  <c r="J24" i="29"/>
  <c r="J25" i="29"/>
  <c r="J26" i="29"/>
  <c r="G27" i="29"/>
  <c r="J27" i="29" s="1"/>
  <c r="J28" i="29"/>
  <c r="J29" i="29"/>
  <c r="J30" i="29"/>
  <c r="J31" i="29"/>
  <c r="J32" i="29"/>
  <c r="G33" i="29"/>
  <c r="J33" i="29" s="1"/>
  <c r="G34" i="29"/>
  <c r="J34" i="29" s="1"/>
  <c r="G35" i="29"/>
  <c r="J35" i="29"/>
  <c r="J36" i="29"/>
  <c r="J37" i="29"/>
  <c r="G38" i="29"/>
  <c r="J38" i="29" s="1"/>
  <c r="J39" i="29"/>
  <c r="G40" i="29"/>
  <c r="J41" i="29"/>
  <c r="G42" i="29"/>
  <c r="J42" i="29" s="1"/>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J62" i="29" s="1"/>
  <c r="G63" i="29"/>
  <c r="J63" i="29" s="1"/>
  <c r="G64" i="29"/>
  <c r="J64" i="29" s="1"/>
  <c r="J65" i="29"/>
  <c r="J6" i="31"/>
  <c r="J7" i="31"/>
  <c r="G8" i="31"/>
  <c r="J8" i="31" s="1"/>
  <c r="G9" i="31"/>
  <c r="J9" i="31" s="1"/>
  <c r="G10" i="31"/>
  <c r="J10" i="31"/>
  <c r="G11" i="31"/>
  <c r="J11" i="31" s="1"/>
  <c r="G12" i="31"/>
  <c r="J12" i="31" s="1"/>
  <c r="G13" i="31"/>
  <c r="J13" i="31"/>
  <c r="G14" i="31"/>
  <c r="J14" i="31" s="1"/>
  <c r="G15" i="31"/>
  <c r="J15" i="31" s="1"/>
  <c r="G16" i="31"/>
  <c r="J16" i="3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c r="G94" i="31"/>
  <c r="J94" i="31" s="1"/>
  <c r="J95" i="31"/>
  <c r="J96" i="31"/>
  <c r="J97" i="31"/>
  <c r="J98" i="31"/>
  <c r="J99" i="31"/>
  <c r="G100" i="31"/>
  <c r="J100" i="31"/>
  <c r="J101" i="31"/>
  <c r="G102" i="31"/>
  <c r="J102" i="31" s="1"/>
  <c r="J103" i="31"/>
  <c r="J104" i="31"/>
  <c r="J105" i="31"/>
  <c r="J106" i="31"/>
  <c r="J107" i="31"/>
  <c r="J108" i="31"/>
  <c r="G109" i="31"/>
  <c r="J109" i="31" s="1"/>
  <c r="J110" i="31"/>
  <c r="G111" i="31"/>
  <c r="J111" i="31" s="1"/>
  <c r="J112" i="31"/>
  <c r="G113" i="31"/>
  <c r="J113" i="31" s="1"/>
  <c r="J114" i="31"/>
  <c r="G115" i="31"/>
  <c r="J115" i="31" s="1"/>
  <c r="J116" i="31"/>
  <c r="G117" i="31"/>
  <c r="J118" i="31"/>
  <c r="G119" i="31"/>
  <c r="J119" i="31"/>
  <c r="J120" i="31"/>
  <c r="G121" i="31"/>
  <c r="J121" i="31" s="1"/>
  <c r="J122" i="31"/>
  <c r="G123" i="31"/>
  <c r="J123" i="31" s="1"/>
  <c r="J124" i="31"/>
  <c r="J125" i="31"/>
  <c r="G126" i="31"/>
  <c r="J126" i="31"/>
  <c r="G127" i="31"/>
  <c r="J127" i="31" s="1"/>
  <c r="J128" i="31"/>
  <c r="J129" i="31"/>
  <c r="G130" i="31"/>
  <c r="J130" i="31" s="1"/>
  <c r="J131" i="31"/>
  <c r="J132" i="31"/>
  <c r="J133" i="31"/>
  <c r="J134" i="31"/>
  <c r="J135" i="31"/>
  <c r="J136" i="31"/>
  <c r="G137" i="31"/>
  <c r="J137" i="31" s="1"/>
  <c r="J138" i="31"/>
  <c r="G139" i="31"/>
  <c r="J139" i="31" s="1"/>
  <c r="J140" i="31"/>
  <c r="G141" i="31"/>
  <c r="J141" i="31" s="1"/>
  <c r="J142" i="31"/>
  <c r="G143" i="31"/>
  <c r="J143" i="31" s="1"/>
  <c r="J144" i="31"/>
  <c r="G145" i="31"/>
  <c r="J145" i="31" s="1"/>
  <c r="J146" i="31"/>
  <c r="G147" i="31"/>
  <c r="J147" i="31"/>
  <c r="J148" i="31"/>
  <c r="G149" i="31"/>
  <c r="J149" i="31" s="1"/>
  <c r="G150" i="31"/>
  <c r="J150" i="31" s="1"/>
  <c r="G151" i="31"/>
  <c r="J151" i="31" s="1"/>
  <c r="G152" i="31"/>
  <c r="J152" i="31"/>
  <c r="G153" i="31"/>
  <c r="J153" i="31"/>
  <c r="G154" i="31"/>
  <c r="J154" i="31"/>
  <c r="G155" i="31"/>
  <c r="J155" i="31" s="1"/>
  <c r="J156" i="31"/>
  <c r="G157" i="31"/>
  <c r="J157" i="31" s="1"/>
  <c r="G158" i="31"/>
  <c r="J158" i="31" s="1"/>
  <c r="G159" i="31"/>
  <c r="J159" i="31"/>
  <c r="G160" i="31"/>
  <c r="J160" i="31"/>
  <c r="G161" i="31"/>
  <c r="J161" i="31" s="1"/>
  <c r="J162" i="31"/>
  <c r="J163" i="31"/>
  <c r="J164" i="31"/>
  <c r="G165" i="31"/>
  <c r="J165" i="31" s="1"/>
  <c r="G166" i="31"/>
  <c r="J166" i="31" s="1"/>
  <c r="G167" i="31"/>
  <c r="J167" i="31" s="1"/>
  <c r="G168" i="31"/>
  <c r="J168" i="31" s="1"/>
  <c r="G169" i="31"/>
  <c r="J169" i="31" s="1"/>
  <c r="G170" i="31"/>
  <c r="J170" i="31" s="1"/>
  <c r="G171" i="31"/>
  <c r="J171" i="31"/>
  <c r="G172" i="31"/>
  <c r="J172" i="31" s="1"/>
  <c r="G173" i="31"/>
  <c r="J173" i="31" s="1"/>
  <c r="G174" i="31"/>
  <c r="J174" i="31" s="1"/>
  <c r="G175" i="31"/>
  <c r="J175" i="31" s="1"/>
  <c r="G176" i="31"/>
  <c r="J176" i="31" s="1"/>
  <c r="G177" i="31"/>
  <c r="J177" i="31" s="1"/>
  <c r="J178" i="31"/>
  <c r="J179" i="31"/>
  <c r="J6" i="13"/>
  <c r="G7" i="13"/>
  <c r="G28" i="13" s="1"/>
  <c r="H12" i="9" s="1"/>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c r="J9" i="24"/>
  <c r="G10" i="24"/>
  <c r="J10" i="24" s="1"/>
  <c r="J11" i="24"/>
  <c r="G12" i="24"/>
  <c r="J12" i="24" s="1"/>
  <c r="J13" i="24"/>
  <c r="C14" i="24"/>
  <c r="J14" i="24"/>
  <c r="J15" i="24"/>
  <c r="G16" i="24"/>
  <c r="J16" i="24"/>
  <c r="J17" i="24"/>
  <c r="G18" i="24"/>
  <c r="J18" i="24" s="1"/>
  <c r="J19" i="24"/>
  <c r="G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c r="J52" i="24"/>
  <c r="J53" i="24"/>
  <c r="G54" i="24"/>
  <c r="J54" i="24"/>
  <c r="J55" i="24"/>
  <c r="J56" i="24"/>
  <c r="G57" i="24"/>
  <c r="J57" i="24"/>
  <c r="J58" i="24"/>
  <c r="J59" i="24"/>
  <c r="G60" i="24"/>
  <c r="J60" i="24"/>
  <c r="J61" i="24"/>
  <c r="G62" i="24"/>
  <c r="J62" i="24" s="1"/>
  <c r="J63" i="24"/>
  <c r="C64" i="24"/>
  <c r="J64" i="24"/>
  <c r="J65" i="24"/>
  <c r="G66" i="24"/>
  <c r="J66" i="24" s="1"/>
  <c r="J67" i="24"/>
  <c r="J68" i="24"/>
  <c r="J69" i="24"/>
  <c r="J70" i="24"/>
  <c r="J71" i="24"/>
  <c r="J72" i="24"/>
  <c r="G73" i="24"/>
  <c r="J73" i="24" s="1"/>
  <c r="J74" i="24"/>
  <c r="G75" i="24"/>
  <c r="J75" i="24" s="1"/>
  <c r="J76" i="24"/>
  <c r="J77" i="24"/>
  <c r="J78" i="24"/>
  <c r="J79" i="24"/>
  <c r="J80" i="24"/>
  <c r="J81" i="24"/>
  <c r="G82" i="24"/>
  <c r="J82" i="24" s="1"/>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s="1"/>
  <c r="J112" i="24"/>
  <c r="G113" i="24"/>
  <c r="J113" i="24" s="1"/>
  <c r="J114" i="24"/>
  <c r="J115" i="24"/>
  <c r="J116" i="24"/>
  <c r="J117" i="24"/>
  <c r="J118" i="24"/>
  <c r="J119" i="24"/>
  <c r="G120" i="24"/>
  <c r="J120" i="24" s="1"/>
  <c r="J121" i="24"/>
  <c r="G122" i="24"/>
  <c r="J122" i="24" s="1"/>
  <c r="J123" i="24"/>
  <c r="G124" i="24"/>
  <c r="J124" i="24" s="1"/>
  <c r="J125" i="24"/>
  <c r="G126" i="24"/>
  <c r="J126" i="24"/>
  <c r="J127" i="24"/>
  <c r="C128" i="24"/>
  <c r="J128" i="24"/>
  <c r="J129" i="24"/>
  <c r="G130" i="24"/>
  <c r="J130" i="24"/>
  <c r="J131" i="24"/>
  <c r="J132" i="24"/>
  <c r="J133" i="24"/>
  <c r="J134" i="24"/>
  <c r="J135" i="24"/>
  <c r="J136" i="24"/>
  <c r="G137" i="24"/>
  <c r="J137" i="24"/>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s="1"/>
  <c r="J163" i="24"/>
  <c r="G164" i="24"/>
  <c r="J164" i="24" s="1"/>
  <c r="J165" i="24"/>
  <c r="G166" i="24"/>
  <c r="J166" i="24"/>
  <c r="J167" i="24"/>
  <c r="G168" i="24"/>
  <c r="J168" i="24" s="1"/>
  <c r="J169" i="24"/>
  <c r="G170" i="24"/>
  <c r="J170" i="24" s="1"/>
  <c r="J171" i="24"/>
  <c r="G172" i="24"/>
  <c r="J172" i="24" s="1"/>
  <c r="J173" i="24"/>
  <c r="G174" i="24"/>
  <c r="J174" i="24" s="1"/>
  <c r="J175" i="24"/>
  <c r="G176" i="24"/>
  <c r="J176" i="24" s="1"/>
  <c r="J177" i="24"/>
  <c r="G178" i="24"/>
  <c r="J178" i="24" s="1"/>
  <c r="J179" i="24"/>
  <c r="G180" i="24"/>
  <c r="J180" i="24" s="1"/>
  <c r="J181" i="24"/>
  <c r="G182" i="24"/>
  <c r="J182" i="24"/>
  <c r="J183" i="24"/>
  <c r="G184" i="24"/>
  <c r="J184" i="24" s="1"/>
  <c r="J185" i="24"/>
  <c r="G186" i="24"/>
  <c r="J186" i="24" s="1"/>
  <c r="J187" i="24"/>
  <c r="G188" i="24"/>
  <c r="J188" i="24" s="1"/>
  <c r="J189" i="24"/>
  <c r="G190" i="24"/>
  <c r="J190" i="24" s="1"/>
  <c r="J191" i="24"/>
  <c r="G192" i="24"/>
  <c r="J192" i="24" s="1"/>
  <c r="J193" i="24"/>
  <c r="G194" i="24"/>
  <c r="J194" i="24" s="1"/>
  <c r="J195" i="24"/>
  <c r="G196" i="24"/>
  <c r="J196" i="24" s="1"/>
  <c r="J197" i="24"/>
  <c r="G198" i="24"/>
  <c r="J198" i="24"/>
  <c r="J199" i="24"/>
  <c r="C200" i="24"/>
  <c r="J200" i="24"/>
  <c r="J201" i="24"/>
  <c r="G202" i="24"/>
  <c r="J202" i="24"/>
  <c r="J203" i="24"/>
  <c r="G204" i="24"/>
  <c r="J204" i="24" s="1"/>
  <c r="J205" i="24"/>
  <c r="G206" i="24"/>
  <c r="J206" i="24" s="1"/>
  <c r="J207" i="24"/>
  <c r="G208" i="24"/>
  <c r="J208" i="24" s="1"/>
  <c r="J209" i="24"/>
  <c r="C210" i="24"/>
  <c r="J210" i="24"/>
  <c r="J211" i="24"/>
  <c r="G212" i="24"/>
  <c r="J212" i="24" s="1"/>
  <c r="J213" i="24"/>
  <c r="C214" i="24"/>
  <c r="G214" i="24"/>
  <c r="J214" i="24"/>
  <c r="J215" i="24"/>
  <c r="G216" i="24"/>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c r="G26" i="14"/>
  <c r="J26" i="14" s="1"/>
  <c r="G27" i="14"/>
  <c r="J27" i="14" s="1"/>
  <c r="G28" i="14"/>
  <c r="J28" i="14"/>
  <c r="G29" i="14"/>
  <c r="J29" i="14"/>
  <c r="G30" i="14"/>
  <c r="J30" i="14" s="1"/>
  <c r="G31" i="14"/>
  <c r="J31" i="14" s="1"/>
  <c r="J32" i="14"/>
  <c r="G33" i="14"/>
  <c r="J33" i="14" s="1"/>
  <c r="G34" i="14"/>
  <c r="J34" i="14"/>
  <c r="G35" i="14"/>
  <c r="J35" i="14"/>
  <c r="G36" i="14"/>
  <c r="J36" i="14"/>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s="1"/>
  <c r="G88" i="14"/>
  <c r="J88" i="14" s="1"/>
  <c r="G89" i="14"/>
  <c r="J89" i="14" s="1"/>
  <c r="G90" i="14"/>
  <c r="J90" i="14" s="1"/>
  <c r="G91" i="14"/>
  <c r="J91" i="14" s="1"/>
  <c r="G92" i="14"/>
  <c r="J92" i="14" s="1"/>
  <c r="G93" i="14"/>
  <c r="J93" i="14" s="1"/>
  <c r="G94" i="14"/>
  <c r="J94" i="14" s="1"/>
  <c r="G95" i="14"/>
  <c r="J95" i="14" s="1"/>
  <c r="G96" i="14"/>
  <c r="J96" i="14" s="1"/>
  <c r="G97" i="14"/>
  <c r="J97" i="14" s="1"/>
  <c r="G98" i="14"/>
  <c r="J98" i="14" s="1"/>
  <c r="G99" i="14"/>
  <c r="J99" i="14" s="1"/>
  <c r="G100" i="14"/>
  <c r="J100" i="14" s="1"/>
  <c r="G101" i="14"/>
  <c r="J101" i="14" s="1"/>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c r="G138" i="14"/>
  <c r="J138" i="14" s="1"/>
  <c r="G139" i="14"/>
  <c r="J139" i="14" s="1"/>
  <c r="G140" i="14"/>
  <c r="J140" i="14"/>
  <c r="G141" i="14"/>
  <c r="J141" i="14"/>
  <c r="G142" i="14"/>
  <c r="J142" i="14" s="1"/>
  <c r="G143" i="14"/>
  <c r="J143" i="14" s="1"/>
  <c r="J144" i="14"/>
  <c r="G145" i="14"/>
  <c r="J145" i="14" s="1"/>
  <c r="G146" i="14"/>
  <c r="J146" i="14"/>
  <c r="G147" i="14"/>
  <c r="J147" i="14"/>
  <c r="G148" i="14"/>
  <c r="J148" i="14"/>
  <c r="G149" i="14"/>
  <c r="J149" i="14" s="1"/>
  <c r="G150" i="14"/>
  <c r="J150" i="14" s="1"/>
  <c r="G151" i="14"/>
  <c r="J151" i="14"/>
  <c r="G152" i="14"/>
  <c r="J152" i="14"/>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s="1"/>
  <c r="G177" i="14"/>
  <c r="J177" i="14" s="1"/>
  <c r="G178" i="14"/>
  <c r="J178" i="14" s="1"/>
  <c r="G179" i="14"/>
  <c r="J179" i="14" s="1"/>
  <c r="G180" i="14"/>
  <c r="J180" i="14" s="1"/>
  <c r="G181" i="14"/>
  <c r="J181" i="14" s="1"/>
  <c r="J182" i="14"/>
  <c r="G183" i="14"/>
  <c r="J183" i="14"/>
  <c r="G184" i="14"/>
  <c r="J184" i="14"/>
  <c r="G185" i="14"/>
  <c r="J185" i="14" s="1"/>
  <c r="G186" i="14"/>
  <c r="J186" i="14" s="1"/>
  <c r="G187" i="14"/>
  <c r="J187" i="14"/>
  <c r="G188" i="14"/>
  <c r="J188" i="14"/>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c r="J218" i="14"/>
  <c r="G219" i="14"/>
  <c r="J219" i="14" s="1"/>
  <c r="G220" i="14"/>
  <c r="J220" i="14"/>
  <c r="G221" i="14"/>
  <c r="J221" i="14" s="1"/>
  <c r="G222" i="14"/>
  <c r="J222" i="14" s="1"/>
  <c r="G223" i="14"/>
  <c r="J223" i="14"/>
  <c r="G224" i="14"/>
  <c r="J224" i="14"/>
  <c r="G225" i="14"/>
  <c r="J225" i="14" s="1"/>
  <c r="J226" i="14"/>
  <c r="G227" i="14"/>
  <c r="J227" i="14" s="1"/>
  <c r="G228" i="14"/>
  <c r="J228" i="14" s="1"/>
  <c r="G229" i="14"/>
  <c r="J229" i="14" s="1"/>
  <c r="G230" i="14"/>
  <c r="J230" i="14" s="1"/>
  <c r="G231" i="14"/>
  <c r="J231" i="14" s="1"/>
  <c r="G232" i="14"/>
  <c r="J232" i="14" s="1"/>
  <c r="G233" i="14"/>
  <c r="J233" i="14" s="1"/>
  <c r="J234" i="14"/>
  <c r="G235" i="14"/>
  <c r="J235" i="14" s="1"/>
  <c r="G236" i="14"/>
  <c r="J236" i="14" s="1"/>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c r="G287" i="14"/>
  <c r="J287" i="14"/>
  <c r="G288" i="14"/>
  <c r="J288" i="14" s="1"/>
  <c r="G289" i="14"/>
  <c r="J289" i="14" s="1"/>
  <c r="G290" i="14"/>
  <c r="J290" i="14"/>
  <c r="G291" i="14"/>
  <c r="J291" i="14" s="1"/>
  <c r="G292" i="14"/>
  <c r="J292" i="14" s="1"/>
  <c r="G293" i="14"/>
  <c r="J293" i="14" s="1"/>
  <c r="G294" i="14"/>
  <c r="J294" i="14" s="1"/>
  <c r="J295" i="14"/>
  <c r="G296" i="14"/>
  <c r="J296" i="14" s="1"/>
  <c r="G297" i="14"/>
  <c r="J297" i="14" s="1"/>
  <c r="G298" i="14"/>
  <c r="J298" i="14" s="1"/>
  <c r="G299" i="14"/>
  <c r="J299" i="14" s="1"/>
  <c r="J300" i="14"/>
  <c r="G301" i="14"/>
  <c r="J301" i="14"/>
  <c r="G302" i="14"/>
  <c r="J302" i="14" s="1"/>
  <c r="G303" i="14"/>
  <c r="J303" i="14" s="1"/>
  <c r="G304" i="14"/>
  <c r="J304" i="14"/>
  <c r="G305" i="14"/>
  <c r="J305" i="14" s="1"/>
  <c r="J306" i="14"/>
  <c r="G307" i="14"/>
  <c r="J307" i="14"/>
  <c r="G308" i="14"/>
  <c r="J308" i="14" s="1"/>
  <c r="J309" i="14"/>
  <c r="G310" i="14"/>
  <c r="J310" i="14" s="1"/>
  <c r="G311" i="14"/>
  <c r="J311" i="14" s="1"/>
  <c r="J312" i="14"/>
  <c r="G313" i="14"/>
  <c r="J313" i="14" s="1"/>
  <c r="J314" i="14"/>
  <c r="G315" i="14"/>
  <c r="J315" i="14" s="1"/>
  <c r="J316" i="14"/>
  <c r="G317" i="14"/>
  <c r="J317" i="14" s="1"/>
  <c r="G318" i="14"/>
  <c r="J318" i="14" s="1"/>
  <c r="G319" i="14"/>
  <c r="J319" i="14" s="1"/>
  <c r="G320" i="14"/>
  <c r="J320" i="14" s="1"/>
  <c r="G321" i="14"/>
  <c r="J321" i="14"/>
  <c r="G322" i="14"/>
  <c r="J322" i="14" s="1"/>
  <c r="G323" i="14"/>
  <c r="J323" i="14" s="1"/>
  <c r="G324" i="14"/>
  <c r="J324" i="14" s="1"/>
  <c r="G325" i="14"/>
  <c r="J325" i="14" s="1"/>
  <c r="G326" i="14"/>
  <c r="J326" i="14" s="1"/>
  <c r="J327" i="14"/>
  <c r="G328" i="14"/>
  <c r="J328" i="14" s="1"/>
  <c r="G329" i="14"/>
  <c r="J329" i="14" s="1"/>
  <c r="J330" i="14"/>
  <c r="J331" i="14"/>
  <c r="J332" i="14"/>
  <c r="G333" i="14"/>
  <c r="J333" i="14" s="1"/>
  <c r="G334" i="14"/>
  <c r="J334" i="14" s="1"/>
  <c r="G335" i="14"/>
  <c r="J335" i="14" s="1"/>
  <c r="G336" i="14"/>
  <c r="J336" i="14" s="1"/>
  <c r="G337" i="14"/>
  <c r="J337" i="14" s="1"/>
  <c r="G338" i="14"/>
  <c r="J338" i="14" s="1"/>
  <c r="G339" i="14"/>
  <c r="J339" i="14" s="1"/>
  <c r="G340" i="14"/>
  <c r="J340" i="14" s="1"/>
  <c r="G341" i="14"/>
  <c r="J341" i="14" s="1"/>
  <c r="G342" i="14"/>
  <c r="J342" i="14" s="1"/>
  <c r="G343" i="14"/>
  <c r="J343" i="14" s="1"/>
  <c r="G344" i="14"/>
  <c r="J344" i="14" s="1"/>
  <c r="G345" i="14"/>
  <c r="J345" i="14" s="1"/>
  <c r="G346" i="14"/>
  <c r="J346" i="14" s="1"/>
  <c r="G347" i="14"/>
  <c r="J347" i="14" s="1"/>
  <c r="G348" i="14"/>
  <c r="J348" i="14" s="1"/>
  <c r="G349" i="14"/>
  <c r="J349" i="14" s="1"/>
  <c r="G350" i="14"/>
  <c r="J350" i="14" s="1"/>
  <c r="G351" i="14"/>
  <c r="J351" i="14" s="1"/>
  <c r="G352" i="14"/>
  <c r="J352" i="14" s="1"/>
  <c r="J353" i="14"/>
  <c r="G354" i="14"/>
  <c r="J354" i="14" s="1"/>
  <c r="G355" i="14"/>
  <c r="J355" i="14" s="1"/>
  <c r="G356" i="14"/>
  <c r="J356" i="14"/>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c r="G370" i="14"/>
  <c r="J370" i="14" s="1"/>
  <c r="G371" i="14"/>
  <c r="J371" i="14" s="1"/>
  <c r="G372" i="14"/>
  <c r="J372" i="14" s="1"/>
  <c r="G373" i="14"/>
  <c r="J373" i="14" s="1"/>
  <c r="G374" i="14"/>
  <c r="J374" i="14" s="1"/>
  <c r="G375" i="14"/>
  <c r="J375" i="14" s="1"/>
  <c r="G376" i="14"/>
  <c r="J376" i="14"/>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s="1"/>
  <c r="G394" i="14"/>
  <c r="J394" i="14"/>
  <c r="G395" i="14"/>
  <c r="J395" i="14"/>
  <c r="G396" i="14"/>
  <c r="J396" i="14" s="1"/>
  <c r="G397" i="14"/>
  <c r="J397" i="14" s="1"/>
  <c r="G398" i="14"/>
  <c r="J398" i="14"/>
  <c r="G399" i="14"/>
  <c r="J399" i="14"/>
  <c r="G400" i="14"/>
  <c r="J400" i="14" s="1"/>
  <c r="G401" i="14"/>
  <c r="J401" i="14" s="1"/>
  <c r="G402" i="14"/>
  <c r="J402" i="14"/>
  <c r="G403" i="14"/>
  <c r="J403" i="14"/>
  <c r="G404" i="14"/>
  <c r="J404" i="14" s="1"/>
  <c r="G405" i="14"/>
  <c r="J405" i="14" s="1"/>
  <c r="G406" i="14"/>
  <c r="J406" i="14"/>
  <c r="G407" i="14"/>
  <c r="J407" i="14"/>
  <c r="G408" i="14"/>
  <c r="J408" i="14" s="1"/>
  <c r="G409" i="14"/>
  <c r="J409" i="14" s="1"/>
  <c r="G410" i="14"/>
  <c r="J410" i="14"/>
  <c r="G411" i="14"/>
  <c r="J411" i="14"/>
  <c r="G412" i="14"/>
  <c r="J412" i="14" s="1"/>
  <c r="G413" i="14"/>
  <c r="J413" i="14" s="1"/>
  <c r="G414" i="14"/>
  <c r="J414" i="14"/>
  <c r="G415" i="14"/>
  <c r="J415" i="14"/>
  <c r="G416" i="14"/>
  <c r="J416" i="14" s="1"/>
  <c r="G417" i="14"/>
  <c r="J417" i="14" s="1"/>
  <c r="G418" i="14"/>
  <c r="J418" i="14"/>
  <c r="G419" i="14"/>
  <c r="J419" i="14"/>
  <c r="G420" i="14"/>
  <c r="J420" i="14" s="1"/>
  <c r="G421" i="14"/>
  <c r="J421" i="14" s="1"/>
  <c r="G422" i="14"/>
  <c r="J422" i="14"/>
  <c r="G423" i="14"/>
  <c r="J423" i="14"/>
  <c r="G424" i="14"/>
  <c r="J424" i="14" s="1"/>
  <c r="G425" i="14"/>
  <c r="J425" i="14" s="1"/>
  <c r="G426" i="14"/>
  <c r="J426" i="14"/>
  <c r="G427" i="14"/>
  <c r="J427" i="14"/>
  <c r="J428" i="14"/>
  <c r="G429" i="14"/>
  <c r="J429" i="14" s="1"/>
  <c r="G430" i="14"/>
  <c r="J430" i="14"/>
  <c r="G431" i="14"/>
  <c r="J431" i="14" s="1"/>
  <c r="G432" i="14"/>
  <c r="J432" i="14" s="1"/>
  <c r="G433" i="14"/>
  <c r="J433" i="14" s="1"/>
  <c r="G434" i="14"/>
  <c r="J434" i="14" s="1"/>
  <c r="G435" i="14"/>
  <c r="J435" i="14" s="1"/>
  <c r="G436" i="14"/>
  <c r="J436" i="14" s="1"/>
  <c r="J437" i="14"/>
  <c r="J438" i="14"/>
  <c r="J439" i="14"/>
  <c r="G440" i="14"/>
  <c r="J440" i="14" s="1"/>
  <c r="J441" i="14"/>
  <c r="G442" i="14"/>
  <c r="J442" i="14" s="1"/>
  <c r="G443" i="14"/>
  <c r="J443" i="14" s="1"/>
  <c r="G444" i="14"/>
  <c r="J444" i="14" s="1"/>
  <c r="G445" i="14"/>
  <c r="J445" i="14" s="1"/>
  <c r="G446" i="14"/>
  <c r="J446" i="14" s="1"/>
  <c r="G447" i="14"/>
  <c r="J447" i="14" s="1"/>
  <c r="G448" i="14"/>
  <c r="J448" i="14"/>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c r="G473" i="14"/>
  <c r="J473" i="14"/>
  <c r="J474" i="14"/>
  <c r="J475" i="14"/>
  <c r="J6" i="27"/>
  <c r="J7" i="27"/>
  <c r="J8" i="27"/>
  <c r="G9" i="27"/>
  <c r="G10" i="27"/>
  <c r="J10" i="27"/>
  <c r="G11" i="27"/>
  <c r="J11" i="27"/>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c r="G26" i="27"/>
  <c r="J26" i="27"/>
  <c r="G27" i="27"/>
  <c r="J27" i="27"/>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c r="G42" i="27"/>
  <c r="J42" i="27"/>
  <c r="G43" i="27"/>
  <c r="J43" i="27"/>
  <c r="G44" i="27"/>
  <c r="J44" i="27" s="1"/>
  <c r="G45" i="27"/>
  <c r="J45" i="27" s="1"/>
  <c r="G46" i="27"/>
  <c r="J46" i="27" s="1"/>
  <c r="G47" i="27"/>
  <c r="J47" i="27" s="1"/>
  <c r="G48" i="27"/>
  <c r="J48" i="27" s="1"/>
  <c r="G49" i="27"/>
  <c r="J49" i="27" s="1"/>
  <c r="G50" i="27"/>
  <c r="J50" i="27" s="1"/>
  <c r="G51" i="27"/>
  <c r="J51" i="27" s="1"/>
  <c r="G52" i="27"/>
  <c r="J52" i="27" s="1"/>
  <c r="G53" i="27"/>
  <c r="J53" i="27" s="1"/>
  <c r="J6" i="11"/>
  <c r="G7" i="11"/>
  <c r="J7" i="11" s="1"/>
  <c r="J8" i="11"/>
  <c r="G9" i="11"/>
  <c r="J9" i="11" s="1"/>
  <c r="J10" i="11"/>
  <c r="G11" i="11"/>
  <c r="J11" i="11"/>
  <c r="J12" i="11"/>
  <c r="G13" i="11"/>
  <c r="J13" i="11" s="1"/>
  <c r="J14" i="11"/>
  <c r="G15" i="11"/>
  <c r="J15" i="11" s="1"/>
  <c r="J16" i="11"/>
  <c r="G17" i="11"/>
  <c r="J17" i="11" s="1"/>
  <c r="J18" i="11"/>
  <c r="G19" i="11"/>
  <c r="J19" i="11" s="1"/>
  <c r="J20" i="11"/>
  <c r="G21" i="11"/>
  <c r="J21" i="11" s="1"/>
  <c r="J22" i="11"/>
  <c r="G23" i="11"/>
  <c r="J23" i="11" s="1"/>
  <c r="J24" i="11"/>
  <c r="G25" i="11"/>
  <c r="J25" i="11" s="1"/>
  <c r="J26" i="11"/>
  <c r="J27" i="11"/>
  <c r="G28" i="11"/>
  <c r="J28" i="11" s="1"/>
  <c r="J29" i="11"/>
  <c r="G30" i="11"/>
  <c r="J30" i="11" s="1"/>
  <c r="J31" i="11"/>
  <c r="G32" i="11"/>
  <c r="J32" i="11" s="1"/>
  <c r="J33" i="11"/>
  <c r="G34" i="11"/>
  <c r="J35" i="11"/>
  <c r="G36" i="11"/>
  <c r="J36" i="11" s="1"/>
  <c r="J37" i="11"/>
  <c r="G38" i="11"/>
  <c r="J38" i="11"/>
  <c r="J39" i="11"/>
  <c r="G40" i="11"/>
  <c r="J40" i="11" s="1"/>
  <c r="J41" i="11"/>
  <c r="G42" i="11"/>
  <c r="J42" i="11" s="1"/>
  <c r="J43" i="11"/>
  <c r="G44" i="11"/>
  <c r="J44" i="11" s="1"/>
  <c r="J45" i="11"/>
  <c r="G46" i="11"/>
  <c r="J46" i="11" s="1"/>
  <c r="J47" i="11"/>
  <c r="G48" i="11"/>
  <c r="J48" i="11" s="1"/>
  <c r="J49" i="11"/>
  <c r="G50" i="11"/>
  <c r="J50" i="11" s="1"/>
  <c r="J51" i="11"/>
  <c r="G52" i="11"/>
  <c r="J52" i="11" s="1"/>
  <c r="J53" i="11"/>
  <c r="J54" i="11"/>
  <c r="J6" i="3"/>
  <c r="G7" i="3"/>
  <c r="J7" i="3"/>
  <c r="J8" i="3"/>
  <c r="G9" i="3"/>
  <c r="J9" i="3" s="1"/>
  <c r="J10" i="3"/>
  <c r="G11" i="3"/>
  <c r="J11" i="3" s="1"/>
  <c r="G12" i="3"/>
  <c r="J12" i="3" s="1"/>
  <c r="J13" i="3"/>
  <c r="G14" i="3"/>
  <c r="J14" i="3" s="1"/>
  <c r="J15" i="3"/>
  <c r="G16" i="3"/>
  <c r="J16" i="3"/>
  <c r="G17" i="3"/>
  <c r="J17" i="3"/>
  <c r="G18" i="3"/>
  <c r="J18" i="3"/>
  <c r="G19" i="3"/>
  <c r="J19" i="3" s="1"/>
  <c r="J20" i="3"/>
  <c r="G21" i="3"/>
  <c r="J21" i="3"/>
  <c r="G22" i="3"/>
  <c r="J22" i="3" s="1"/>
  <c r="G23" i="3"/>
  <c r="J23" i="3" s="1"/>
  <c r="G24" i="3"/>
  <c r="J24" i="3" s="1"/>
  <c r="J25" i="3"/>
  <c r="J26" i="3"/>
  <c r="G27" i="3"/>
  <c r="J27" i="3" s="1"/>
  <c r="G28" i="3"/>
  <c r="J28" i="3" s="1"/>
  <c r="G29" i="3"/>
  <c r="J29" i="3" s="1"/>
  <c r="G30" i="3"/>
  <c r="J30" i="3"/>
  <c r="G31" i="3"/>
  <c r="J31" i="3" s="1"/>
  <c r="G32" i="3"/>
  <c r="J32" i="3" s="1"/>
  <c r="G33" i="3"/>
  <c r="J33" i="3" s="1"/>
  <c r="G34" i="3"/>
  <c r="J34" i="3" s="1"/>
  <c r="G35" i="3"/>
  <c r="J35" i="3" s="1"/>
  <c r="G36" i="3"/>
  <c r="J36" i="3" s="1"/>
  <c r="G37" i="3"/>
  <c r="J37" i="3" s="1"/>
  <c r="G38" i="3"/>
  <c r="J38" i="3" s="1"/>
  <c r="G39" i="3"/>
  <c r="J39" i="3" s="1"/>
  <c r="G40" i="3"/>
  <c r="J40" i="3" s="1"/>
  <c r="J41" i="3"/>
  <c r="G42" i="3"/>
  <c r="J42" i="3" s="1"/>
  <c r="J43" i="3"/>
  <c r="G44" i="3"/>
  <c r="J44" i="3"/>
  <c r="J45" i="3"/>
  <c r="J46" i="3"/>
  <c r="G47" i="3"/>
  <c r="J47" i="3"/>
  <c r="J48" i="3"/>
  <c r="G49" i="3"/>
  <c r="J49" i="3" s="1"/>
  <c r="J50" i="3"/>
  <c r="G51" i="3"/>
  <c r="J51" i="3" s="1"/>
  <c r="G52" i="3"/>
  <c r="J52" i="3"/>
  <c r="J53" i="3"/>
  <c r="G54" i="3"/>
  <c r="J54" i="3" s="1"/>
  <c r="J55" i="3"/>
  <c r="G56" i="3"/>
  <c r="J56" i="3" s="1"/>
  <c r="G57" i="3"/>
  <c r="J57" i="3"/>
  <c r="G58" i="3"/>
  <c r="J58" i="3"/>
  <c r="G59" i="3"/>
  <c r="J59" i="3"/>
  <c r="G60" i="3"/>
  <c r="J60" i="3" s="1"/>
  <c r="J61" i="3"/>
  <c r="G62" i="3"/>
  <c r="J62" i="3"/>
  <c r="G63" i="3"/>
  <c r="J63" i="3" s="1"/>
  <c r="G64" i="3"/>
  <c r="J64" i="3" s="1"/>
  <c r="G65" i="3"/>
  <c r="J65" i="3" s="1"/>
  <c r="J66" i="3"/>
  <c r="J67" i="3"/>
  <c r="G68" i="3"/>
  <c r="J68" i="3" s="1"/>
  <c r="G69" i="3"/>
  <c r="J69" i="3" s="1"/>
  <c r="G70" i="3"/>
  <c r="J70" i="3" s="1"/>
  <c r="G71" i="3"/>
  <c r="J71" i="3"/>
  <c r="G72" i="3"/>
  <c r="J72" i="3" s="1"/>
  <c r="G73" i="3"/>
  <c r="J73" i="3" s="1"/>
  <c r="G74" i="3"/>
  <c r="J74" i="3" s="1"/>
  <c r="G75" i="3"/>
  <c r="J75" i="3" s="1"/>
  <c r="G76" i="3"/>
  <c r="J76" i="3" s="1"/>
  <c r="G77" i="3"/>
  <c r="J77" i="3" s="1"/>
  <c r="G78" i="3"/>
  <c r="J78" i="3" s="1"/>
  <c r="G79" i="3"/>
  <c r="J79" i="3" s="1"/>
  <c r="G80" i="3"/>
  <c r="J80" i="3" s="1"/>
  <c r="G81" i="3"/>
  <c r="J81" i="3" s="1"/>
  <c r="G82" i="3"/>
  <c r="J82" i="3" s="1"/>
  <c r="G83" i="3"/>
  <c r="J83" i="3" s="1"/>
  <c r="G84" i="3"/>
  <c r="J84" i="3" s="1"/>
  <c r="G85" i="3"/>
  <c r="J85" i="3" s="1"/>
  <c r="G86" i="3"/>
  <c r="J86" i="3" s="1"/>
  <c r="J87" i="3"/>
  <c r="J88" i="3"/>
  <c r="G89" i="3"/>
  <c r="J89" i="3" s="1"/>
  <c r="J90" i="3"/>
  <c r="G91" i="3"/>
  <c r="J91" i="3" s="1"/>
  <c r="J92" i="3"/>
  <c r="J93" i="3"/>
  <c r="G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c r="G137" i="3"/>
  <c r="J137" i="3"/>
  <c r="G138" i="3"/>
  <c r="J138" i="3"/>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s="1"/>
  <c r="J165" i="3"/>
  <c r="G166" i="3"/>
  <c r="J166" i="3"/>
  <c r="G167" i="3"/>
  <c r="J167" i="3" s="1"/>
  <c r="J168" i="3"/>
  <c r="G169" i="3"/>
  <c r="J169" i="3" s="1"/>
  <c r="J170" i="3"/>
  <c r="J171" i="3"/>
  <c r="G172" i="3"/>
  <c r="J172" i="3" s="1"/>
  <c r="G173" i="3"/>
  <c r="J173" i="3" s="1"/>
  <c r="G174" i="3"/>
  <c r="J174" i="3" s="1"/>
  <c r="G175" i="3"/>
  <c r="J175" i="3"/>
  <c r="J176" i="3"/>
  <c r="G177" i="3"/>
  <c r="J177" i="3" s="1"/>
  <c r="J178" i="3"/>
  <c r="G179" i="3"/>
  <c r="J179" i="3" s="1"/>
  <c r="J180" i="3"/>
  <c r="G181" i="3"/>
  <c r="J181" i="3" s="1"/>
  <c r="G182" i="3"/>
  <c r="J182" i="3" s="1"/>
  <c r="J183" i="3"/>
  <c r="J184" i="3"/>
  <c r="G185" i="3"/>
  <c r="J185" i="3" s="1"/>
  <c r="G186" i="3"/>
  <c r="J186" i="3" s="1"/>
  <c r="J187" i="3"/>
  <c r="J188" i="3"/>
  <c r="G189" i="3"/>
  <c r="J189" i="3" s="1"/>
  <c r="G190" i="3"/>
  <c r="J190" i="3" s="1"/>
  <c r="G191" i="3"/>
  <c r="J191" i="3" s="1"/>
  <c r="G192" i="3"/>
  <c r="J192" i="3" s="1"/>
  <c r="G193" i="3"/>
  <c r="J193" i="3" s="1"/>
  <c r="G194" i="3"/>
  <c r="J194" i="3" s="1"/>
  <c r="G195" i="3"/>
  <c r="J195" i="3" s="1"/>
  <c r="G196" i="3"/>
  <c r="J196" i="3" s="1"/>
  <c r="J197" i="3"/>
  <c r="G198" i="3"/>
  <c r="J198" i="3" s="1"/>
  <c r="J199" i="3"/>
  <c r="G200" i="3"/>
  <c r="J200" i="3" s="1"/>
  <c r="J201" i="3"/>
  <c r="G202" i="3"/>
  <c r="J202" i="3" s="1"/>
  <c r="J203" i="3"/>
  <c r="G204" i="3"/>
  <c r="J204" i="3" s="1"/>
  <c r="J205" i="3"/>
  <c r="G206" i="3"/>
  <c r="J206" i="3"/>
  <c r="J207" i="3"/>
  <c r="G208" i="3"/>
  <c r="J208" i="3" s="1"/>
  <c r="J209" i="3"/>
  <c r="G210" i="3"/>
  <c r="J210" i="3" s="1"/>
  <c r="J211" i="3"/>
  <c r="J212" i="3"/>
  <c r="G213" i="3"/>
  <c r="J213" i="3" s="1"/>
  <c r="G214" i="3"/>
  <c r="J214" i="3" s="1"/>
  <c r="G215" i="3"/>
  <c r="J215" i="3"/>
  <c r="G216" i="3"/>
  <c r="J216" i="3"/>
  <c r="G217" i="3"/>
  <c r="J217" i="3"/>
  <c r="G218" i="3"/>
  <c r="J218" i="3" s="1"/>
  <c r="G219" i="3"/>
  <c r="J219" i="3" s="1"/>
  <c r="J220" i="3"/>
  <c r="J221" i="3"/>
  <c r="G222" i="3"/>
  <c r="J222" i="3" s="1"/>
  <c r="G223" i="3"/>
  <c r="J223" i="3" s="1"/>
  <c r="G224" i="3"/>
  <c r="J224" i="3"/>
  <c r="J225" i="3"/>
  <c r="G226" i="3"/>
  <c r="J226" i="3" s="1"/>
  <c r="J227" i="3"/>
  <c r="G228" i="3"/>
  <c r="J228" i="3" s="1"/>
  <c r="J229" i="3"/>
  <c r="J230" i="3"/>
  <c r="G231" i="3"/>
  <c r="J231" i="3" s="1"/>
  <c r="G232" i="3"/>
  <c r="J232" i="3" s="1"/>
  <c r="G233" i="3"/>
  <c r="J233" i="3" s="1"/>
  <c r="G234" i="3"/>
  <c r="J234" i="3" s="1"/>
  <c r="G235" i="3"/>
  <c r="J235" i="3" s="1"/>
  <c r="J237" i="3"/>
  <c r="G238" i="3"/>
  <c r="J238" i="3" s="1"/>
  <c r="J239" i="3"/>
  <c r="J240" i="3"/>
  <c r="G241" i="3"/>
  <c r="J242" i="3"/>
  <c r="G243" i="3"/>
  <c r="J243" i="3" s="1"/>
  <c r="J244" i="3"/>
  <c r="G245" i="3"/>
  <c r="J245" i="3"/>
  <c r="J246" i="3"/>
  <c r="G247" i="3"/>
  <c r="J247" i="3" s="1"/>
  <c r="J248" i="3"/>
  <c r="G249" i="3"/>
  <c r="J249" i="3" s="1"/>
  <c r="J250" i="3"/>
  <c r="G251" i="3"/>
  <c r="J251" i="3" s="1"/>
  <c r="G252" i="3"/>
  <c r="J252" i="3" s="1"/>
  <c r="G253" i="3"/>
  <c r="J253" i="3" s="1"/>
  <c r="G254" i="3"/>
  <c r="J254" i="3" s="1"/>
  <c r="G255" i="3"/>
  <c r="J255" i="3" s="1"/>
  <c r="J256" i="3"/>
  <c r="G257" i="3"/>
  <c r="J257" i="3" s="1"/>
  <c r="G258" i="3"/>
  <c r="J258" i="3" s="1"/>
  <c r="G259" i="3"/>
  <c r="J259" i="3"/>
  <c r="G260" i="3"/>
  <c r="J260" i="3"/>
  <c r="G261" i="3"/>
  <c r="J261" i="3"/>
  <c r="G262" i="3"/>
  <c r="J262" i="3" s="1"/>
  <c r="J263" i="3"/>
  <c r="G264" i="3"/>
  <c r="J264" i="3"/>
  <c r="G265" i="3"/>
  <c r="J265" i="3" s="1"/>
  <c r="G266" i="3"/>
  <c r="J266" i="3" s="1"/>
  <c r="G267" i="3"/>
  <c r="J267" i="3" s="1"/>
  <c r="G268" i="3"/>
  <c r="J268" i="3" s="1"/>
  <c r="J269" i="3"/>
  <c r="J270" i="3"/>
  <c r="G271" i="3"/>
  <c r="J271" i="3" s="1"/>
  <c r="G272" i="3"/>
  <c r="J272" i="3" s="1"/>
  <c r="G273" i="3"/>
  <c r="J273" i="3" s="1"/>
  <c r="G274" i="3"/>
  <c r="J274" i="3" s="1"/>
  <c r="G275" i="3"/>
  <c r="J275" i="3" s="1"/>
  <c r="G276" i="3"/>
  <c r="J276" i="3" s="1"/>
  <c r="G277" i="3"/>
  <c r="J277" i="3"/>
  <c r="G278" i="3"/>
  <c r="J278" i="3" s="1"/>
  <c r="G279" i="3"/>
  <c r="J279" i="3" s="1"/>
  <c r="G280" i="3"/>
  <c r="J280" i="3" s="1"/>
  <c r="G281" i="3"/>
  <c r="J281" i="3" s="1"/>
  <c r="G282" i="3"/>
  <c r="J282" i="3" s="1"/>
  <c r="J283" i="3"/>
  <c r="G284" i="3"/>
  <c r="J284" i="3" s="1"/>
  <c r="G285" i="3"/>
  <c r="J285" i="3" s="1"/>
  <c r="G286" i="3"/>
  <c r="J286" i="3" s="1"/>
  <c r="G287" i="3"/>
  <c r="J287" i="3" s="1"/>
  <c r="G288" i="3"/>
  <c r="J288" i="3" s="1"/>
  <c r="G289" i="3"/>
  <c r="J289" i="3" s="1"/>
  <c r="G290" i="3"/>
  <c r="J290" i="3" s="1"/>
  <c r="G291" i="3"/>
  <c r="J291" i="3" s="1"/>
  <c r="J292" i="3"/>
  <c r="G293" i="3"/>
  <c r="J293" i="3" s="1"/>
  <c r="J294" i="3"/>
  <c r="J295" i="3"/>
  <c r="G296" i="3"/>
  <c r="J296" i="3" s="1"/>
  <c r="G297" i="3"/>
  <c r="J297" i="3" s="1"/>
  <c r="G298" i="3"/>
  <c r="J298" i="3" s="1"/>
  <c r="G299" i="3"/>
  <c r="J299" i="3"/>
  <c r="G300" i="3"/>
  <c r="J300" i="3" s="1"/>
  <c r="G301" i="3"/>
  <c r="J301" i="3" s="1"/>
  <c r="G302" i="3"/>
  <c r="J302" i="3" s="1"/>
  <c r="G303" i="3"/>
  <c r="J303" i="3" s="1"/>
  <c r="J304" i="3"/>
  <c r="J305" i="3"/>
  <c r="G306" i="3"/>
  <c r="J306" i="3" s="1"/>
  <c r="G307" i="3"/>
  <c r="J307" i="3" s="1"/>
  <c r="J308" i="3"/>
  <c r="J309" i="3"/>
  <c r="G310" i="3"/>
  <c r="J310" i="3" s="1"/>
  <c r="J311" i="3"/>
  <c r="J312" i="3"/>
  <c r="G313" i="3"/>
  <c r="J313" i="3" s="1"/>
  <c r="J314" i="3"/>
  <c r="G315" i="3"/>
  <c r="J315" i="3" s="1"/>
  <c r="G316" i="3"/>
  <c r="J316" i="3" s="1"/>
  <c r="G317" i="3"/>
  <c r="J317" i="3" s="1"/>
  <c r="G318" i="3"/>
  <c r="J318" i="3" s="1"/>
  <c r="G319" i="3"/>
  <c r="J319" i="3" s="1"/>
  <c r="G320" i="3"/>
  <c r="J320" i="3" s="1"/>
  <c r="J321" i="3"/>
  <c r="G322" i="3"/>
  <c r="J322" i="3" s="1"/>
  <c r="G323" i="3"/>
  <c r="J323" i="3" s="1"/>
  <c r="G324" i="3"/>
  <c r="J324" i="3" s="1"/>
  <c r="G325" i="3"/>
  <c r="J325" i="3" s="1"/>
  <c r="G326" i="3"/>
  <c r="J326" i="3" s="1"/>
  <c r="G327" i="3"/>
  <c r="J327" i="3" s="1"/>
  <c r="J328" i="3"/>
  <c r="G329" i="3"/>
  <c r="J329" i="3" s="1"/>
  <c r="G330" i="3"/>
  <c r="J330" i="3" s="1"/>
  <c r="G331" i="3"/>
  <c r="J331" i="3"/>
  <c r="G332" i="3"/>
  <c r="J332" i="3"/>
  <c r="J333" i="3"/>
  <c r="J334" i="3"/>
  <c r="G335" i="3"/>
  <c r="J335" i="3" s="1"/>
  <c r="J336" i="3"/>
  <c r="J337" i="3"/>
  <c r="G338" i="3"/>
  <c r="J338" i="3" s="1"/>
  <c r="J339" i="3"/>
  <c r="J340" i="3"/>
  <c r="G341" i="3"/>
  <c r="J341" i="3" s="1"/>
  <c r="J342" i="3"/>
  <c r="G343" i="3"/>
  <c r="J343" i="3" s="1"/>
  <c r="J344" i="3"/>
  <c r="G345" i="3"/>
  <c r="J345" i="3"/>
  <c r="J346" i="3"/>
  <c r="G347" i="3"/>
  <c r="J347" i="3" s="1"/>
  <c r="J348" i="3"/>
  <c r="G349" i="3"/>
  <c r="J349" i="3" s="1"/>
  <c r="J350" i="3"/>
  <c r="J351" i="3"/>
  <c r="G352" i="3"/>
  <c r="J352" i="3" s="1"/>
  <c r="J353" i="3"/>
  <c r="G354" i="3"/>
  <c r="J354" i="3" s="1"/>
  <c r="J355" i="3"/>
  <c r="G356" i="3"/>
  <c r="J356" i="3"/>
  <c r="J357" i="3"/>
  <c r="G358" i="3"/>
  <c r="J358" i="3" s="1"/>
  <c r="J359" i="3"/>
  <c r="G360" i="3"/>
  <c r="G363" i="3" s="1"/>
  <c r="J361" i="3"/>
  <c r="G362" i="3"/>
  <c r="J362" i="3" s="1"/>
  <c r="J363" i="3"/>
  <c r="G364" i="3"/>
  <c r="J364" i="3" s="1"/>
  <c r="J365" i="3"/>
  <c r="J366" i="3"/>
  <c r="G367" i="3"/>
  <c r="J367" i="3" s="1"/>
  <c r="J368" i="3"/>
  <c r="G369" i="3"/>
  <c r="J369" i="3" s="1"/>
  <c r="J370" i="3"/>
  <c r="J371" i="3"/>
  <c r="G372" i="3"/>
  <c r="J372" i="3" s="1"/>
  <c r="J373" i="3"/>
  <c r="G374" i="3"/>
  <c r="J374" i="3" s="1"/>
  <c r="J375" i="3"/>
  <c r="J376" i="3"/>
  <c r="G377" i="3"/>
  <c r="J378" i="3"/>
  <c r="G379" i="3"/>
  <c r="J379" i="3" s="1"/>
  <c r="J380" i="3"/>
  <c r="J381" i="3"/>
  <c r="G382" i="3"/>
  <c r="J382" i="3" s="1"/>
  <c r="J383" i="3"/>
  <c r="G384" i="3"/>
  <c r="J384" i="3" s="1"/>
  <c r="J385" i="3"/>
  <c r="G386" i="3"/>
  <c r="J386" i="3" s="1"/>
  <c r="J387" i="3"/>
  <c r="J388" i="3"/>
  <c r="G389" i="3"/>
  <c r="J389" i="3" s="1"/>
  <c r="J390" i="3"/>
  <c r="G391" i="3"/>
  <c r="J391" i="3" s="1"/>
  <c r="J392" i="3"/>
  <c r="G393" i="3"/>
  <c r="J393" i="3" s="1"/>
  <c r="J394" i="3"/>
  <c r="G395" i="3"/>
  <c r="J395" i="3" s="1"/>
  <c r="J396" i="3"/>
  <c r="J397" i="3"/>
  <c r="G398" i="3"/>
  <c r="J398" i="3" s="1"/>
  <c r="G399" i="3"/>
  <c r="J399" i="3" s="1"/>
  <c r="J400" i="3"/>
  <c r="J401" i="3"/>
  <c r="G402" i="3"/>
  <c r="J402" i="3" s="1"/>
  <c r="G403" i="3"/>
  <c r="J403" i="3" s="1"/>
  <c r="G404" i="3"/>
  <c r="J404" i="3" s="1"/>
  <c r="G405" i="3"/>
  <c r="J405" i="3" s="1"/>
  <c r="G406" i="3"/>
  <c r="J406" i="3" s="1"/>
  <c r="J407" i="3"/>
  <c r="G408" i="3"/>
  <c r="J408" i="3" s="1"/>
  <c r="J409" i="3"/>
  <c r="J410" i="3"/>
  <c r="G411" i="3"/>
  <c r="J411" i="3" s="1"/>
  <c r="J412" i="3"/>
  <c r="G413" i="3"/>
  <c r="J413" i="3" s="1"/>
  <c r="J414" i="3"/>
  <c r="G415" i="3"/>
  <c r="J415" i="3" s="1"/>
  <c r="J416" i="3"/>
  <c r="G417" i="3"/>
  <c r="J417" i="3" s="1"/>
  <c r="J418" i="3"/>
  <c r="G419" i="3"/>
  <c r="J419" i="3" s="1"/>
  <c r="G420" i="3"/>
  <c r="J420" i="3" s="1"/>
  <c r="G421" i="3"/>
  <c r="J421" i="3" s="1"/>
  <c r="G422" i="3"/>
  <c r="J422" i="3" s="1"/>
  <c r="G423" i="3"/>
  <c r="J423" i="3" s="1"/>
  <c r="J424" i="3"/>
  <c r="G425" i="3"/>
  <c r="J425" i="3"/>
  <c r="J426" i="3"/>
  <c r="J427" i="3"/>
  <c r="G428" i="3"/>
  <c r="J428" i="3"/>
  <c r="J429" i="3"/>
  <c r="G430" i="3"/>
  <c r="J430" i="3" s="1"/>
  <c r="J431" i="3"/>
  <c r="G432" i="3"/>
  <c r="J432" i="3" s="1"/>
  <c r="J433" i="3"/>
  <c r="J434" i="3"/>
  <c r="G435" i="3"/>
  <c r="J435" i="3" s="1"/>
  <c r="J436" i="3"/>
  <c r="G437" i="3"/>
  <c r="J437" i="3" s="1"/>
  <c r="J438" i="3"/>
  <c r="G439" i="3"/>
  <c r="J439" i="3"/>
  <c r="G441" i="3"/>
  <c r="J441" i="3" s="1"/>
  <c r="J442" i="3"/>
  <c r="G443" i="3"/>
  <c r="J443" i="3" s="1"/>
  <c r="J444" i="3"/>
  <c r="G445" i="3"/>
  <c r="J445" i="3"/>
  <c r="J446" i="3"/>
  <c r="G447" i="3"/>
  <c r="J447" i="3" s="1"/>
  <c r="J448" i="3"/>
  <c r="J449" i="3"/>
  <c r="G450" i="3"/>
  <c r="J450" i="3" s="1"/>
  <c r="J451" i="3"/>
  <c r="G452" i="3"/>
  <c r="J452" i="3" s="1"/>
  <c r="J453" i="3"/>
  <c r="G454" i="3"/>
  <c r="J454" i="3" s="1"/>
  <c r="J455" i="3"/>
  <c r="G456" i="3"/>
  <c r="J456" i="3"/>
  <c r="J457" i="3"/>
  <c r="J458" i="3"/>
  <c r="G459" i="3"/>
  <c r="J459" i="3" s="1"/>
  <c r="J460" i="3"/>
  <c r="G461" i="3"/>
  <c r="J461" i="3"/>
  <c r="J462" i="3"/>
  <c r="G463" i="3"/>
  <c r="J463" i="3" s="1"/>
  <c r="J464" i="3"/>
  <c r="G465" i="3"/>
  <c r="J465" i="3" s="1"/>
  <c r="J466" i="3"/>
  <c r="J467" i="3"/>
  <c r="G468" i="3"/>
  <c r="J468" i="3" s="1"/>
  <c r="J469" i="3"/>
  <c r="G470" i="3"/>
  <c r="J470" i="3" s="1"/>
  <c r="J471" i="3"/>
  <c r="G472" i="3"/>
  <c r="J472" i="3" s="1"/>
  <c r="J473" i="3"/>
  <c r="G474" i="3"/>
  <c r="J474" i="3"/>
  <c r="J475" i="3"/>
  <c r="J476" i="3"/>
  <c r="G477" i="3"/>
  <c r="J477" i="3"/>
  <c r="J478" i="3"/>
  <c r="G479" i="3"/>
  <c r="J479" i="3" s="1"/>
  <c r="J480" i="3"/>
  <c r="G481" i="3"/>
  <c r="J481" i="3" s="1"/>
  <c r="J482" i="3"/>
  <c r="G483" i="3"/>
  <c r="J483" i="3" s="1"/>
  <c r="J484" i="3"/>
  <c r="G485" i="3"/>
  <c r="J485" i="3" s="1"/>
  <c r="G486" i="3"/>
  <c r="J486" i="3" s="1"/>
  <c r="G487" i="3"/>
  <c r="J487" i="3" s="1"/>
  <c r="G488" i="3"/>
  <c r="J488" i="3" s="1"/>
  <c r="G489" i="3"/>
  <c r="J489" i="3" s="1"/>
  <c r="G490" i="3"/>
  <c r="J490" i="3" s="1"/>
  <c r="J491" i="3"/>
  <c r="J492" i="3"/>
  <c r="G493" i="3"/>
  <c r="J493" i="3"/>
  <c r="G494" i="3"/>
  <c r="J494" i="3"/>
  <c r="G495" i="3"/>
  <c r="J495" i="3" s="1"/>
  <c r="G496" i="3"/>
  <c r="J496" i="3" s="1"/>
  <c r="G497" i="3"/>
  <c r="J497" i="3" s="1"/>
  <c r="J498" i="3"/>
  <c r="G499" i="3"/>
  <c r="J499" i="3" s="1"/>
  <c r="J500" i="3"/>
  <c r="G501" i="3"/>
  <c r="J501" i="3"/>
  <c r="J502" i="3"/>
  <c r="G503" i="3"/>
  <c r="J503" i="3" s="1"/>
  <c r="J504" i="3"/>
  <c r="G505" i="3"/>
  <c r="J505" i="3" s="1"/>
  <c r="J506" i="3"/>
  <c r="G507" i="3"/>
  <c r="J507" i="3" s="1"/>
  <c r="J508" i="3"/>
  <c r="G509" i="3"/>
  <c r="J509" i="3" s="1"/>
  <c r="G510" i="3"/>
  <c r="J510" i="3" s="1"/>
  <c r="J511" i="3"/>
  <c r="G512" i="3"/>
  <c r="J512" i="3" s="1"/>
  <c r="J513" i="3"/>
  <c r="G514" i="3"/>
  <c r="J514" i="3" s="1"/>
  <c r="J515" i="3"/>
  <c r="G516" i="3"/>
  <c r="J516" i="3" s="1"/>
  <c r="J517" i="3"/>
  <c r="G518" i="3"/>
  <c r="J518" i="3" s="1"/>
  <c r="J519" i="3"/>
  <c r="G520" i="3"/>
  <c r="J520" i="3" s="1"/>
  <c r="J521" i="3"/>
  <c r="J522" i="3"/>
  <c r="G523" i="3"/>
  <c r="J523" i="3" s="1"/>
  <c r="G524" i="3"/>
  <c r="J524" i="3" s="1"/>
  <c r="J525" i="3"/>
  <c r="G526" i="3"/>
  <c r="J526" i="3" s="1"/>
  <c r="J527" i="3"/>
  <c r="G528" i="3"/>
  <c r="J528" i="3"/>
  <c r="J529" i="3"/>
  <c r="J530" i="3"/>
  <c r="G531" i="3"/>
  <c r="J531" i="3" s="1"/>
  <c r="J532" i="3"/>
  <c r="G533" i="3"/>
  <c r="J533" i="3"/>
  <c r="J534" i="3"/>
  <c r="G337" i="3"/>
  <c r="J9" i="27"/>
  <c r="J13" i="37"/>
  <c r="G19" i="37"/>
  <c r="H29" i="9"/>
  <c r="J12" i="4"/>
  <c r="E22" i="4"/>
  <c r="G22" i="4" s="1"/>
  <c r="J152" i="24"/>
  <c r="J20" i="24"/>
  <c r="G86" i="34"/>
  <c r="E26" i="9" s="1"/>
  <c r="F26" i="9" s="1"/>
  <c r="J10" i="16"/>
  <c r="G73" i="16"/>
  <c r="E32" i="9" s="1"/>
  <c r="F32" i="9" s="1"/>
  <c r="G77" i="16"/>
  <c r="H32" i="9" s="1"/>
  <c r="G160" i="38"/>
  <c r="G184" i="31"/>
  <c r="H23" i="9" s="1"/>
  <c r="J84" i="26"/>
  <c r="J18" i="10"/>
  <c r="G49" i="10"/>
  <c r="H33" i="9" s="1"/>
  <c r="J54" i="6"/>
  <c r="J8" i="28"/>
  <c r="G46" i="32"/>
  <c r="E24" i="9" s="1"/>
  <c r="F24" i="9" s="1"/>
  <c r="J58" i="33"/>
  <c r="G45" i="10"/>
  <c r="E33" i="9" s="1"/>
  <c r="F33" i="9" s="1"/>
  <c r="J40" i="29"/>
  <c r="G12" i="6"/>
  <c r="G77" i="30"/>
  <c r="E22" i="9" s="1"/>
  <c r="F22" i="9" s="1"/>
  <c r="G83" i="6"/>
  <c r="G82" i="6" s="1"/>
  <c r="G79" i="6"/>
  <c r="G78" i="6" s="1"/>
  <c r="G113" i="38"/>
  <c r="J21" i="33"/>
  <c r="J26" i="2"/>
  <c r="J74" i="26"/>
  <c r="J16" i="10"/>
  <c r="G48" i="25"/>
  <c r="J193" i="38"/>
  <c r="J1071" i="25"/>
  <c r="G1070" i="25"/>
  <c r="G433" i="25"/>
  <c r="G179" i="2"/>
  <c r="H27" i="9" s="1"/>
  <c r="G19" i="6"/>
  <c r="J21" i="35"/>
  <c r="G50" i="32"/>
  <c r="H24" i="9" s="1"/>
  <c r="J12" i="26"/>
  <c r="J35" i="12"/>
  <c r="G76" i="12"/>
  <c r="E19" i="9" s="1"/>
  <c r="F19" i="9" s="1"/>
  <c r="G80" i="12"/>
  <c r="H19" i="9" s="1"/>
  <c r="J16" i="15"/>
  <c r="J1614" i="25"/>
  <c r="G1613" i="25"/>
  <c r="J8" i="37"/>
  <c r="G15" i="37"/>
  <c r="E29" i="9" s="1"/>
  <c r="F29" i="9" s="1"/>
  <c r="G714" i="25"/>
  <c r="J715" i="25"/>
  <c r="G746" i="25"/>
  <c r="J712" i="25"/>
  <c r="G711" i="25"/>
  <c r="G694" i="25"/>
  <c r="G76" i="35"/>
  <c r="E28" i="9" s="1"/>
  <c r="F28" i="9" s="1"/>
  <c r="J1008" i="25"/>
  <c r="G1004" i="25"/>
  <c r="G622" i="25"/>
  <c r="G1549" i="25"/>
  <c r="J1550" i="25"/>
  <c r="J163" i="25"/>
  <c r="G162" i="25"/>
  <c r="J413" i="25"/>
  <c r="G280" i="25"/>
  <c r="G220" i="25"/>
  <c r="G7" i="25"/>
  <c r="G178" i="25"/>
  <c r="J54" i="25"/>
  <c r="J983" i="25"/>
  <c r="J826" i="25"/>
  <c r="J434" i="25"/>
  <c r="J294" i="25"/>
  <c r="G194" i="25"/>
  <c r="J46" i="25"/>
  <c r="G473" i="3"/>
  <c r="G455" i="3"/>
  <c r="J349" i="15" l="1"/>
  <c r="G702" i="15"/>
  <c r="H18" i="9" s="1"/>
  <c r="G698" i="15"/>
  <c r="E18" i="9" s="1"/>
  <c r="F18" i="9" s="1"/>
  <c r="G1475" i="25"/>
  <c r="G1197" i="25"/>
  <c r="G80" i="35"/>
  <c r="H28" i="9" s="1"/>
  <c r="G808" i="25"/>
  <c r="G192" i="38"/>
  <c r="E72" i="26"/>
  <c r="G72" i="26" s="1"/>
  <c r="G66" i="29"/>
  <c r="E21" i="9" s="1"/>
  <c r="F21" i="9" s="1"/>
  <c r="G14" i="24"/>
  <c r="G128" i="24"/>
  <c r="G81" i="30"/>
  <c r="H22" i="9" s="1"/>
  <c r="G394" i="3"/>
  <c r="G90" i="34"/>
  <c r="H26" i="9" s="1"/>
  <c r="G134" i="33"/>
  <c r="H25" i="9" s="1"/>
  <c r="G163" i="28"/>
  <c r="E20" i="9" s="1"/>
  <c r="F20" i="9" s="1"/>
  <c r="G130" i="33"/>
  <c r="E25" i="9" s="1"/>
  <c r="F25" i="9" s="1"/>
  <c r="G6" i="11"/>
  <c r="G76" i="6"/>
  <c r="J77" i="6"/>
  <c r="J94" i="26"/>
  <c r="G80" i="26"/>
  <c r="G79" i="26" s="1"/>
  <c r="G78" i="26" s="1"/>
  <c r="G385" i="3"/>
  <c r="G309" i="3"/>
  <c r="G237" i="3"/>
  <c r="G158" i="3"/>
  <c r="G27" i="11"/>
  <c r="G54" i="11" s="1"/>
  <c r="E9" i="9" s="1"/>
  <c r="J152" i="38"/>
  <c r="G151" i="38"/>
  <c r="G513" i="3"/>
  <c r="J377" i="3"/>
  <c r="J360" i="3"/>
  <c r="J241" i="3"/>
  <c r="J94" i="3"/>
  <c r="J34" i="11"/>
  <c r="G8" i="26"/>
  <c r="G7" i="26" s="1"/>
  <c r="G64" i="24"/>
  <c r="G24" i="13"/>
  <c r="E12" i="9" s="1"/>
  <c r="F12" i="9" s="1"/>
  <c r="D26" i="40"/>
  <c r="F26" i="40" s="1"/>
  <c r="G180" i="31"/>
  <c r="E23" i="9" s="1"/>
  <c r="F23" i="9" s="1"/>
  <c r="G982" i="25"/>
  <c r="G1620" i="25"/>
  <c r="G41" i="25"/>
  <c r="G8" i="4"/>
  <c r="G7" i="4" s="1"/>
  <c r="G6" i="4" s="1"/>
  <c r="J22" i="4"/>
  <c r="J72" i="26"/>
  <c r="G23" i="26"/>
  <c r="J117" i="31"/>
  <c r="G90" i="3"/>
  <c r="G480" i="14"/>
  <c r="H13" i="9" s="1"/>
  <c r="E54" i="27"/>
  <c r="G54" i="27" s="1"/>
  <c r="J54" i="27" s="1"/>
  <c r="G476" i="14"/>
  <c r="E13" i="9" s="1"/>
  <c r="F13" i="9" s="1"/>
  <c r="G464" i="3"/>
  <c r="G527" i="3"/>
  <c r="G43" i="3"/>
  <c r="G424" i="3"/>
  <c r="G498" i="3"/>
  <c r="G1566" i="25"/>
  <c r="G227" i="3"/>
  <c r="G532" i="3"/>
  <c r="G210" i="24"/>
  <c r="G200" i="24"/>
  <c r="G167" i="28"/>
  <c r="H20" i="9" s="1"/>
  <c r="G348" i="3"/>
  <c r="J49" i="24"/>
  <c r="G41" i="24"/>
  <c r="J11" i="6"/>
  <c r="G8" i="6"/>
  <c r="G373" i="3"/>
  <c r="G407" i="3"/>
  <c r="G446" i="3"/>
  <c r="G431" i="3"/>
  <c r="G175" i="2"/>
  <c r="E27" i="9" s="1"/>
  <c r="F27" i="9" s="1"/>
  <c r="J7" i="13"/>
  <c r="G220" i="24"/>
  <c r="J216" i="24"/>
  <c r="G49" i="6"/>
  <c r="E76" i="26"/>
  <c r="G76" i="26" s="1"/>
  <c r="J76" i="26" s="1"/>
  <c r="J14" i="26"/>
  <c r="J77" i="38"/>
  <c r="G76" i="38"/>
  <c r="J8" i="29"/>
  <c r="G70" i="29"/>
  <c r="H21" i="9" s="1"/>
  <c r="G8" i="38"/>
  <c r="G209" i="38"/>
  <c r="J210" i="38"/>
  <c r="G93" i="38"/>
  <c r="J1587" i="25"/>
  <c r="G1586" i="25"/>
  <c r="E421" i="25"/>
  <c r="G421" i="25" s="1"/>
  <c r="J421" i="25" s="1"/>
  <c r="G419" i="25"/>
  <c r="G1518" i="25"/>
  <c r="G1035" i="25"/>
  <c r="G58" i="11" l="1"/>
  <c r="H9" i="9" s="1"/>
  <c r="G7" i="38"/>
  <c r="G6" i="38" s="1"/>
  <c r="E30" i="9" s="1"/>
  <c r="F30" i="9" s="1"/>
  <c r="G535" i="3"/>
  <c r="E14" i="9" s="1"/>
  <c r="F14" i="9" s="1"/>
  <c r="G215" i="38"/>
  <c r="H30" i="9" s="1"/>
  <c r="G73" i="26"/>
  <c r="F9" i="9"/>
  <c r="G539" i="3"/>
  <c r="H14" i="9" s="1"/>
  <c r="G7" i="6"/>
  <c r="G6" i="6" s="1"/>
  <c r="G8" i="27"/>
  <c r="G7" i="27" s="1"/>
  <c r="G6" i="27" s="1"/>
  <c r="J419" i="25"/>
  <c r="G412" i="25"/>
  <c r="G226" i="24"/>
  <c r="H11" i="9" s="1"/>
  <c r="G222" i="24"/>
  <c r="E11" i="9" s="1"/>
  <c r="F11" i="9" s="1"/>
  <c r="G22" i="26"/>
  <c r="G6" i="26" s="1"/>
  <c r="E17" i="9"/>
  <c r="F17" i="9" s="1"/>
  <c r="G26" i="4"/>
  <c r="H17" i="9" s="1"/>
  <c r="G88" i="6" l="1"/>
  <c r="H31" i="9" s="1"/>
  <c r="E31" i="9"/>
  <c r="F31" i="9" s="1"/>
  <c r="G59" i="27"/>
  <c r="H16" i="9" s="1"/>
  <c r="E16" i="9"/>
  <c r="F16" i="9" s="1"/>
  <c r="G98" i="26"/>
  <c r="H15" i="9" s="1"/>
  <c r="E15" i="9"/>
  <c r="F15" i="9" s="1"/>
  <c r="G1633" i="25"/>
  <c r="H10" i="9" s="1"/>
  <c r="G1629" i="25"/>
  <c r="E10" i="9" s="1"/>
  <c r="F10" i="9" l="1"/>
  <c r="F35" i="9" s="1"/>
  <c r="E35" i="9"/>
  <c r="D27" i="40" l="1"/>
  <c r="F27" i="40" s="1"/>
  <c r="F37" i="9"/>
  <c r="F39" i="9" s="1"/>
  <c r="F21" i="40"/>
  <c r="F23" i="40" s="1"/>
  <c r="F30" i="40" l="1"/>
</calcChain>
</file>

<file path=xl/sharedStrings.xml><?xml version="1.0" encoding="utf-8"?>
<sst xmlns="http://schemas.openxmlformats.org/spreadsheetml/2006/main" count="12701" uniqueCount="4867">
  <si>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</si>
  <si>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</si>
  <si>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</si>
  <si>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</si>
  <si>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</si>
  <si>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</si>
  <si>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</si>
  <si>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</si>
  <si>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</si>
  <si>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</si>
  <si>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</si>
  <si>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</si>
  <si>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</si>
  <si>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</si>
  <si>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</si>
  <si>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</si>
  <si>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</si>
  <si>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</si>
  <si>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</si>
  <si>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</si>
  <si>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</si>
  <si>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</si>
  <si>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</si>
  <si>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</si>
  <si>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</si>
  <si>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</si>
  <si>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</si>
  <si>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</si>
  <si>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</si>
  <si>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</si>
  <si>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</si>
  <si>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</si>
  <si>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</si>
  <si>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</si>
  <si>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</si>
  <si>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</si>
  <si>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</si>
  <si>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</si>
  <si>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</si>
  <si>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</si>
  <si>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</si>
  <si>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</si>
  <si>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</si>
  <si>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</si>
  <si>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</si>
  <si>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</si>
  <si>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</si>
  <si>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</si>
  <si>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</si>
  <si>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</si>
  <si>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</si>
  <si>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</si>
  <si>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</si>
  <si>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</si>
  <si>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</si>
  <si>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</si>
  <si>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</si>
  <si>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</si>
  <si>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</si>
  <si>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</si>
  <si>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</si>
  <si>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</si>
  <si>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</si>
  <si>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</si>
  <si>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</si>
  <si>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</si>
  <si>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</si>
  <si>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</si>
  <si>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</si>
  <si>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</si>
  <si>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</si>
  <si>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</si>
  <si>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</si>
  <si>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</si>
  <si>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</si>
  <si>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</si>
  <si>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</si>
  <si>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</si>
  <si>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</si>
  <si>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</si>
  <si>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</si>
  <si>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</si>
  <si>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</si>
  <si>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</si>
  <si>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</si>
  <si>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</si>
  <si>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</si>
  <si>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</si>
  <si>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</si>
  <si>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</si>
  <si>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</si>
  <si>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</si>
  <si>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</si>
  <si>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</si>
  <si>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</si>
  <si>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</si>
  <si>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</si>
  <si>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</si>
  <si>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</si>
  <si>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</si>
  <si>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</si>
  <si>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</si>
  <si>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</si>
  <si>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</si>
  <si>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</si>
  <si>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</si>
  <si>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</si>
  <si>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</si>
  <si>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</si>
  <si>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</si>
  <si>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</si>
  <si>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</si>
  <si>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</si>
  <si>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</si>
  <si>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</si>
  <si>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</si>
  <si>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</si>
  <si>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</si>
  <si>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</si>
  <si>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</si>
  <si>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</si>
  <si>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</si>
  <si>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</si>
  <si>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</si>
  <si>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</si>
  <si>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</si>
  <si>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</si>
  <si>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</si>
  <si>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</si>
  <si>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</si>
  <si>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</si>
  <si>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</si>
  <si>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</si>
  <si>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</si>
  <si>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</si>
  <si>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</si>
  <si>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</si>
  <si>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</si>
  <si>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</si>
  <si>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</si>
  <si>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</si>
  <si>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</si>
  <si>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</si>
  <si>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</si>
  <si>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</si>
  <si>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 xml:space="preserve"> - 300x300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</si>
  <si>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</si>
  <si>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</si>
  <si>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</si>
  <si>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Elektrický ohřívač  do čtyřhranného potrubí</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</si>
  <si>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</si>
  <si>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</si>
  <si>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</si>
  <si>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</si>
  <si>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</si>
  <si>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</si>
  <si>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</si>
  <si>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</si>
  <si>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</si>
  <si>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</si>
  <si>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</si>
  <si>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</si>
  <si>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</si>
  <si>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</si>
  <si>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</si>
  <si>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</si>
  <si>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</si>
  <si>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</si>
  <si>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</si>
  <si>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</si>
  <si>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</si>
  <si>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</si>
  <si>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</si>
  <si>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</si>
  <si>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</si>
  <si>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</si>
  <si>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</si>
  <si>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</si>
  <si>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</si>
  <si>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</si>
  <si>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</si>
  <si>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</si>
  <si>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90x197:19</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</si>
  <si>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</si>
  <si>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</si>
  <si>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</si>
  <si>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</si>
  <si>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</si>
  <si>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</si>
  <si>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</si>
  <si>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</si>
  <si>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</si>
  <si>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</si>
  <si>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2NP:228</t>
  </si>
  <si>
    <t>M76-607</t>
  </si>
  <si>
    <t>dveře dřevěné vnitřní hladké plné, lamino 1křídlové, EW30DP3-C 80x197</t>
  </si>
  <si>
    <t>M76-608</t>
  </si>
  <si>
    <t>dveře dřevěné vnitřní hladké plné, lamino 1křídlové, EI30DP3-C-S 80x197</t>
  </si>
  <si>
    <t>1PP:D023</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</si>
  <si>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</si>
  <si>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</si>
  <si>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</si>
  <si>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</si>
  <si>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</si>
  <si>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</si>
  <si>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</si>
  <si>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</si>
  <si>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</si>
  <si>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</si>
  <si>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</si>
  <si>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</si>
  <si>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</si>
  <si>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</si>
  <si>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</si>
  <si>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</si>
  <si>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</si>
  <si>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</si>
  <si>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</si>
  <si>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</si>
  <si>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</si>
  <si>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</si>
  <si>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</si>
  <si>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</si>
  <si>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</si>
  <si>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</si>
  <si>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</si>
  <si>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</si>
  <si>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</si>
  <si>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</si>
  <si>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</si>
  <si>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</si>
  <si>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</si>
  <si>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</si>
  <si>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</si>
  <si>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</si>
  <si>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</si>
  <si>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</si>
  <si>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</si>
  <si>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</si>
  <si>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</si>
  <si>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</si>
  <si>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</si>
  <si>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</si>
  <si>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</si>
  <si>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</si>
  <si>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</si>
  <si>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</si>
  <si>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</si>
  <si>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</si>
  <si>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</si>
  <si>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</si>
  <si>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</si>
  <si>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</si>
  <si>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</si>
  <si>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</si>
  <si>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</si>
  <si>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</si>
  <si>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</si>
  <si>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</si>
  <si>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</si>
  <si>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</si>
  <si>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</si>
  <si>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</si>
  <si>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</si>
  <si>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</si>
  <si>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</si>
  <si>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</si>
  <si>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</si>
  <si>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</si>
  <si>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</si>
  <si>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</si>
  <si>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</si>
  <si>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</si>
  <si>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</si>
  <si>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</si>
  <si>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</si>
  <si>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</si>
  <si>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</si>
  <si>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</si>
  <si>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</si>
  <si>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</si>
  <si>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</si>
  <si>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</si>
  <si>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</si>
  <si>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</si>
  <si>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</si>
  <si>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</si>
  <si>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</si>
  <si>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</si>
  <si>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</si>
  <si>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</si>
  <si>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</si>
  <si>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</si>
  <si>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</si>
  <si>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</si>
  <si>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</si>
  <si>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</si>
  <si>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</si>
  <si>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</si>
  <si>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</si>
  <si>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</si>
  <si>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</si>
  <si>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</si>
  <si>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</si>
  <si>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</si>
  <si>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</si>
  <si>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</si>
  <si>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</si>
  <si>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</si>
  <si>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</si>
  <si>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</si>
  <si>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</si>
  <si>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</si>
  <si>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</si>
  <si>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</si>
  <si>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</si>
  <si>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</si>
  <si>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</si>
  <si>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</si>
  <si>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</si>
  <si>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</si>
  <si>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</si>
  <si>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</si>
  <si>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</si>
  <si>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</si>
  <si>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</si>
  <si>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</si>
  <si>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</si>
  <si>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</si>
  <si>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</si>
  <si>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</si>
  <si>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</si>
  <si>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</si>
  <si>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</si>
  <si>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</si>
  <si>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</si>
  <si>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</si>
  <si>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</si>
  <si>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</si>
  <si>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</si>
  <si>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</si>
  <si>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</si>
  <si>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</si>
  <si>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</si>
  <si>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</si>
  <si>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</si>
  <si>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</si>
  <si>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</si>
  <si>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</si>
  <si>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</si>
  <si>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</si>
  <si>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</si>
  <si>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</si>
  <si>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</si>
  <si>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</si>
  <si>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</si>
  <si>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</si>
  <si>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</si>
  <si>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Al/55 - okenní sestava, rozměr /1025x2600/</t>
  </si>
  <si>
    <t>AlO/5 okenní sestava, rozměr /2800x2250/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</si>
  <si>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</si>
  <si>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</si>
  <si>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</si>
  <si>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</si>
  <si>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</si>
  <si>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</si>
  <si>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</si>
  <si>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</si>
  <si>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</si>
  <si>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</si>
  <si>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</si>
  <si>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</si>
  <si>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</si>
  <si>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</si>
  <si>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</si>
  <si>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</si>
  <si>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</si>
  <si>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</si>
  <si>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</si>
  <si>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</si>
  <si>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</si>
  <si>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</si>
  <si>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</si>
  <si>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</si>
  <si>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</si>
  <si>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</si>
  <si>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Elektrický ohřívač do čtyřhranného potrubí</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</si>
  <si>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</si>
  <si>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</si>
  <si>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</si>
  <si>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</si>
  <si>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</si>
  <si>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</si>
  <si>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</si>
  <si>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</si>
  <si>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</si>
  <si>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</si>
  <si>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</si>
  <si>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</si>
  <si>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</si>
  <si>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</si>
  <si>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</si>
  <si>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</si>
  <si>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</si>
  <si>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</si>
  <si>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</si>
  <si>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</si>
  <si>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</si>
  <si>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</si>
  <si>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Ali/31 dveře otočné 2křídlové vnitřní, rozměr /1600x1970/</t>
  </si>
  <si>
    <t>Ali/32 dveře otočné 2křídlové vnitřní, rozměr /1600x1970/</t>
  </si>
  <si>
    <t>Ali/41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</si>
  <si>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</si>
  <si>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</si>
  <si>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</si>
  <si>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</si>
  <si>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</si>
  <si>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</si>
  <si>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</si>
  <si>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</si>
  <si>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</si>
  <si>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1PP:D025</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</si>
  <si>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</si>
  <si>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</si>
  <si>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</si>
  <si>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</si>
  <si>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</si>
  <si>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</si>
  <si>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</si>
  <si>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</si>
  <si>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</si>
  <si>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</si>
  <si>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</si>
  <si>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</si>
  <si>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</si>
  <si>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</si>
  <si>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</si>
  <si>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</si>
  <si>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</si>
  <si>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</si>
  <si>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</si>
  <si>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</si>
  <si>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</si>
  <si>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</si>
  <si>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</si>
  <si>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</si>
  <si>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</si>
  <si>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</si>
  <si>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</si>
  <si>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</si>
  <si>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</si>
  <si>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</si>
  <si>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</si>
  <si>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</si>
  <si>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</si>
  <si>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</si>
  <si>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</si>
  <si>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</si>
  <si>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</si>
  <si>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</si>
  <si>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</si>
  <si>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</si>
  <si>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</si>
  <si>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</si>
  <si>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</si>
  <si>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</si>
  <si>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</si>
  <si>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</si>
  <si>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</si>
  <si>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</si>
  <si>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</si>
  <si>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</si>
  <si>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</si>
  <si>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</si>
  <si>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</si>
  <si>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</si>
  <si>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</si>
  <si>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</si>
  <si>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</si>
  <si>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</si>
  <si>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</si>
  <si>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</si>
  <si>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</si>
  <si>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</si>
  <si>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</si>
  <si>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</si>
  <si>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</si>
  <si>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</si>
  <si>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</si>
  <si>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</si>
  <si>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Ali/12 dveře otočné 2křídlové vnitřní, rozměr /1600x1970/ EW30DP3</t>
  </si>
  <si>
    <t>Ali/13 dveře otočné 2křídlové vnitřní, rozměr /1600x1970/ EI30DP3 C3 Sm</t>
  </si>
  <si>
    <t>Ali/14 dveře otočné 2křídlové vnitřní, rozměr /1600x1970/ C3 Sm</t>
  </si>
  <si>
    <t>Ali/15 dveře otočné 1křídlové vnitřní, rozměr /900x1970/ EI30DP3 C3 Sm</t>
  </si>
  <si>
    <t>Ali/21 dveře otočné 2křídlové vnitřní, rozměr /1600x1970/ EW30DP3</t>
  </si>
  <si>
    <t>Ali/23 dveře otočné 1křídlové vnitřní, rozměr /900x1970/ EI30DP3 C3 S</t>
  </si>
  <si>
    <t>Ali/22 dveře otočné 2křídlové vnitřní, rozměr /1600x1970/ EI30DP3 C3 S</t>
  </si>
  <si>
    <t>Ali/24 sestava s dveřmi vnitřní, rozměr /4675x3250/ EW30DP3</t>
  </si>
  <si>
    <t>Ali/33 dveře otočné 2křídlové vnitřní, rozměr /1600x1970/ EI30DP3 C3 S</t>
  </si>
  <si>
    <t>Ali/34 dveře otočné 1křídlové vnitřní, rozměr /900x1970/ EI30DP3 C3 S</t>
  </si>
  <si>
    <t>Ali/43 dveře otočné 2křídlové vnitřní, rozměr /1600x1970/ EI30DP3 C3 S</t>
  </si>
  <si>
    <t>Ali/44 dveře otočné 1křídlové vnitřní, rozměr /900x1970/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</si>
  <si>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</si>
  <si>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</si>
  <si>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</si>
  <si>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</si>
  <si>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</si>
  <si>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</si>
  <si>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</si>
  <si>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</si>
  <si>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</si>
  <si>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</si>
  <si>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</si>
  <si>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</si>
  <si>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</si>
  <si>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</si>
  <si>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</si>
  <si>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</si>
  <si>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</si>
  <si>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</si>
  <si>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</si>
  <si>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</si>
  <si>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</si>
  <si>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</si>
  <si>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</si>
  <si>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</si>
  <si>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</si>
  <si>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</si>
  <si>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</si>
  <si>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</si>
  <si>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</si>
  <si>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</si>
  <si>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</si>
  <si>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</si>
  <si>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</si>
  <si>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</si>
  <si>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</si>
  <si>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</si>
  <si>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</si>
  <si>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</si>
  <si>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</si>
  <si>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</si>
  <si>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</si>
  <si>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</si>
  <si>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</si>
  <si>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</si>
  <si>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</si>
  <si>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</si>
  <si>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</si>
  <si>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</si>
  <si>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</si>
  <si>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</si>
  <si>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</si>
  <si>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</si>
  <si>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</si>
  <si>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</si>
  <si>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</si>
  <si>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</si>
  <si>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</si>
  <si>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</si>
  <si>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</si>
  <si>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</si>
  <si>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</si>
  <si>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</si>
  <si>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</si>
  <si>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</si>
  <si>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</si>
  <si>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</si>
  <si>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</si>
  <si>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</si>
  <si>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</si>
  <si>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</si>
  <si>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X9.2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</si>
  <si>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</si>
  <si>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</si>
  <si>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</si>
  <si>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</si>
  <si>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</si>
  <si>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</si>
  <si>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</si>
  <si>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</si>
  <si>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</si>
  <si>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</si>
  <si>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</si>
  <si>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</si>
  <si>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</si>
  <si>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</si>
  <si>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</si>
  <si>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</si>
  <si>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</si>
  <si>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</si>
  <si>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</si>
  <si>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</si>
  <si>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</si>
  <si>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</si>
  <si>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</si>
  <si>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</si>
  <si>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</si>
  <si>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</si>
  <si>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</si>
  <si>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</si>
  <si>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</si>
  <si>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</si>
  <si>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</si>
  <si>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</si>
  <si>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</si>
  <si>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</si>
  <si>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</si>
  <si>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</si>
  <si>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</si>
  <si>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</si>
  <si>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</si>
  <si>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</si>
  <si>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</si>
  <si>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Předstěna SDK,tl.102,5 mm,ocel.kce CW,2xMAI 12,5mm,</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</si>
  <si>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</si>
  <si>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</si>
  <si>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</si>
  <si>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</si>
  <si>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</si>
  <si>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</si>
  <si>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</si>
  <si>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</si>
  <si>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</si>
  <si>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</si>
  <si>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</si>
  <si>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</si>
  <si>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</si>
  <si>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</si>
  <si>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</si>
  <si>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</si>
  <si>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</si>
  <si>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</si>
  <si>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</si>
  <si>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</si>
  <si>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</si>
  <si>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</si>
  <si>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</si>
  <si>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</si>
  <si>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</si>
  <si>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Schodové vířivé vyústě vhodné pro svislou instalaci do schodů</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</si>
  <si>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</si>
  <si>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</si>
  <si>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</si>
  <si>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</si>
  <si>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</si>
  <si>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</si>
  <si>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</si>
  <si>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</si>
  <si>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</si>
  <si>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</si>
  <si>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</si>
  <si>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</si>
  <si>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</si>
  <si>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</si>
  <si>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</si>
  <si>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</si>
  <si>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</si>
  <si>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</si>
  <si>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</si>
  <si>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</si>
  <si>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</si>
  <si>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</si>
  <si>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</si>
  <si>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</si>
  <si>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</si>
  <si>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</si>
  <si>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</si>
  <si>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</si>
  <si>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</si>
  <si>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</si>
  <si>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</si>
  <si>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</si>
  <si>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</si>
  <si>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</si>
  <si>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</si>
  <si>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</si>
  <si>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</si>
  <si>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</si>
  <si>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</si>
  <si>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</si>
  <si>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</si>
  <si>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</si>
  <si>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</si>
  <si>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</si>
  <si>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</si>
  <si>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</si>
  <si>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</si>
  <si>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</si>
  <si>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</si>
  <si>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</si>
  <si>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</si>
  <si>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</si>
  <si>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</si>
  <si>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</si>
  <si>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</si>
  <si>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</si>
  <si>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</si>
  <si>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</si>
  <si>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</si>
  <si>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</si>
  <si>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</si>
  <si>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</si>
  <si>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</si>
  <si>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</si>
  <si>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</si>
  <si>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</si>
  <si>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</si>
  <si>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</si>
  <si>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</si>
  <si>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</si>
  <si>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</si>
  <si>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</si>
  <si>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</si>
  <si>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</si>
  <si>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</si>
  <si>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</si>
  <si>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</si>
  <si>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</si>
  <si>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</si>
  <si>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</si>
  <si>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</si>
  <si>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</si>
  <si>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</si>
  <si>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</si>
  <si>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</si>
  <si>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</si>
  <si>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</si>
  <si>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</si>
  <si>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</si>
  <si>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</si>
  <si>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</si>
  <si>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</si>
  <si>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</si>
  <si>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</si>
  <si>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</si>
  <si>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</si>
  <si>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</si>
  <si>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</si>
  <si>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</si>
  <si>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</si>
  <si>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</si>
  <si>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</si>
  <si>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</si>
  <si>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</si>
  <si>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</si>
  <si>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</si>
  <si>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</si>
  <si>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</si>
  <si>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</si>
  <si>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</si>
  <si>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</si>
  <si>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</si>
  <si>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</si>
  <si>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</si>
  <si>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</si>
  <si>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</si>
  <si>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</si>
  <si>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</si>
  <si>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</si>
  <si>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</si>
  <si>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</si>
  <si>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</si>
  <si>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</si>
  <si>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</si>
  <si>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</si>
  <si>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</si>
  <si>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</si>
  <si>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</si>
  <si>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</si>
  <si>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</si>
  <si>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</si>
  <si>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</si>
  <si>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</si>
  <si>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</si>
  <si>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</si>
  <si>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</si>
  <si>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</si>
  <si>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</si>
  <si>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</si>
  <si>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</si>
  <si>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</si>
  <si>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</si>
  <si>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</si>
  <si>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</si>
  <si>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</si>
  <si>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</si>
  <si>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</si>
  <si>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</si>
  <si>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</si>
  <si>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</si>
  <si>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</si>
  <si>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</si>
  <si>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</si>
  <si>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</si>
  <si>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</si>
  <si>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</si>
  <si>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</si>
  <si>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</si>
  <si>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</si>
  <si>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</si>
  <si>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</si>
  <si>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</si>
  <si>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</si>
  <si>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</si>
  <si>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</si>
  <si>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</si>
  <si>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</si>
  <si>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</si>
  <si>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</si>
  <si>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</si>
  <si>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</si>
  <si>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</si>
  <si>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</si>
  <si>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</si>
  <si>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</si>
  <si>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</si>
  <si>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</si>
  <si>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</si>
  <si>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</si>
  <si>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</si>
  <si>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</si>
  <si>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</si>
  <si>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</si>
  <si>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</si>
  <si>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</si>
  <si>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</si>
  <si>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</si>
  <si>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</si>
  <si>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</si>
  <si>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</si>
  <si>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</si>
  <si>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</si>
  <si>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</si>
  <si>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</si>
  <si>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</si>
  <si>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</si>
  <si>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</si>
  <si>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</si>
  <si>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</si>
  <si>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</si>
  <si>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</si>
  <si>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</si>
  <si>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</si>
  <si>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</si>
  <si>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</si>
  <si>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</si>
  <si>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</si>
  <si>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</si>
  <si>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</si>
  <si>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</si>
  <si>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</si>
  <si>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</si>
  <si>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</si>
  <si>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</si>
  <si>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</si>
  <si>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</si>
  <si>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</si>
  <si>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</si>
  <si>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</si>
  <si>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</si>
  <si>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</si>
  <si>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</si>
  <si>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</si>
  <si>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</si>
  <si>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</si>
  <si>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</si>
  <si>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</si>
  <si>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</si>
  <si>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</si>
  <si>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</si>
  <si>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</si>
  <si>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</si>
  <si>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</si>
  <si>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</si>
  <si>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</si>
  <si>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</si>
  <si>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</si>
  <si>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</si>
  <si>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</si>
  <si>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</si>
  <si>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</si>
  <si>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</si>
  <si>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</si>
  <si>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</si>
  <si>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</si>
  <si>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</si>
  <si>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</si>
  <si>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</si>
  <si>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</si>
  <si>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</si>
  <si>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</si>
  <si>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</si>
  <si>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</si>
  <si>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</si>
  <si>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</si>
  <si>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</si>
  <si>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</si>
  <si>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</si>
  <si>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</si>
  <si>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</si>
  <si>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</si>
  <si>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</si>
  <si>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</si>
  <si>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</si>
  <si>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</si>
  <si>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</si>
  <si>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</si>
  <si>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</si>
  <si>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</si>
  <si>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</si>
  <si>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</si>
  <si>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</si>
  <si>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</si>
  <si>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</si>
  <si>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</si>
  <si>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</si>
  <si>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</si>
  <si>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</si>
  <si>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</si>
  <si>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</si>
  <si>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</si>
  <si>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</si>
  <si>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</si>
  <si>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</si>
  <si>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</si>
  <si>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</si>
  <si>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</si>
  <si>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</si>
  <si>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</si>
  <si>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</si>
  <si>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</si>
  <si>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</si>
  <si>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</si>
  <si>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</si>
  <si>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</si>
  <si>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</si>
  <si>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</si>
  <si>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</si>
  <si>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</si>
  <si>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</si>
  <si>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</si>
  <si>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</si>
  <si>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</si>
  <si>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</si>
  <si>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</si>
  <si>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</si>
  <si>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</si>
  <si>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</si>
  <si>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</si>
  <si>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</si>
  <si>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</si>
  <si>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</si>
  <si>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</si>
  <si>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</si>
  <si>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</si>
  <si>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</si>
  <si>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</si>
  <si>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</si>
  <si>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</si>
  <si>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</si>
  <si>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</si>
  <si>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</si>
  <si>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</si>
  <si>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</si>
  <si>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 xml:space="preserve">Mozaika skleněná SIA 8 SM23 mat 23x23x8 mm </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</si>
  <si>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</si>
  <si>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</si>
  <si>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</si>
  <si>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</si>
  <si>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</si>
  <si>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</si>
  <si>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</si>
  <si>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</si>
  <si>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</si>
  <si>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</si>
  <si>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</si>
  <si>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</si>
  <si>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</si>
  <si>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</si>
  <si>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</si>
  <si>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</si>
  <si>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</si>
  <si>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</si>
  <si>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</si>
  <si>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</si>
  <si>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</si>
  <si>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</si>
  <si>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</si>
  <si>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</si>
  <si>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</si>
  <si>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</si>
  <si>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</si>
  <si>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</si>
  <si>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</si>
  <si>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</si>
  <si>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</si>
  <si>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</si>
  <si>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</si>
  <si>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</si>
  <si>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</si>
  <si>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</si>
  <si>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</si>
  <si>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</si>
  <si>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</si>
  <si>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</si>
  <si>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</si>
  <si>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</si>
  <si>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</si>
  <si>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</si>
  <si>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</si>
  <si>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</si>
  <si>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</si>
  <si>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</si>
  <si>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</si>
  <si>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</si>
  <si>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</si>
  <si>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</si>
  <si>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</si>
  <si>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</si>
  <si>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</si>
  <si>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</si>
  <si>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</si>
  <si>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</si>
  <si>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</si>
  <si>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</si>
  <si>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</si>
  <si>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</si>
  <si>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</si>
  <si>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zárubeň ocel. protipožární pro zdivo tl.175mm 900x1970, EI30DP1-C-S</t>
  </si>
  <si>
    <t>1PP:D024</t>
  </si>
  <si>
    <t>1NP:D102, D103</t>
  </si>
  <si>
    <t>zárubeň ocel. protipožární pro zdivo tl.200mm 900x1970, EI30DP1-C-S</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</si>
  <si>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</si>
  <si>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</si>
  <si>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</si>
  <si>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</si>
  <si>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</si>
  <si>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</si>
  <si>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</si>
  <si>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</si>
  <si>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</si>
  <si>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</si>
  <si>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</si>
  <si>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</si>
  <si>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</si>
  <si>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</si>
  <si>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</si>
  <si>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</si>
  <si>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</si>
  <si>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</si>
  <si>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</si>
  <si>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</si>
  <si>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</si>
  <si>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</si>
  <si>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</si>
  <si>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</si>
  <si>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</si>
  <si>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</si>
  <si>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</si>
  <si>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</si>
  <si>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</si>
  <si>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</si>
  <si>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</si>
  <si>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</si>
  <si>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</si>
  <si>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</si>
  <si>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</si>
  <si>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</si>
  <si>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</si>
  <si>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</si>
  <si>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</si>
  <si>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</si>
  <si>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</si>
  <si>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</si>
  <si>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</si>
  <si>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</si>
  <si>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</si>
  <si>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</si>
  <si>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</si>
  <si>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</si>
  <si>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</si>
  <si>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</si>
  <si>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</si>
  <si>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</si>
  <si>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</si>
  <si>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</si>
  <si>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</si>
  <si>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</si>
  <si>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</si>
  <si>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</si>
  <si>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</si>
  <si>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</si>
  <si>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</si>
  <si>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</si>
  <si>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</si>
  <si>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</si>
  <si>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</si>
  <si>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</si>
  <si>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</si>
  <si>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</si>
  <si>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</si>
  <si>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</si>
  <si>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</si>
  <si>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</si>
  <si>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</si>
  <si>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</si>
  <si>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</si>
  <si>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</si>
  <si>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</si>
  <si>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</si>
  <si>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</si>
  <si>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</si>
  <si>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</si>
  <si>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</si>
  <si>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</si>
  <si>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</si>
  <si>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</si>
  <si>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</si>
  <si>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</si>
  <si>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</si>
  <si>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</si>
  <si>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</si>
  <si>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</si>
  <si>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</si>
  <si>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</si>
  <si>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</si>
  <si>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</si>
  <si>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</si>
  <si>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</si>
  <si>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</si>
  <si>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</si>
  <si>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</si>
  <si>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</si>
  <si>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</si>
  <si>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</si>
  <si>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</si>
  <si>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</si>
  <si>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</si>
  <si>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</si>
  <si>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</si>
  <si>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</si>
  <si>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</si>
  <si>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1PP:D004, D005</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</si>
  <si>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</si>
  <si>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</si>
  <si>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</si>
  <si>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</si>
  <si>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</si>
  <si>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</si>
  <si>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</si>
  <si>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</si>
  <si>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</si>
  <si>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</si>
  <si>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</si>
  <si>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</si>
  <si>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</si>
  <si>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</si>
  <si>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</si>
  <si>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</si>
  <si>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</si>
  <si>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</si>
  <si>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</si>
  <si>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</si>
  <si>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</si>
  <si>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</si>
  <si>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</si>
  <si>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</si>
  <si>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</si>
  <si>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</si>
  <si>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</si>
  <si>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</si>
  <si>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</si>
  <si>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</si>
  <si>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</si>
  <si>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</si>
  <si>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</si>
  <si>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</si>
  <si>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</si>
  <si>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</si>
  <si>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</si>
  <si>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</si>
  <si>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</si>
  <si>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</si>
  <si>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</si>
  <si>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</si>
  <si>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</si>
  <si>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</si>
  <si>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</si>
  <si>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</si>
  <si>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</si>
  <si>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</si>
  <si>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</si>
  <si>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</si>
  <si>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</si>
  <si>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</si>
  <si>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</si>
  <si>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</si>
  <si>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</si>
  <si>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</si>
  <si>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</si>
  <si>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</si>
  <si>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</si>
  <si>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</si>
  <si>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</si>
  <si>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</si>
  <si>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</si>
  <si>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</si>
  <si>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</si>
  <si>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</si>
  <si>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</si>
  <si>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</si>
  <si>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</si>
  <si>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</si>
  <si>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</si>
  <si>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</si>
  <si>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</si>
  <si>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</si>
  <si>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</si>
  <si>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</si>
  <si>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</si>
  <si>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</si>
  <si>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</si>
  <si>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</si>
  <si>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</si>
  <si>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</si>
  <si>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</si>
  <si>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</si>
  <si>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</si>
  <si>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</si>
  <si>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</si>
  <si>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</si>
  <si>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</si>
  <si>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</si>
  <si>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</si>
  <si>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</si>
  <si>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</si>
  <si>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</si>
  <si>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</si>
  <si>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</si>
  <si>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</si>
  <si>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</si>
  <si>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</si>
  <si>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</si>
  <si>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</si>
  <si>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</si>
  <si>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</si>
  <si>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</si>
  <si>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</si>
  <si>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</si>
  <si>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</si>
  <si>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</si>
  <si>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</si>
  <si>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</si>
  <si>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</si>
  <si>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</si>
  <si>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</si>
  <si>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</si>
  <si>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</si>
  <si>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</si>
  <si>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</si>
  <si>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</si>
  <si>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</si>
  <si>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</si>
  <si>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</si>
  <si>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</si>
  <si>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</si>
  <si>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</si>
  <si>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</si>
  <si>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</si>
  <si>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</si>
  <si>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</si>
  <si>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</si>
  <si>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</si>
  <si>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</si>
  <si>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</si>
  <si>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</si>
  <si>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</si>
  <si>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</si>
  <si>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</si>
  <si>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</si>
  <si>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</si>
  <si>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</si>
  <si>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</si>
  <si>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</si>
  <si>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</si>
  <si>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</si>
  <si>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</si>
  <si>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</si>
  <si>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</si>
  <si>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</si>
  <si>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</si>
  <si>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</si>
  <si>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</si>
  <si>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</si>
  <si>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</si>
  <si>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</si>
  <si>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</si>
  <si>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</si>
  <si>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</si>
  <si>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</si>
  <si>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</si>
  <si>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</si>
  <si>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</si>
  <si>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</si>
  <si>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</si>
  <si>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</si>
  <si>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</si>
  <si>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</si>
  <si>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</si>
  <si>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</si>
  <si>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</si>
  <si>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</si>
  <si>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</si>
  <si>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</si>
  <si>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</si>
  <si>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</si>
  <si>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</si>
  <si>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</si>
  <si>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</si>
  <si>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</si>
  <si>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</si>
  <si>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</si>
  <si>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</si>
  <si>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</si>
  <si>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</si>
  <si>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</si>
  <si>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</si>
  <si>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</si>
  <si>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</si>
  <si>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</si>
  <si>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</si>
  <si>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</si>
  <si>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</si>
  <si>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</si>
  <si>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</si>
  <si>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</si>
  <si>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</si>
  <si>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</si>
  <si>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</si>
  <si>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</si>
  <si>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</si>
  <si>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</si>
  <si>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</si>
  <si>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</si>
  <si>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</si>
  <si>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</si>
  <si>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</si>
  <si>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</si>
  <si>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</si>
  <si>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</si>
  <si>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</si>
  <si>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</si>
  <si>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</si>
  <si>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</si>
  <si>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</si>
  <si>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</si>
  <si>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</si>
  <si>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</si>
  <si>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</si>
  <si>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</si>
  <si>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</si>
  <si>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</si>
  <si>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</si>
  <si>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</si>
  <si>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</si>
  <si>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</si>
  <si>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</si>
  <si>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</si>
  <si>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</si>
  <si>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</si>
  <si>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</si>
  <si>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</si>
  <si>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</si>
  <si>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</si>
  <si>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</si>
  <si>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</si>
  <si>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</si>
  <si>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</si>
  <si>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</si>
  <si>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</si>
  <si>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</si>
  <si>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</si>
  <si>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</si>
  <si>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</si>
  <si>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</si>
  <si>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</si>
  <si>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</si>
  <si>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</si>
  <si>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</si>
  <si>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</si>
  <si>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</si>
  <si>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</si>
  <si>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</si>
  <si>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</si>
  <si>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</si>
  <si>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</si>
  <si>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</si>
  <si>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</si>
  <si>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</si>
  <si>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</si>
  <si>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</si>
  <si>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</si>
  <si>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</si>
  <si>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</si>
  <si>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</si>
  <si>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</si>
  <si>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</si>
  <si>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</si>
  <si>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</si>
  <si>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</si>
  <si>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</si>
  <si>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</si>
  <si>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</si>
  <si>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</si>
  <si>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</si>
  <si>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</si>
  <si>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</si>
  <si>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</si>
  <si>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</si>
  <si>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</si>
  <si>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</si>
  <si>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</si>
  <si>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</si>
  <si>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</si>
  <si>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</si>
  <si>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</si>
  <si>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</si>
  <si>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</si>
  <si>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</si>
  <si>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</si>
  <si>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</si>
  <si>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</si>
  <si>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</si>
  <si>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</si>
  <si>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</si>
  <si>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</si>
  <si>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</si>
  <si>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</si>
  <si>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</si>
  <si>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</si>
  <si>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</si>
  <si>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</si>
  <si>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</si>
  <si>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</si>
  <si>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</si>
  <si>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</si>
  <si>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</si>
  <si>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</si>
  <si>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</si>
  <si>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</si>
  <si>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</si>
  <si>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</si>
  <si>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</si>
  <si>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</si>
  <si>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</si>
  <si>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</si>
  <si>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</si>
  <si>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</si>
  <si>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</si>
  <si>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</si>
  <si>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</si>
  <si>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</si>
  <si>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</si>
  <si>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</si>
  <si>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</si>
  <si>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</si>
  <si>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</si>
  <si>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</si>
  <si>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</si>
  <si>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</si>
  <si>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</si>
  <si>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</si>
  <si>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</si>
  <si>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</si>
  <si>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</si>
  <si>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</si>
  <si>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</si>
  <si>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</si>
  <si>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</si>
  <si>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</si>
  <si>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</si>
  <si>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</si>
  <si>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</si>
  <si>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</si>
  <si>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</si>
  <si>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</si>
  <si>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</si>
  <si>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</si>
  <si>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</si>
  <si>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</si>
  <si>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</si>
  <si>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</si>
  <si>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</si>
  <si>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</si>
  <si>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</si>
  <si>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</si>
  <si>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</si>
  <si>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</si>
  <si>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</si>
  <si>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</si>
  <si>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</si>
  <si>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</si>
  <si>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</si>
  <si>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</si>
  <si>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</si>
  <si>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</si>
  <si>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</si>
  <si>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</si>
  <si>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</si>
  <si>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</si>
  <si>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</si>
  <si>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</si>
  <si>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</si>
  <si>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</si>
  <si>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</si>
  <si>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</si>
  <si>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</si>
  <si>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</si>
  <si>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</si>
  <si>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</si>
  <si>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</si>
  <si>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</si>
  <si>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</si>
  <si>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</si>
  <si>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</si>
  <si>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</si>
  <si>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</si>
  <si>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</si>
  <si>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</si>
  <si>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</si>
  <si>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</si>
  <si>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</si>
  <si>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</si>
  <si>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</si>
  <si>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</si>
  <si>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</si>
  <si>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</si>
  <si>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</si>
  <si>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</si>
  <si>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</si>
  <si>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</si>
  <si>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</si>
  <si>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</si>
  <si>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</si>
  <si>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</si>
  <si>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</si>
  <si>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</si>
  <si>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</si>
  <si>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</si>
  <si>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</si>
  <si>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</si>
  <si>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</si>
  <si>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</si>
  <si>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</si>
  <si>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</si>
  <si>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</si>
  <si>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</si>
  <si>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</si>
  <si>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</si>
  <si>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</si>
  <si>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</si>
  <si>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</si>
  <si>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</si>
  <si>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</si>
  <si>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</si>
  <si>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</si>
  <si>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</si>
  <si>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</si>
  <si>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</si>
  <si>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</si>
  <si>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</si>
  <si>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</si>
  <si>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</si>
  <si>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</si>
  <si>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</si>
  <si>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</si>
  <si>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</si>
  <si>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</si>
  <si>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</si>
  <si>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</si>
  <si>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</si>
  <si>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</si>
  <si>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</si>
  <si>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</si>
  <si>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</si>
  <si>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</si>
  <si>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</si>
  <si>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</si>
  <si>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</si>
  <si>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</si>
  <si>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</si>
  <si>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</si>
  <si>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</si>
  <si>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</si>
  <si>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</si>
  <si>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</si>
  <si>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</si>
  <si>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</si>
  <si>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</si>
  <si>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</si>
  <si>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</si>
  <si>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</si>
  <si>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</si>
  <si>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</si>
  <si>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</si>
  <si>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</si>
  <si>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</si>
  <si>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</si>
  <si>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</si>
  <si>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</si>
  <si>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</si>
  <si>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</si>
  <si>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</si>
  <si>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</si>
  <si>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</si>
  <si>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</si>
  <si>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</si>
  <si>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</si>
  <si>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</si>
  <si>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</si>
  <si>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</si>
  <si>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</si>
  <si>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</si>
  <si>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</si>
  <si>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</si>
  <si>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</si>
  <si>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</si>
  <si>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</si>
  <si>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</si>
  <si>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</si>
  <si>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</si>
  <si>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</si>
  <si>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</si>
  <si>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</si>
  <si>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</si>
  <si>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</si>
  <si>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</si>
  <si>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</si>
  <si>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</si>
  <si>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</si>
  <si>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</si>
  <si>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</si>
  <si>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</si>
  <si>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</si>
  <si>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</si>
  <si>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</si>
  <si>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</si>
  <si>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</si>
  <si>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</si>
  <si>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</si>
  <si>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</si>
  <si>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</si>
  <si>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</si>
  <si>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</si>
  <si>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</si>
  <si>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</si>
  <si>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</si>
  <si>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</si>
  <si>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</si>
  <si>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</si>
  <si>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</si>
  <si>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</si>
  <si>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</si>
  <si>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</si>
  <si>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</si>
  <si>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</si>
  <si>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</si>
  <si>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</si>
  <si>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</si>
  <si>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</si>
  <si>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</si>
  <si>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</si>
  <si>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</si>
  <si>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</si>
  <si>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</si>
  <si>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</si>
  <si>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</si>
  <si>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</si>
  <si>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</si>
  <si>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</si>
  <si>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</si>
  <si>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</si>
  <si>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</si>
  <si>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</si>
  <si>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</si>
  <si>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</si>
  <si>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</si>
  <si>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</si>
  <si>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</si>
  <si>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</si>
  <si>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</si>
  <si>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</si>
  <si>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</si>
  <si>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</si>
  <si>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</si>
  <si>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</si>
  <si>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</si>
  <si>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</si>
  <si>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</si>
  <si>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</si>
  <si>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</si>
  <si>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</si>
  <si>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</si>
  <si>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</si>
  <si>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</si>
  <si>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</si>
  <si>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</si>
  <si>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</si>
  <si>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</si>
  <si>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</si>
  <si>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</si>
  <si>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</si>
  <si>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</si>
  <si>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</si>
  <si>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</si>
  <si>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</si>
  <si>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</si>
  <si>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</si>
  <si>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</si>
  <si>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</si>
  <si>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</si>
  <si>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</si>
  <si>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</si>
  <si>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</si>
  <si>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</si>
  <si>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</si>
  <si>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</si>
  <si>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Zatepl.syst. Baumit, fasáda, miner.desky KV 80 mm se systémovou stěrkou</t>
  </si>
  <si>
    <t>622 31-1731.VL1</t>
  </si>
  <si>
    <t>vč. systémových doplňků KZS</t>
  </si>
  <si>
    <t>622 39-1001.R00</t>
  </si>
  <si>
    <t>Příplatek-mtž KZS podhledu,izolant,tenkovrst.om.</t>
  </si>
  <si>
    <t>90x197/115:2+3</t>
  </si>
  <si>
    <t>180x197/175:5</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</si>
  <si>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</si>
  <si>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</si>
  <si>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</si>
  <si>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</si>
  <si>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</si>
  <si>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</si>
  <si>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</si>
  <si>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</si>
  <si>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</si>
  <si>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</si>
  <si>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</si>
  <si>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</si>
  <si>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</si>
  <si>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</si>
  <si>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</si>
  <si>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</si>
  <si>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</si>
  <si>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</si>
  <si>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</si>
  <si>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</si>
  <si>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</si>
  <si>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</si>
  <si>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</si>
  <si>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</si>
  <si>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</si>
  <si>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</si>
  <si>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</si>
  <si>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</si>
  <si>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</si>
  <si>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</si>
  <si>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</si>
  <si>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</si>
  <si>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</si>
  <si>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</si>
  <si>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</si>
  <si>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</si>
  <si>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</si>
  <si>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</si>
  <si>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</si>
  <si>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</si>
  <si>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</si>
  <si>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</si>
  <si>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</si>
  <si>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</si>
  <si>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</si>
  <si>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</si>
  <si>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</si>
  <si>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</si>
  <si>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</si>
  <si>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</si>
  <si>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</si>
  <si>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</si>
  <si>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</si>
  <si>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</si>
  <si>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</si>
  <si>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</si>
  <si>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</si>
  <si>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</si>
  <si>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</si>
  <si>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</si>
  <si>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</si>
  <si>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</si>
  <si>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</si>
  <si>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</si>
  <si>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</si>
  <si>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</si>
  <si>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</si>
  <si>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</si>
  <si>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</si>
  <si>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</si>
  <si>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</si>
  <si>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</si>
  <si>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</si>
  <si>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</si>
  <si>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</si>
  <si>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</si>
  <si>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</si>
  <si>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</si>
  <si>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</si>
  <si>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</si>
  <si>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</si>
  <si>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</si>
  <si>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</si>
  <si>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</si>
  <si>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</si>
  <si>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</si>
  <si>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</si>
  <si>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</si>
  <si>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</si>
  <si>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</si>
  <si>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</si>
  <si>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</si>
  <si>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</si>
  <si>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</si>
  <si>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</si>
  <si>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</si>
  <si>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</si>
  <si>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</si>
  <si>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</si>
  <si>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</si>
  <si>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</si>
  <si>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</si>
  <si>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</si>
  <si>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</si>
  <si>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</si>
  <si>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</si>
  <si>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</si>
  <si>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</si>
  <si>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</si>
  <si>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</si>
  <si>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</si>
  <si>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</si>
  <si>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</si>
  <si>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</si>
  <si>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</si>
  <si>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</si>
  <si>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</si>
  <si>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</si>
  <si>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</si>
  <si>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</si>
  <si>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</si>
  <si>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</si>
  <si>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</si>
  <si>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</si>
  <si>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</si>
  <si>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</si>
  <si>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</si>
  <si>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</si>
  <si>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</si>
  <si>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</si>
  <si>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</si>
  <si>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</si>
  <si>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</si>
  <si>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</si>
  <si>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</si>
  <si>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</si>
  <si>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</si>
  <si>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</si>
  <si>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</si>
  <si>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</si>
  <si>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</si>
  <si>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</si>
  <si>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</si>
  <si>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</si>
  <si>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</si>
  <si>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</si>
  <si>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</si>
  <si>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</si>
  <si>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</si>
  <si>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</si>
  <si>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</si>
  <si>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</si>
  <si>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</si>
  <si>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</si>
  <si>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</si>
  <si>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</si>
  <si>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</si>
  <si>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</si>
  <si>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</si>
  <si>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</si>
  <si>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</si>
  <si>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</si>
  <si>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</si>
  <si>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</si>
  <si>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</si>
  <si>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</si>
  <si>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</si>
  <si>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</si>
  <si>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</si>
  <si>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</si>
  <si>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</si>
  <si>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</si>
  <si>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</si>
  <si>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</si>
  <si>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</si>
  <si>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</si>
  <si>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</si>
  <si>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</si>
  <si>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</si>
  <si>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</si>
  <si>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</si>
  <si>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</si>
  <si>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</si>
  <si>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</si>
  <si>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</si>
  <si>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</si>
  <si>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</si>
  <si>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</si>
  <si>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</si>
  <si>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</si>
  <si>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</si>
  <si>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</si>
  <si>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</si>
  <si>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</si>
  <si>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</si>
  <si>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</si>
  <si>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</si>
  <si>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</si>
  <si>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</si>
  <si>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</si>
  <si>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</si>
  <si>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</si>
  <si>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</si>
  <si>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</si>
  <si>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</si>
  <si>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</si>
  <si>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</si>
  <si>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</si>
  <si>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</si>
  <si>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</si>
  <si>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</si>
  <si>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</si>
  <si>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</si>
  <si>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</si>
  <si>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</si>
  <si>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</si>
  <si>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</si>
  <si>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</si>
  <si>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</si>
  <si>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</si>
  <si>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</si>
  <si>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</si>
  <si>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</si>
  <si>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</si>
  <si>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</si>
  <si>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</si>
  <si>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</si>
  <si>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</si>
  <si>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</si>
  <si>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</si>
  <si>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</si>
  <si>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</si>
  <si>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</si>
  <si>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</si>
  <si>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</si>
  <si>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</si>
  <si>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</si>
  <si>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</si>
  <si>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</si>
  <si>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</si>
  <si>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</si>
  <si>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</si>
  <si>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</si>
  <si>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</si>
  <si>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</si>
  <si>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</si>
  <si>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</si>
  <si>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</si>
  <si>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</si>
  <si>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</si>
  <si>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</si>
  <si>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</si>
  <si>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</si>
  <si>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</si>
  <si>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</si>
  <si>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</si>
  <si>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</si>
  <si>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</si>
  <si>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</si>
  <si>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</si>
  <si>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</si>
  <si>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</si>
  <si>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</si>
  <si>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</si>
  <si>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</si>
  <si>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</si>
  <si>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</si>
  <si>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</si>
  <si>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</si>
  <si>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</si>
  <si>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</si>
  <si>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</si>
  <si>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</si>
  <si>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</si>
  <si>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</si>
  <si>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</si>
  <si>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</si>
  <si>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</si>
  <si>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</si>
  <si>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</si>
  <si>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</si>
  <si>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</si>
  <si>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</si>
  <si>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</si>
  <si>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</si>
  <si>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</si>
  <si>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</si>
  <si>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</si>
  <si>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</si>
  <si>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</si>
  <si>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</si>
  <si>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</si>
  <si>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</si>
  <si>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</si>
  <si>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</si>
  <si>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</si>
  <si>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</si>
  <si>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</si>
  <si>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</si>
  <si>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</si>
  <si>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</si>
  <si>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</si>
  <si>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</si>
  <si>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</si>
  <si>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</si>
  <si>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</si>
  <si>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</si>
  <si>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</si>
  <si>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</si>
  <si>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</si>
  <si>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</si>
  <si>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</si>
  <si>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</si>
  <si>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</si>
  <si>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</si>
  <si>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</si>
  <si>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</si>
  <si>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</si>
  <si>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</si>
  <si>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</si>
  <si>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</si>
  <si>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</si>
  <si>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</si>
  <si>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</si>
  <si>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</si>
  <si>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</si>
  <si>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</si>
  <si>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</si>
  <si>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</si>
  <si>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</si>
  <si>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</si>
  <si>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</si>
  <si>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</si>
  <si>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</si>
  <si>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</si>
  <si>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</si>
  <si>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</si>
  <si>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</si>
  <si>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</si>
  <si>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</si>
  <si>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</si>
  <si>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</si>
  <si>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</si>
  <si>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</si>
  <si>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</si>
  <si>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</si>
  <si>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</si>
  <si>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</si>
  <si>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</si>
  <si>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</si>
  <si>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</si>
  <si>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</si>
  <si>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</si>
  <si>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</si>
  <si>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</si>
  <si>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342 08-5262.R00</t>
  </si>
  <si>
    <t xml:space="preserve">Příčka bezpeč.SDK,tl. 205, 2x ocel.kce, 2xRF 12,5 </t>
  </si>
  <si>
    <t xml:space="preserve">X14 box na papírové utěrky na ruce – učebny, kuchyňky, hygienické kabiny, WC bufet- nástěnný, průhled pro kontrolu naplnění, čelní stěna v provedení proti otiskům prstů, uzamykatelný, kapacita /1 /balík (200-300ks) </t>
  </si>
  <si>
    <t>342 08-2261.R00</t>
  </si>
  <si>
    <t xml:space="preserve">Příčka bezpeč.SDK,tl.127, 1x ocel.kce, 2xRB 12,5 </t>
  </si>
  <si>
    <t>stěny - skladba Wi01.2:3,67</t>
  </si>
  <si>
    <t>342 01-6121.R00</t>
  </si>
  <si>
    <t xml:space="preserve">Příčka SDK tl.155mm,2x ocel.kce,2x oplášť.,RB 12,5 </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</si>
  <si>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</si>
  <si>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</si>
  <si>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</si>
  <si>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</si>
  <si>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</si>
  <si>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</si>
  <si>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</si>
  <si>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 xml:space="preserve">Předstěna SDK, tl.65mm,ocel. kce CW, 1x RBI 12,5mm </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</si>
  <si>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</si>
  <si>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</si>
  <si>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</si>
  <si>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</si>
  <si>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</si>
  <si>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</si>
  <si>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</si>
  <si>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</si>
  <si>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</si>
  <si>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</si>
  <si>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</si>
  <si>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</si>
  <si>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</si>
  <si>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</si>
  <si>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</si>
  <si>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</si>
  <si>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</si>
  <si>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</si>
  <si>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</si>
  <si>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</si>
  <si>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</si>
  <si>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</si>
  <si>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</si>
  <si>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</si>
  <si>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</si>
  <si>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</si>
  <si>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</si>
  <si>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</si>
  <si>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</si>
  <si>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</si>
  <si>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</si>
  <si>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</si>
  <si>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</si>
  <si>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</si>
  <si>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</si>
  <si>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</si>
  <si>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</si>
  <si>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</si>
  <si>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</si>
  <si>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</si>
  <si>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</si>
  <si>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</si>
  <si>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</si>
  <si>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</si>
  <si>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</si>
  <si>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</si>
  <si>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</si>
  <si>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</si>
  <si>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</si>
  <si>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</si>
  <si>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</si>
  <si>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</si>
  <si>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</si>
  <si>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</si>
  <si>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</si>
  <si>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</si>
  <si>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</si>
  <si>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</si>
  <si>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</si>
  <si>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</si>
  <si>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</si>
  <si>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</si>
  <si>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</si>
  <si>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</si>
  <si>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</si>
  <si>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</si>
  <si>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</si>
  <si>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</si>
  <si>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</si>
  <si>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</si>
  <si>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</si>
  <si>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</si>
  <si>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</si>
  <si>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</si>
  <si>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</si>
  <si>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</si>
  <si>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</si>
  <si>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stěny - skladba We10, We11, We19:970,61</t>
  </si>
  <si>
    <t>stěny - skladba We13:224,50</t>
  </si>
  <si>
    <t>stěny - skladba We13.1:28,25</t>
  </si>
  <si>
    <t>min.desky 2-vrstvé, vč. systémových doplňků KZS ETICS</t>
  </si>
  <si>
    <t>stěny - skladba:</t>
  </si>
  <si>
    <t>We03, We05, We06, We12, We26:568,47</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</si>
  <si>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</si>
  <si>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</si>
  <si>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</si>
  <si>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</si>
  <si>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</si>
  <si>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</si>
  <si>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</si>
  <si>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</si>
  <si>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</si>
  <si>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</si>
  <si>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</si>
  <si>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</si>
  <si>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</si>
  <si>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</si>
  <si>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</si>
  <si>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</si>
  <si>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</si>
  <si>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</si>
  <si>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</si>
  <si>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</si>
  <si>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</si>
  <si>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</si>
  <si>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</si>
  <si>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</si>
  <si>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</si>
  <si>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</si>
  <si>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</si>
  <si>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</si>
  <si>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</si>
  <si>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</si>
  <si>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</si>
  <si>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</si>
  <si>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</si>
  <si>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</si>
  <si>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</si>
  <si>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</si>
  <si>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</si>
  <si>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31-1737.VL2</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</si>
  <si>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</si>
  <si>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</si>
  <si>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</si>
  <si>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</si>
  <si>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</si>
  <si>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</si>
  <si>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</si>
  <si>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</si>
  <si>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</si>
  <si>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</si>
  <si>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</si>
  <si>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Osazení poklopu litinových nebo ocelových vcetne rámu hmotnosti nad 150 kg</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</si>
  <si>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</si>
  <si>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</si>
  <si>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</si>
  <si>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</si>
  <si>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</si>
  <si>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</si>
  <si>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</si>
  <si>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</si>
  <si>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</si>
  <si>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</si>
  <si>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</si>
  <si>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</si>
  <si>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</si>
  <si>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</si>
  <si>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</si>
  <si>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</si>
  <si>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</si>
  <si>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</si>
  <si>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</si>
  <si>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</si>
  <si>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</si>
  <si>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</si>
  <si>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</si>
  <si>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</si>
  <si>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</si>
  <si>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</si>
  <si>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</si>
  <si>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</si>
  <si>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</si>
  <si>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</si>
  <si>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</si>
  <si>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</si>
  <si>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</si>
  <si>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</si>
  <si>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</si>
  <si>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</si>
  <si>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</si>
  <si>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</si>
  <si>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</si>
  <si>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</si>
  <si>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</si>
  <si>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</si>
  <si>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</si>
  <si>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</si>
  <si>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</si>
  <si>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</si>
  <si>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</si>
  <si>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</si>
  <si>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</si>
  <si>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</si>
  <si>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</si>
  <si>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</si>
  <si>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</si>
  <si>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</si>
  <si>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</si>
  <si>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</si>
  <si>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</si>
  <si>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</si>
  <si>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</si>
  <si>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</si>
  <si>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</si>
  <si>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</si>
  <si>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</si>
  <si>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</si>
  <si>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</si>
  <si>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</si>
  <si>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</si>
  <si>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</si>
  <si>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</si>
  <si>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</si>
  <si>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</si>
  <si>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</si>
  <si>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</si>
  <si>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</si>
  <si>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</si>
  <si>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</si>
  <si>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</si>
  <si>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</si>
  <si>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</si>
  <si>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</si>
  <si>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</si>
  <si>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</si>
  <si>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</si>
  <si>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</si>
  <si>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</si>
  <si>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</si>
  <si>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</si>
  <si>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</si>
  <si>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</si>
  <si>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</si>
  <si>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</si>
  <si>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</si>
  <si>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</si>
  <si>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</si>
  <si>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</si>
  <si>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</si>
  <si>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</si>
  <si>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</si>
  <si>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</si>
  <si>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</si>
  <si>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</si>
  <si>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</si>
  <si>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</si>
  <si>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</si>
  <si>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</si>
  <si>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</si>
  <si>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</si>
  <si>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</si>
  <si>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</si>
  <si>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</si>
  <si>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</si>
  <si>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</si>
  <si>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</si>
  <si>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</si>
  <si>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</si>
  <si>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</si>
  <si>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</si>
  <si>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</si>
  <si>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</si>
  <si>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</si>
  <si>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</si>
  <si>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</si>
  <si>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</si>
  <si>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</si>
  <si>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</si>
  <si>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</si>
  <si>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</si>
  <si>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</si>
  <si>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</si>
  <si>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</si>
  <si>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</si>
  <si>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</si>
  <si>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</si>
  <si>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</si>
  <si>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</si>
  <si>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</si>
  <si>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</si>
  <si>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</si>
  <si>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</si>
  <si>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</si>
  <si>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</si>
  <si>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</si>
  <si>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</si>
  <si>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</si>
  <si>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</si>
  <si>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</si>
  <si>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</si>
  <si>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</si>
  <si>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</si>
  <si>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</si>
  <si>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</si>
  <si>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</si>
  <si>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</si>
  <si>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</si>
  <si>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</si>
  <si>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</si>
  <si>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</si>
  <si>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</si>
  <si>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</si>
  <si>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</si>
  <si>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</si>
  <si>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</si>
  <si>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</si>
  <si>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</si>
  <si>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</si>
  <si>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</si>
  <si>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</si>
  <si>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</si>
  <si>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</si>
  <si>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</si>
  <si>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</si>
  <si>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</si>
  <si>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</si>
  <si>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</si>
  <si>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</si>
  <si>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</si>
  <si>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</si>
  <si>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</si>
  <si>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</si>
  <si>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</si>
  <si>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</si>
  <si>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</si>
  <si>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</si>
  <si>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</si>
  <si>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</si>
  <si>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</si>
  <si>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</si>
  <si>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</si>
  <si>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</si>
  <si>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</si>
  <si>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</si>
  <si>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</si>
  <si>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</si>
  <si>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</si>
  <si>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</si>
  <si>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</si>
  <si>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</si>
  <si>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</si>
  <si>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</si>
  <si>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</si>
  <si>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</si>
  <si>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</si>
  <si>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</si>
  <si>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</si>
  <si>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</si>
  <si>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</si>
  <si>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</si>
  <si>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</si>
  <si>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</si>
  <si>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</si>
  <si>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</si>
  <si>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</si>
  <si>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</si>
  <si>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</si>
  <si>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</si>
  <si>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</si>
  <si>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</si>
  <si>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</si>
  <si>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</si>
  <si>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</si>
  <si>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</si>
  <si>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</si>
  <si>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</si>
  <si>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</si>
  <si>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</si>
  <si>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</si>
  <si>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</si>
  <si>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</si>
  <si>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</si>
  <si>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</si>
  <si>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</si>
  <si>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</si>
  <si>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</si>
  <si>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</si>
  <si>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</si>
  <si>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</si>
  <si>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</si>
  <si>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</si>
  <si>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</si>
  <si>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</si>
  <si>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</si>
  <si>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</si>
  <si>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</si>
  <si>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</si>
  <si>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</si>
  <si>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</si>
  <si>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</si>
  <si>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</si>
  <si>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</si>
  <si>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</si>
  <si>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</si>
  <si>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</si>
  <si>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</si>
  <si>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</si>
  <si>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</si>
  <si>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</si>
  <si>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</si>
  <si>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</si>
  <si>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</si>
  <si>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</si>
  <si>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</si>
  <si>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</si>
  <si>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</si>
  <si>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</si>
  <si>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</si>
  <si>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</si>
  <si>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</si>
  <si>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</si>
  <si>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</si>
  <si>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</si>
  <si>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</si>
  <si>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</si>
  <si>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</si>
  <si>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</si>
  <si>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</si>
  <si>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</si>
  <si>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</si>
  <si>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</si>
  <si>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</si>
  <si>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</si>
  <si>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</si>
  <si>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</si>
  <si>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</si>
  <si>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</si>
  <si>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</si>
  <si>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</si>
  <si>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</si>
  <si>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</si>
  <si>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</si>
  <si>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</si>
  <si>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</si>
  <si>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</si>
  <si>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</si>
  <si>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</si>
  <si>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</si>
  <si>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</si>
  <si>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</si>
  <si>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</si>
  <si>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</si>
  <si>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</si>
  <si>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</si>
  <si>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</si>
  <si>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</si>
  <si>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</si>
  <si>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</si>
  <si>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</si>
  <si>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</si>
  <si>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</si>
  <si>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</si>
  <si>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</si>
  <si>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</si>
  <si>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</si>
  <si>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</si>
  <si>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</si>
  <si>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</si>
  <si>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</si>
  <si>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</si>
  <si>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</si>
  <si>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</si>
  <si>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</si>
  <si>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</si>
  <si>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</si>
  <si>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</si>
  <si>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</si>
  <si>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</si>
  <si>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</si>
  <si>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</si>
  <si>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</si>
  <si>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</si>
  <si>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</si>
  <si>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</si>
  <si>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</si>
  <si>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</si>
  <si>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</si>
  <si>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</si>
  <si>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</si>
  <si>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</si>
  <si>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</si>
  <si>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</si>
  <si>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</si>
  <si>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</si>
  <si>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</si>
  <si>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</si>
  <si>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</si>
  <si>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</si>
  <si>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</si>
  <si>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</si>
  <si>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</si>
  <si>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</si>
  <si>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</si>
  <si>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</si>
  <si>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</si>
  <si>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</si>
  <si>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</si>
  <si>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</si>
  <si>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</si>
  <si>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</si>
  <si>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</si>
  <si>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</si>
  <si>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</si>
  <si>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</si>
  <si>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</si>
  <si>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</si>
  <si>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</si>
  <si>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</si>
  <si>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</si>
  <si>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</si>
  <si>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</si>
  <si>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</si>
  <si>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</si>
  <si>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</si>
  <si>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</si>
  <si>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</si>
  <si>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</si>
  <si>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</si>
  <si>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</si>
  <si>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</si>
  <si>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</si>
  <si>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</si>
  <si>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</si>
  <si>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</si>
  <si>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</si>
  <si>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</si>
  <si>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</si>
  <si>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</si>
  <si>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</si>
  <si>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</si>
  <si>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</si>
  <si>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</si>
  <si>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</si>
  <si>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</si>
  <si>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</si>
  <si>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</si>
  <si>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</si>
  <si>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</si>
  <si>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</si>
  <si>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</si>
  <si>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</si>
  <si>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</si>
  <si>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</si>
  <si>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</si>
  <si>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</si>
  <si>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</si>
  <si>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</si>
  <si>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</si>
  <si>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</si>
  <si>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</si>
  <si>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</si>
  <si>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</si>
  <si>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</si>
  <si>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</si>
  <si>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</si>
  <si>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</si>
  <si>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</si>
  <si>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</si>
  <si>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</si>
  <si>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</si>
  <si>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</si>
  <si>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</si>
  <si>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</si>
  <si>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</si>
  <si>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</si>
  <si>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</si>
  <si>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</si>
  <si>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</si>
  <si>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</si>
  <si>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</si>
  <si>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</si>
  <si>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</si>
  <si>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</si>
  <si>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</si>
  <si>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</si>
  <si>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</si>
  <si>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</si>
  <si>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</si>
  <si>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</si>
  <si>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</si>
  <si>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</si>
  <si>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</si>
  <si>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</si>
  <si>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</si>
  <si>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</si>
  <si>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</si>
  <si>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</si>
  <si>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</si>
  <si>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</si>
  <si>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</si>
  <si>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</si>
  <si>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</si>
  <si>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</si>
  <si>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</si>
  <si>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</si>
  <si>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</si>
  <si>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</si>
  <si>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</si>
  <si>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</si>
  <si>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</si>
  <si>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</si>
  <si>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</si>
  <si>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poklop šachtový trída D 400, 600x600 pro zadláždění s rámem</t>
  </si>
  <si>
    <t>552431110r004</t>
  </si>
  <si>
    <t>poklop s rámem pro zadláždení 600x600 C250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</si>
  <si>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</si>
  <si>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</si>
  <si>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</si>
  <si>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</si>
  <si>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</si>
  <si>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</si>
  <si>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</si>
  <si>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</si>
  <si>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</si>
  <si>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</si>
  <si>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</si>
  <si>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</si>
  <si>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</si>
  <si>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</si>
  <si>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</si>
  <si>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</si>
  <si>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</si>
  <si>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</si>
  <si>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</si>
  <si>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</si>
  <si>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</si>
  <si>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</si>
  <si>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</si>
  <si>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</si>
  <si>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</si>
  <si>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</si>
  <si>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</si>
  <si>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</si>
  <si>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</si>
  <si>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</si>
  <si>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</si>
  <si>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</si>
  <si>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</si>
  <si>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</si>
  <si>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</si>
  <si>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</si>
  <si>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</si>
  <si>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</si>
  <si>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</si>
  <si>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</si>
  <si>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</si>
  <si>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</si>
  <si>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</si>
  <si>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</si>
  <si>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</si>
  <si>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</si>
  <si>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</si>
  <si>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</si>
  <si>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</si>
  <si>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</si>
  <si>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</si>
  <si>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</si>
  <si>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</si>
  <si>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</si>
  <si>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</si>
  <si>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</si>
  <si>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</si>
  <si>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</si>
  <si>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</si>
  <si>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</si>
  <si>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</si>
  <si>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</si>
  <si>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</si>
  <si>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</si>
  <si>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</si>
  <si>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</si>
  <si>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</si>
  <si>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</si>
  <si>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</si>
  <si>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Koberec zátěžový, třída zátěže 34</t>
  </si>
  <si>
    <t>koberec zátěžový, tř.34:830,57</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</si>
  <si>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</si>
  <si>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</si>
  <si>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</si>
  <si>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</si>
  <si>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</si>
  <si>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</si>
  <si>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</si>
  <si>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</si>
  <si>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</si>
  <si>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</si>
  <si>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</si>
  <si>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</si>
  <si>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</si>
  <si>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</si>
  <si>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</si>
  <si>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</si>
  <si>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</si>
  <si>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</si>
  <si>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</si>
  <si>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</si>
  <si>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</si>
  <si>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</si>
  <si>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</si>
  <si>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</si>
  <si>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</si>
  <si>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</si>
  <si>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</si>
  <si>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</si>
  <si>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</si>
  <si>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</si>
  <si>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</si>
  <si>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</si>
  <si>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</si>
  <si>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</si>
  <si>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</si>
  <si>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</si>
  <si>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</si>
  <si>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</si>
  <si>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</si>
  <si>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</si>
  <si>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</si>
  <si>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</si>
  <si>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</si>
  <si>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</si>
  <si>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</si>
  <si>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</si>
  <si>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</si>
  <si>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</si>
  <si>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</si>
  <si>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</si>
  <si>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</si>
  <si>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</si>
  <si>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</si>
  <si>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</si>
  <si>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</si>
  <si>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</si>
  <si>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</si>
  <si>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</si>
  <si>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</si>
  <si>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</si>
  <si>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</si>
  <si>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</si>
  <si>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</si>
  <si>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</si>
  <si>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</si>
  <si>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</si>
  <si>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</si>
  <si>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</si>
  <si>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</si>
  <si>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</si>
  <si>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</si>
  <si>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</si>
  <si>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</si>
  <si>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</si>
  <si>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</si>
  <si>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</si>
  <si>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</si>
  <si>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</si>
  <si>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</si>
  <si>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</si>
  <si>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</si>
  <si>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</si>
  <si>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</si>
  <si>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</si>
  <si>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</si>
  <si>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</si>
  <si>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</si>
  <si>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</si>
  <si>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</si>
  <si>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</si>
  <si>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</si>
  <si>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</si>
  <si>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</si>
  <si>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</si>
  <si>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</si>
  <si>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</si>
  <si>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</si>
  <si>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</si>
  <si>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</si>
  <si>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</si>
  <si>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</si>
  <si>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</si>
  <si>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</si>
  <si>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</si>
  <si>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</si>
  <si>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</si>
  <si>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</si>
  <si>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</si>
  <si>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</si>
  <si>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</si>
  <si>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</si>
  <si>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</si>
  <si>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</si>
  <si>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</si>
  <si>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</si>
  <si>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</si>
  <si>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</si>
  <si>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</si>
  <si>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</si>
  <si>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</si>
  <si>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</si>
  <si>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</si>
  <si>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</si>
  <si>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</si>
  <si>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</si>
  <si>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</si>
  <si>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</si>
  <si>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</si>
  <si>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</si>
  <si>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</si>
  <si>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</si>
  <si>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</si>
  <si>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</si>
  <si>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</si>
  <si>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</si>
  <si>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</si>
  <si>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</si>
  <si>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</si>
  <si>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</si>
  <si>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</si>
  <si>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</si>
  <si>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</si>
  <si>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</si>
  <si>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</si>
  <si>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</si>
  <si>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</si>
  <si>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</si>
  <si>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</si>
  <si>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</si>
  <si>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</si>
  <si>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</si>
  <si>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</si>
  <si>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</si>
  <si>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</si>
  <si>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</si>
  <si>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</si>
  <si>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</si>
  <si>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</si>
  <si>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</si>
  <si>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</si>
  <si>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</si>
  <si>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</si>
  <si>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</si>
  <si>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</si>
  <si>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</si>
  <si>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</si>
  <si>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</si>
  <si>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</si>
  <si>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</si>
  <si>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</si>
  <si>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</si>
  <si>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</si>
  <si>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</si>
  <si>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</si>
  <si>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</si>
  <si>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</si>
  <si>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</si>
  <si>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</si>
  <si>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</si>
  <si>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</si>
  <si>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</si>
  <si>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</si>
  <si>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</si>
  <si>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</si>
  <si>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</si>
  <si>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</si>
  <si>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</si>
  <si>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</si>
  <si>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</si>
  <si>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</si>
  <si>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</si>
  <si>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</si>
  <si>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</si>
  <si>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</si>
  <si>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</si>
  <si>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</si>
  <si>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</si>
  <si>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</si>
  <si>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</si>
  <si>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</si>
  <si>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</si>
  <si>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</si>
  <si>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</si>
  <si>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</si>
  <si>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</si>
  <si>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</si>
  <si>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</si>
  <si>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</si>
  <si>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</si>
  <si>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</si>
  <si>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</si>
  <si>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</si>
  <si>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</si>
  <si>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</si>
  <si>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</si>
  <si>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</si>
  <si>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</si>
  <si>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</si>
  <si>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</si>
  <si>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</si>
  <si>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</si>
  <si>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</si>
  <si>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</si>
  <si>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</si>
  <si>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</si>
  <si>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</si>
  <si>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</si>
  <si>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</si>
  <si>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</si>
  <si>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</si>
  <si>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</si>
  <si>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</si>
  <si>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</si>
  <si>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</si>
  <si>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</si>
  <si>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</si>
  <si>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</si>
  <si>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</si>
  <si>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</si>
  <si>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</si>
  <si>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</si>
  <si>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</si>
  <si>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</si>
  <si>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</si>
  <si>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</si>
  <si>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</si>
  <si>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</si>
  <si>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</si>
  <si>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</si>
  <si>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</si>
  <si>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</si>
  <si>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</si>
  <si>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</si>
  <si>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</si>
  <si>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</si>
  <si>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</si>
  <si>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</si>
  <si>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</si>
  <si>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</si>
  <si>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</si>
  <si>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</si>
  <si>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</si>
  <si>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</si>
  <si>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</si>
  <si>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</si>
  <si>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</si>
  <si>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</si>
  <si>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</si>
  <si>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</si>
  <si>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</si>
  <si>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</si>
  <si>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</si>
  <si>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</si>
  <si>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</si>
  <si>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</si>
  <si>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</si>
  <si>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</si>
  <si>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</si>
  <si>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</si>
  <si>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</si>
  <si>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</si>
  <si>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</si>
  <si>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</si>
  <si>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</si>
  <si>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</si>
  <si>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</si>
  <si>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</si>
  <si>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</si>
  <si>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</si>
  <si>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</si>
  <si>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</si>
  <si>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</si>
  <si>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</si>
  <si>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</si>
  <si>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</si>
  <si>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</si>
  <si>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</si>
  <si>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</si>
  <si>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</si>
  <si>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</si>
  <si>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</si>
  <si>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</si>
  <si>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</si>
  <si>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</si>
  <si>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</si>
  <si>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</si>
  <si>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</si>
  <si>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</si>
  <si>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</si>
  <si>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</si>
  <si>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</si>
  <si>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</si>
  <si>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</si>
  <si>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</si>
  <si>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</si>
  <si>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</si>
  <si>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</si>
  <si>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</si>
  <si>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</si>
  <si>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</si>
  <si>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</si>
  <si>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</si>
  <si>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</si>
  <si>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</si>
  <si>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</si>
  <si>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</si>
  <si>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</si>
  <si>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</si>
  <si>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</si>
  <si>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</si>
  <si>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</si>
  <si>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</si>
  <si>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</si>
  <si>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</si>
  <si>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</si>
  <si>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</si>
  <si>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</si>
  <si>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</si>
  <si>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</si>
  <si>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</si>
  <si>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</si>
  <si>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</si>
  <si>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</si>
  <si>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</si>
  <si>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</si>
  <si>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</si>
  <si>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</si>
  <si>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</si>
  <si>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</si>
  <si>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</si>
  <si>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</si>
  <si>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</si>
  <si>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</si>
  <si>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</si>
  <si>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</si>
  <si>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</si>
  <si>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</si>
  <si>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</si>
  <si>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</si>
  <si>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</si>
  <si>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</si>
  <si>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</si>
  <si>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</si>
  <si>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</si>
  <si>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</si>
  <si>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</si>
  <si>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</si>
  <si>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</si>
  <si>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</si>
  <si>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</si>
  <si>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</si>
  <si>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</si>
  <si>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</si>
  <si>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</si>
  <si>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</si>
  <si>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</si>
  <si>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</si>
  <si>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</si>
  <si>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</si>
  <si>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</si>
  <si>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</si>
  <si>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</si>
  <si>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</si>
  <si>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</si>
  <si>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</si>
  <si>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</si>
  <si>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</si>
  <si>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</si>
  <si>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</si>
  <si>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</si>
  <si>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</si>
  <si>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</si>
  <si>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</si>
  <si>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</si>
  <si>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</si>
  <si>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</si>
  <si>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</si>
  <si>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</si>
  <si>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</si>
  <si>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</si>
  <si>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</si>
  <si>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</si>
  <si>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</si>
  <si>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</si>
  <si>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</si>
  <si>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</si>
  <si>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</si>
  <si>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</si>
  <si>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</si>
  <si>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</si>
  <si>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</si>
  <si>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</si>
  <si>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</si>
  <si>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</si>
  <si>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</si>
  <si>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</si>
  <si>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</si>
  <si>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</si>
  <si>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</si>
  <si>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</si>
  <si>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</si>
  <si>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</si>
  <si>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</si>
  <si>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</si>
  <si>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</si>
  <si>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</si>
  <si>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</si>
  <si>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</si>
  <si>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</si>
  <si>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</si>
  <si>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</si>
  <si>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</si>
  <si>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</si>
  <si>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</si>
  <si>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</si>
  <si>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</si>
  <si>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</si>
  <si>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</si>
  <si>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</si>
  <si>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</si>
  <si>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</si>
  <si>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</si>
  <si>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</si>
  <si>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</si>
  <si>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</si>
  <si>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</si>
  <si>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</si>
  <si>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</si>
  <si>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</si>
  <si>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</si>
  <si>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</si>
  <si>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</si>
  <si>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</si>
  <si>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</si>
  <si>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</si>
  <si>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</si>
  <si>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</si>
  <si>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</si>
  <si>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</si>
  <si>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</si>
  <si>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</si>
  <si>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</si>
  <si>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</si>
  <si>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</si>
  <si>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</si>
  <si>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</si>
  <si>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</si>
  <si>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</si>
  <si>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</si>
  <si>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</si>
  <si>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</si>
  <si>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</si>
  <si>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</si>
  <si>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</si>
  <si>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</si>
  <si>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</si>
  <si>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</si>
  <si>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</si>
  <si>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</si>
  <si>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</si>
  <si>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</si>
  <si>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</si>
  <si>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</si>
  <si>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</si>
  <si>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</si>
  <si>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</si>
  <si>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</si>
  <si>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</si>
  <si>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Podlahy z plastmalty tl. 5mm, odolná proti olejům, protiskluzná</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</si>
  <si>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</si>
  <si>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</si>
  <si>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</si>
  <si>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</si>
  <si>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</si>
  <si>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</si>
  <si>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</si>
  <si>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</si>
  <si>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</si>
  <si>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</si>
  <si>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</si>
  <si>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</si>
  <si>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</si>
  <si>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</si>
  <si>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</si>
  <si>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okna AL:807,84</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</si>
  <si>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</si>
  <si>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</si>
  <si>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</si>
  <si>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</si>
  <si>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</si>
  <si>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</si>
  <si>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</si>
  <si>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</si>
  <si>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</si>
  <si>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</si>
  <si>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</si>
  <si>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</si>
  <si>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</si>
  <si>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</si>
  <si>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</si>
  <si>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</si>
  <si>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</si>
  <si>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</si>
  <si>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</si>
  <si>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</si>
  <si>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</si>
  <si>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M76-626</t>
  </si>
  <si>
    <t>O/11 dveře s nadsvětlíkem rozměr /1135 x 3100/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</si>
  <si>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</si>
  <si>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</si>
  <si>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</si>
  <si>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</si>
  <si>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</si>
  <si>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</si>
  <si>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</si>
  <si>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</si>
  <si>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</si>
  <si>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</si>
  <si>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</si>
  <si>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</si>
  <si>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</si>
  <si>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</si>
  <si>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</si>
  <si>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</si>
  <si>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</si>
  <si>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</si>
  <si>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</si>
  <si>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</si>
  <si>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</si>
  <si>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</si>
  <si>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</si>
  <si>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</si>
  <si>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2,8*2,25*4+2,8*0,95*4+4,2*0,95</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</si>
  <si>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</si>
  <si>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</si>
  <si>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</si>
  <si>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</si>
  <si>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</si>
  <si>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</si>
  <si>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</si>
  <si>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</si>
  <si>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</si>
  <si>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</si>
  <si>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</si>
  <si>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</si>
  <si>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</si>
  <si>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</si>
  <si>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</si>
  <si>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</si>
  <si>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</si>
  <si>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</si>
  <si>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</si>
  <si>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</si>
  <si>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</si>
  <si>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</si>
  <si>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</si>
  <si>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</si>
  <si>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</si>
  <si>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</si>
  <si>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</si>
  <si>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</si>
  <si>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</si>
  <si>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</si>
  <si>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</si>
  <si>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</si>
  <si>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</si>
  <si>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</si>
  <si>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</si>
  <si>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</si>
  <si>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</si>
  <si>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</si>
  <si>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</si>
  <si>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</si>
  <si>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</si>
  <si>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</si>
  <si>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</si>
  <si>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</si>
  <si>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</si>
  <si>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</si>
  <si>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</si>
  <si>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</si>
  <si>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</si>
  <si>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</si>
  <si>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</si>
  <si>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</si>
  <si>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</si>
  <si>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</si>
  <si>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</si>
  <si>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</si>
  <si>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</si>
  <si>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</si>
  <si>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</si>
  <si>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</si>
  <si>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</si>
  <si>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</si>
  <si>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</si>
  <si>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</si>
  <si>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</si>
  <si>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</si>
  <si>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</si>
  <si>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</si>
  <si>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</si>
  <si>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</si>
  <si>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</si>
  <si>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</si>
  <si>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</si>
  <si>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</si>
  <si>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</si>
  <si>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</si>
  <si>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</si>
  <si>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</si>
  <si>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</si>
  <si>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</si>
  <si>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</si>
  <si>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</si>
  <si>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</si>
  <si>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</si>
  <si>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</si>
  <si>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tl.115mm 1000x1970, EW30DP1-C-S</t>
  </si>
  <si>
    <t>80x197/115:2+3+1</t>
  </si>
  <si>
    <t>90x197/175:10+1+3</t>
  </si>
  <si>
    <t>100x197/175:4+1+4</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</si>
  <si>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</si>
  <si>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</si>
  <si>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</si>
  <si>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</si>
  <si>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</si>
  <si>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</si>
  <si>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</si>
  <si>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</si>
  <si>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2NP:D202, D203</t>
  </si>
  <si>
    <t>90x197 EW30DP3-C:13</t>
  </si>
  <si>
    <t>1PP:D002, D003, D005</t>
  </si>
  <si>
    <t>180x197 EW30DP3-C:4</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</si>
  <si>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</si>
  <si>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</si>
  <si>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</si>
  <si>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</si>
  <si>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</si>
  <si>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</si>
  <si>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</si>
  <si>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</si>
  <si>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</si>
  <si>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</si>
  <si>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</si>
  <si>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</si>
  <si>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</si>
  <si>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</si>
  <si>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</si>
  <si>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</si>
  <si>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</si>
  <si>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</si>
  <si>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</si>
  <si>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</si>
  <si>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</si>
  <si>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</si>
  <si>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</si>
  <si>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</si>
  <si>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</si>
  <si>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</si>
  <si>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</si>
  <si>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</si>
  <si>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</si>
  <si>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</si>
  <si>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</si>
  <si>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</si>
  <si>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</si>
  <si>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</si>
  <si>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</si>
  <si>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</si>
  <si>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D503 dveře exterierové prosklené, rozměr /800x1970/ DP1 C</t>
  </si>
  <si>
    <t>80x197 EW15DP1-C:1</t>
  </si>
  <si>
    <t>80x197 EW30DP1-C-S:2</t>
  </si>
  <si>
    <t>80x197 EW30DP1-C:3</t>
  </si>
  <si>
    <t>60x197 EW30DP1-C:2</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</si>
  <si>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</si>
  <si>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</si>
  <si>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</si>
  <si>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</si>
  <si>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</si>
  <si>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</si>
  <si>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</si>
  <si>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</si>
  <si>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</si>
  <si>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EW30DP3-C 100x197</t>
  </si>
  <si>
    <t>dveře ocelové vnitřní hladké plné, 1křídlové, EW30DP1-C 100x197</t>
  </si>
  <si>
    <t>100x197 EW30DP1-C:4</t>
  </si>
  <si>
    <t>90x197 EW60DP1-C:1</t>
  </si>
  <si>
    <t>100x197 EI30DP3-C-S:1</t>
  </si>
  <si>
    <t>100x197 EW30DP3-C:1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</si>
  <si>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</si>
  <si>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</si>
  <si>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</si>
  <si>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</si>
  <si>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</si>
  <si>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</si>
  <si>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</si>
  <si>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</si>
  <si>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</si>
  <si>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</si>
  <si>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</si>
  <si>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Zatepl.syst. , fasáda, miner.desky KV 300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</si>
  <si>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</si>
  <si>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</si>
  <si>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</si>
  <si>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</si>
  <si>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</si>
  <si>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</si>
  <si>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</si>
  <si>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</si>
  <si>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</si>
  <si>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</si>
  <si>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</si>
  <si>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</si>
  <si>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</si>
  <si>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</si>
  <si>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</si>
  <si>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</si>
  <si>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</si>
  <si>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</si>
  <si>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</si>
  <si>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</si>
  <si>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</si>
  <si>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</si>
  <si>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</si>
  <si>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</si>
  <si>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</si>
  <si>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</si>
  <si>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</si>
  <si>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</si>
  <si>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100x197 EW30DP3-C:2</t>
  </si>
  <si>
    <t>dveře dřevěné vnitřní hladké plné, lamino 1křídlové, EW30DP3-C 100x197</t>
  </si>
  <si>
    <t>M76-651</t>
  </si>
  <si>
    <t>okna plast:1579,70</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</si>
  <si>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</si>
  <si>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</si>
  <si>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</si>
  <si>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</si>
  <si>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</si>
  <si>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</si>
  <si>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</si>
  <si>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</si>
  <si>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</si>
  <si>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</si>
  <si>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</si>
  <si>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</si>
  <si>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</si>
  <si>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</si>
  <si>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</si>
  <si>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</si>
  <si>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</si>
  <si>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</si>
  <si>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</si>
  <si>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</si>
  <si>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</si>
  <si>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</si>
  <si>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</si>
  <si>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</si>
  <si>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</si>
  <si>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</si>
  <si>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</si>
  <si>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</si>
  <si>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</si>
  <si>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</si>
  <si>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</si>
  <si>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</si>
  <si>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</si>
  <si>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</si>
  <si>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</si>
  <si>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</si>
  <si>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</si>
  <si>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</si>
  <si>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</si>
  <si>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</si>
  <si>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</si>
  <si>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</si>
  <si>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</si>
  <si>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</si>
  <si>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</si>
  <si>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</si>
  <si>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</si>
  <si>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</si>
  <si>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</si>
  <si>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</si>
  <si>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</si>
  <si>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</si>
  <si>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M76-740</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</si>
  <si>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</si>
  <si>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</si>
  <si>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</si>
  <si>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</si>
  <si>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</si>
  <si>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</si>
  <si>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</si>
  <si>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</si>
  <si>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</si>
  <si>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</si>
  <si>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</si>
  <si>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</si>
  <si>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</si>
  <si>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</si>
  <si>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</si>
  <si>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</si>
  <si>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</si>
  <si>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</si>
  <si>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</si>
  <si>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</si>
  <si>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</si>
  <si>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</si>
  <si>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</si>
  <si>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</si>
  <si>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</si>
  <si>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</si>
  <si>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</si>
  <si>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</si>
  <si>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</si>
  <si>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</si>
  <si>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</si>
  <si>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</si>
  <si>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</si>
  <si>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</si>
  <si>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</si>
  <si>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</si>
  <si>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</si>
  <si>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</si>
  <si>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</si>
  <si>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</si>
  <si>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</si>
  <si>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</si>
  <si>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</si>
  <si>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</si>
  <si>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</si>
  <si>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</si>
  <si>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</si>
  <si>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</si>
  <si>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</si>
  <si>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</si>
  <si>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</si>
  <si>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</si>
  <si>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</si>
  <si>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</si>
  <si>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</si>
  <si>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</si>
  <si>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</si>
  <si>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</si>
  <si>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</si>
  <si>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</si>
  <si>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</si>
  <si>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</si>
  <si>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</si>
  <si>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</si>
  <si>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</si>
  <si>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</si>
  <si>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</si>
  <si>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</si>
  <si>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</si>
  <si>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</si>
  <si>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</si>
  <si>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</si>
  <si>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</si>
  <si>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</si>
  <si>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</si>
  <si>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</si>
  <si>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</si>
  <si>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</si>
  <si>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</si>
  <si>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</si>
  <si>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</si>
  <si>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</si>
  <si>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</si>
  <si>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</si>
  <si>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</si>
  <si>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</si>
  <si>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</si>
  <si>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</si>
  <si>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</si>
  <si>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</si>
  <si>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</si>
  <si>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</si>
  <si>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</si>
  <si>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</si>
  <si>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</si>
  <si>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</si>
  <si>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</si>
  <si>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</si>
  <si>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</si>
  <si>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</si>
  <si>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</si>
  <si>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</si>
  <si>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</si>
  <si>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</si>
  <si>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</si>
  <si>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</si>
  <si>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</si>
  <si>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</si>
  <si>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</si>
  <si>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</si>
  <si>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</si>
  <si>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</si>
  <si>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</si>
  <si>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</si>
  <si>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</si>
  <si>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</si>
  <si>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</si>
  <si>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</si>
  <si>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</si>
  <si>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</si>
  <si>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</si>
  <si>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</si>
  <si>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</si>
  <si>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</si>
  <si>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</si>
  <si>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</si>
  <si>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</si>
  <si>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</si>
  <si>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</si>
  <si>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</si>
  <si>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</si>
  <si>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</si>
  <si>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</si>
  <si>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</si>
  <si>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</si>
  <si>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</si>
  <si>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</si>
  <si>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</si>
  <si>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</si>
  <si>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</si>
  <si>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</si>
  <si>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</si>
  <si>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</si>
  <si>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</si>
  <si>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</si>
  <si>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</si>
  <si>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</si>
  <si>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</si>
  <si>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</si>
  <si>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</si>
  <si>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</si>
  <si>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</si>
  <si>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</si>
  <si>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</si>
  <si>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</si>
  <si>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</si>
  <si>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</si>
  <si>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</si>
  <si>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</si>
  <si>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</si>
  <si>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</si>
  <si>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</si>
  <si>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</si>
  <si>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</si>
  <si>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</si>
  <si>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</si>
  <si>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</si>
  <si>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</si>
  <si>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</si>
  <si>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</si>
  <si>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</si>
  <si>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</si>
  <si>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</si>
  <si>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</si>
  <si>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</si>
  <si>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</si>
  <si>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</si>
  <si>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</si>
  <si>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</si>
  <si>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</si>
  <si>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</si>
  <si>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</si>
  <si>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</si>
  <si>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</si>
  <si>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</si>
  <si>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</si>
  <si>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</si>
  <si>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</si>
  <si>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</si>
  <si>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</si>
  <si>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</si>
  <si>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podlahy pod PVC a koberec:1633,85+830,57</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</si>
  <si>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</si>
  <si>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</si>
  <si>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</si>
  <si>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</si>
  <si>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</si>
  <si>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</si>
  <si>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</si>
  <si>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</si>
  <si>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Utěsnění dilatačních spár deskami MV</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</si>
  <si>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</si>
  <si>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</si>
  <si>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</si>
  <si>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</si>
  <si>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</si>
  <si>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</si>
  <si>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</si>
  <si>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</si>
  <si>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</si>
  <si>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</si>
  <si>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</si>
  <si>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</si>
  <si>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</si>
  <si>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</si>
  <si>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</si>
  <si>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</si>
  <si>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</si>
  <si>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</si>
  <si>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</si>
  <si>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</si>
  <si>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</si>
  <si>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</si>
  <si>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</si>
  <si>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</si>
  <si>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</si>
  <si>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</si>
  <si>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</si>
  <si>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</si>
  <si>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</si>
  <si>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</si>
  <si>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</si>
  <si>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</si>
  <si>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</si>
  <si>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</si>
  <si>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</si>
  <si>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</si>
  <si>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</si>
  <si>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</si>
  <si>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</si>
  <si>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</si>
  <si>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stěny - skladba We14:179,81</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</si>
  <si>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</si>
  <si>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</si>
  <si>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</si>
  <si>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</si>
  <si>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</si>
  <si>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</si>
  <si>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</si>
  <si>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</si>
  <si>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Zatepl.syst. , fasáda, miner.desky KV 100 mm s omítkou silikonovou</t>
  </si>
  <si>
    <t>622 31-1735.VL1</t>
  </si>
  <si>
    <t>Zatepl.syst., fasáda, miner.desky KV 150 mm s omítkou silikonovou</t>
  </si>
  <si>
    <t>622 31-1736.VL1</t>
  </si>
  <si>
    <t>Zatepl.syst., fasáda, miner.desky KV 180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</si>
  <si>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</si>
  <si>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</si>
  <si>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</si>
  <si>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</si>
  <si>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</si>
  <si>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</si>
  <si>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</si>
  <si>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</si>
  <si>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</si>
  <si>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</si>
  <si>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</si>
  <si>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</si>
  <si>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</si>
  <si>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</si>
  <si>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</si>
  <si>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</si>
  <si>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</si>
  <si>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</si>
  <si>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</si>
  <si>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</si>
  <si>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</si>
  <si>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</si>
  <si>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</si>
  <si>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</si>
  <si>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</si>
  <si>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</si>
  <si>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</si>
  <si>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</si>
  <si>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</si>
  <si>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</si>
  <si>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</si>
  <si>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</si>
  <si>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</si>
  <si>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</si>
  <si>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</si>
  <si>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</si>
  <si>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</si>
  <si>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</si>
  <si>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</si>
  <si>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</si>
  <si>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</si>
  <si>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</si>
  <si>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</si>
  <si>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</si>
  <si>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</si>
  <si>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</si>
  <si>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</si>
  <si>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</si>
  <si>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</si>
  <si>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</si>
  <si>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</si>
  <si>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</si>
  <si>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</si>
  <si>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</si>
  <si>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</si>
  <si>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</si>
  <si>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</si>
  <si>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</si>
  <si>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</si>
  <si>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</si>
  <si>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</si>
  <si>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</si>
  <si>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</si>
  <si>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</si>
  <si>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</si>
  <si>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</si>
  <si>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</si>
  <si>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</si>
  <si>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</si>
  <si>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</si>
  <si>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</si>
  <si>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</si>
  <si>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</si>
  <si>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</si>
  <si>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</si>
  <si>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</si>
  <si>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</si>
  <si>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</si>
  <si>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</si>
  <si>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</si>
  <si>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</si>
  <si>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</si>
  <si>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</si>
  <si>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</si>
  <si>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</si>
  <si>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</si>
  <si>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</si>
  <si>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</si>
  <si>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</si>
  <si>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</si>
  <si>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</si>
  <si>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</si>
  <si>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</si>
  <si>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</si>
  <si>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</si>
  <si>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</si>
  <si>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</si>
  <si>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</si>
  <si>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</si>
  <si>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</si>
  <si>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</si>
  <si>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</si>
  <si>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</si>
  <si>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</si>
  <si>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</si>
  <si>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</si>
  <si>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</si>
  <si>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</si>
  <si>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</si>
  <si>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</si>
  <si>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</si>
  <si>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</si>
  <si>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</si>
  <si>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</si>
  <si>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</si>
  <si>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</si>
  <si>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</si>
  <si>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</si>
  <si>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</si>
  <si>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</si>
  <si>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</si>
  <si>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</si>
  <si>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</si>
  <si>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</si>
  <si>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</si>
  <si>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</si>
  <si>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</si>
  <si>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</si>
  <si>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</si>
  <si>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</si>
  <si>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</si>
  <si>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</si>
  <si>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</si>
  <si>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</si>
  <si>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</si>
  <si>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</si>
  <si>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</si>
  <si>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</si>
  <si>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</si>
  <si>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</si>
  <si>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</si>
  <si>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</si>
  <si>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</si>
  <si>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</si>
  <si>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</si>
  <si>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</si>
  <si>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</si>
  <si>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</si>
  <si>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</si>
  <si>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</si>
  <si>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</si>
  <si>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</si>
  <si>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</si>
  <si>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</si>
  <si>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</si>
  <si>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</si>
  <si>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</si>
  <si>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</si>
  <si>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</si>
  <si>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</si>
  <si>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</si>
  <si>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</si>
  <si>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</si>
  <si>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</si>
  <si>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</si>
  <si>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</si>
  <si>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</si>
  <si>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</si>
  <si>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</si>
  <si>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</si>
  <si>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</si>
  <si>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</si>
  <si>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</si>
  <si>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</si>
  <si>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</si>
  <si>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</si>
  <si>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</si>
  <si>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</si>
  <si>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</si>
  <si>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</si>
  <si>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</si>
  <si>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</si>
  <si>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</si>
  <si>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</si>
  <si>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</si>
  <si>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</si>
  <si>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</si>
  <si>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</si>
  <si>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</si>
  <si>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</si>
  <si>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</si>
  <si>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</si>
  <si>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</si>
  <si>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</si>
  <si>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</si>
  <si>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</si>
  <si>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</si>
  <si>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</si>
  <si>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</si>
  <si>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</si>
  <si>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</si>
  <si>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</si>
  <si>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</si>
  <si>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</si>
  <si>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</si>
  <si>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</si>
  <si>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</si>
  <si>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</si>
  <si>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</si>
  <si>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</si>
  <si>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</si>
  <si>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</si>
  <si>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</si>
  <si>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</si>
  <si>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</si>
  <si>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</si>
  <si>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</si>
  <si>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</si>
  <si>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</si>
  <si>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</si>
  <si>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</si>
  <si>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</si>
  <si>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</si>
  <si>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</si>
  <si>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</si>
  <si>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</si>
  <si>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</si>
  <si>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</si>
  <si>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</si>
  <si>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</si>
  <si>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</si>
  <si>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</si>
  <si>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</si>
  <si>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</si>
  <si>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</si>
  <si>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</si>
  <si>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</si>
  <si>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</si>
  <si>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</si>
  <si>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</si>
  <si>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</si>
  <si>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</si>
  <si>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</si>
  <si>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</si>
  <si>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</si>
  <si>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</si>
  <si>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</si>
  <si>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</si>
  <si>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</si>
  <si>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</si>
  <si>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</si>
  <si>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</si>
  <si>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</si>
  <si>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</si>
  <si>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</si>
  <si>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</si>
  <si>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</si>
  <si>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</si>
  <si>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</si>
  <si>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</si>
  <si>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</si>
  <si>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</si>
  <si>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</si>
  <si>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</si>
  <si>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</si>
  <si>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</si>
  <si>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</si>
  <si>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</si>
  <si>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</si>
  <si>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</si>
  <si>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</si>
  <si>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</si>
  <si>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</si>
  <si>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</si>
  <si>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</si>
  <si>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</si>
  <si>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</si>
  <si>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</si>
  <si>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</si>
  <si>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</si>
  <si>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</si>
  <si>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</si>
  <si>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</si>
  <si>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</si>
  <si>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</si>
  <si>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</si>
  <si>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</si>
  <si>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</si>
  <si>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</si>
  <si>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</si>
  <si>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</si>
  <si>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</si>
  <si>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</si>
  <si>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</si>
  <si>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</si>
  <si>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</si>
  <si>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</si>
  <si>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</si>
  <si>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</si>
  <si>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</si>
  <si>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</si>
  <si>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</si>
  <si>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</si>
  <si>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</si>
  <si>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</si>
  <si>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</si>
  <si>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</si>
  <si>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</si>
  <si>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</si>
  <si>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</si>
  <si>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</si>
  <si>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</si>
  <si>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</si>
  <si>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</si>
  <si>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</si>
  <si>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</si>
  <si>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</si>
  <si>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</si>
  <si>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</si>
  <si>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stěny - skladba Wi04.2:493,94</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</si>
  <si>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</si>
  <si>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</si>
  <si>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</si>
  <si>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</si>
  <si>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</si>
  <si>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</si>
  <si>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</si>
  <si>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</si>
  <si>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</si>
  <si>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</si>
  <si>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</si>
  <si>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</si>
  <si>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</si>
  <si>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</si>
  <si>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</si>
  <si>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</si>
  <si>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</si>
  <si>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</si>
  <si>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</si>
  <si>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</si>
  <si>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</si>
  <si>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</si>
  <si>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</si>
  <si>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</si>
  <si>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</si>
  <si>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</si>
  <si>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</si>
  <si>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</si>
  <si>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</si>
  <si>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</si>
  <si>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</si>
  <si>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</si>
  <si>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</si>
  <si>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</si>
  <si>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</si>
  <si>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</si>
  <si>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</si>
  <si>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</si>
  <si>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</si>
  <si>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</si>
  <si>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</si>
  <si>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</si>
  <si>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</si>
  <si>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</si>
  <si>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</si>
  <si>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</si>
  <si>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</si>
  <si>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</si>
  <si>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</si>
  <si>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</si>
  <si>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</si>
  <si>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</si>
  <si>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</si>
  <si>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</si>
  <si>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</si>
  <si>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</si>
  <si>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</si>
  <si>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</si>
  <si>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</si>
  <si>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</si>
  <si>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</si>
  <si>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</si>
  <si>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</si>
  <si>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</si>
  <si>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</si>
  <si>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</si>
  <si>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</si>
  <si>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</si>
  <si>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</si>
  <si>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</si>
  <si>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</si>
  <si>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</si>
  <si>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</si>
  <si>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</si>
  <si>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</si>
  <si>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</si>
  <si>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</si>
  <si>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</si>
  <si>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</si>
  <si>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</si>
  <si>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</si>
  <si>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</si>
  <si>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</si>
  <si>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</si>
  <si>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</si>
  <si>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</si>
  <si>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</si>
  <si>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</si>
  <si>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</si>
  <si>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</si>
  <si>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</si>
  <si>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</si>
  <si>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</si>
  <si>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</si>
  <si>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</si>
  <si>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</si>
  <si>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</si>
  <si>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</si>
  <si>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</si>
  <si>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</si>
  <si>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</si>
  <si>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</si>
  <si>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</si>
  <si>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</si>
  <si>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</si>
  <si>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</si>
  <si>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</si>
  <si>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</si>
  <si>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</si>
  <si>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</si>
  <si>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</si>
  <si>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</si>
  <si>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</si>
  <si>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</si>
  <si>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</si>
  <si>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</si>
  <si>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</si>
  <si>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</si>
  <si>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</si>
  <si>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</si>
  <si>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</si>
  <si>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</si>
  <si>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</si>
  <si>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</si>
  <si>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</si>
  <si>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</si>
  <si>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</si>
  <si>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</si>
  <si>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</si>
  <si>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</si>
  <si>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</si>
  <si>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</si>
  <si>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</si>
  <si>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</si>
  <si>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</si>
  <si>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</si>
  <si>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</si>
  <si>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</si>
  <si>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</si>
  <si>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</si>
  <si>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</si>
  <si>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</si>
  <si>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</si>
  <si>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</si>
  <si>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</si>
  <si>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</si>
  <si>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</si>
  <si>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</si>
  <si>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</si>
  <si>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</si>
  <si>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</si>
  <si>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</si>
  <si>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</si>
  <si>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</si>
  <si>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</si>
  <si>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</si>
  <si>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</si>
  <si>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</si>
  <si>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</si>
  <si>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</si>
  <si>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</si>
  <si>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</si>
  <si>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</si>
  <si>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</si>
  <si>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</si>
  <si>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</si>
  <si>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</si>
  <si>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</si>
  <si>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</si>
  <si>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</si>
  <si>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</si>
  <si>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</si>
  <si>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</si>
  <si>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</si>
  <si>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</si>
  <si>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</si>
  <si>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</si>
  <si>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</si>
  <si>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</si>
  <si>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</si>
  <si>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</si>
  <si>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</si>
  <si>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</si>
  <si>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</si>
  <si>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</si>
  <si>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</si>
  <si>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</si>
  <si>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</si>
  <si>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</si>
  <si>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</si>
  <si>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</si>
  <si>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</si>
  <si>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</si>
  <si>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</si>
  <si>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</si>
  <si>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</si>
  <si>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</si>
  <si>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</si>
  <si>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</si>
  <si>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</si>
  <si>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</si>
  <si>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</si>
  <si>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</si>
  <si>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</si>
  <si>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</si>
  <si>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</si>
  <si>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</si>
  <si>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</si>
  <si>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</si>
  <si>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</si>
  <si>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</si>
  <si>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</si>
  <si>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</si>
  <si>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</si>
  <si>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</si>
  <si>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</si>
  <si>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</si>
  <si>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</si>
  <si>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</si>
  <si>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</si>
  <si>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</si>
  <si>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</si>
  <si>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</si>
  <si>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</si>
  <si>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</si>
  <si>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</si>
  <si>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</si>
  <si>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</si>
  <si>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</si>
  <si>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</si>
  <si>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</si>
  <si>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</si>
  <si>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</si>
  <si>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</si>
  <si>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</si>
  <si>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</si>
  <si>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</si>
  <si>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</si>
  <si>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</si>
  <si>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</si>
  <si>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</si>
  <si>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</si>
  <si>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</si>
  <si>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</si>
  <si>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</si>
  <si>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</si>
  <si>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</si>
  <si>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</si>
  <si>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</si>
  <si>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</si>
  <si>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</si>
  <si>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</si>
  <si>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</si>
  <si>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</si>
  <si>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</si>
  <si>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</si>
  <si>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</si>
  <si>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</si>
  <si>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</si>
  <si>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</si>
  <si>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</si>
  <si>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</si>
  <si>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</si>
  <si>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</si>
  <si>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</si>
  <si>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</si>
  <si>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</si>
  <si>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</si>
  <si>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</si>
  <si>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</si>
  <si>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</si>
  <si>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</si>
  <si>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</si>
  <si>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</si>
  <si>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</si>
  <si>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</si>
  <si>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</si>
  <si>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</si>
  <si>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</si>
  <si>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</si>
  <si>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</si>
  <si>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</si>
  <si>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</si>
  <si>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</si>
  <si>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</si>
  <si>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</si>
  <si>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</si>
  <si>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</si>
  <si>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</si>
  <si>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</si>
  <si>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</si>
  <si>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</si>
  <si>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</si>
  <si>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</si>
  <si>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</si>
  <si>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</si>
  <si>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</si>
  <si>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</si>
  <si>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</si>
  <si>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</si>
  <si>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</si>
  <si>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</si>
  <si>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</si>
  <si>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</si>
  <si>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</si>
  <si>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</si>
  <si>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</si>
  <si>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</si>
  <si>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</si>
  <si>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</si>
  <si>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</si>
  <si>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</si>
  <si>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</si>
  <si>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</si>
  <si>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</si>
  <si>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</si>
  <si>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</si>
  <si>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</si>
  <si>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</si>
  <si>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</si>
  <si>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</si>
  <si>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</si>
  <si>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</si>
  <si>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</si>
  <si>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</si>
  <si>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</si>
  <si>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</si>
  <si>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</si>
  <si>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</si>
  <si>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</si>
  <si>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</si>
  <si>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</si>
  <si>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</si>
  <si>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</si>
  <si>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</si>
  <si>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</si>
  <si>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</si>
  <si>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</si>
  <si>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</si>
  <si>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</si>
  <si>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</si>
  <si>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</si>
  <si>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</si>
  <si>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</si>
  <si>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</si>
  <si>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</si>
  <si>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</si>
  <si>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</si>
  <si>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</si>
  <si>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</si>
  <si>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</si>
  <si>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</si>
  <si>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</si>
  <si>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</si>
  <si>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</si>
  <si>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</si>
  <si>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</si>
  <si>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</si>
  <si>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</si>
  <si>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</si>
  <si>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</si>
  <si>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</si>
  <si>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</si>
  <si>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</si>
  <si>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</si>
  <si>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</si>
  <si>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</si>
  <si>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</si>
  <si>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</si>
  <si>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</si>
  <si>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</si>
  <si>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</si>
  <si>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</si>
  <si>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</si>
  <si>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</si>
  <si>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</si>
  <si>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</si>
  <si>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</si>
  <si>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</si>
  <si>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</si>
  <si>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</si>
  <si>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</si>
  <si>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</si>
  <si>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</si>
  <si>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</si>
  <si>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</si>
  <si>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</si>
  <si>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</si>
  <si>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</si>
  <si>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</si>
  <si>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</si>
  <si>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</si>
  <si>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</si>
  <si>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</si>
  <si>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</si>
  <si>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</si>
  <si>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</si>
  <si>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</si>
  <si>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</si>
  <si>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</si>
  <si>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</si>
  <si>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</si>
  <si>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</si>
  <si>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</si>
  <si>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</si>
  <si>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</si>
  <si>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</si>
  <si>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</si>
  <si>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</si>
  <si>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</si>
  <si>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</si>
  <si>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</si>
  <si>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</si>
  <si>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</si>
  <si>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</si>
  <si>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</si>
  <si>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</si>
  <si>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</si>
  <si>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</si>
  <si>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</si>
  <si>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</si>
  <si>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</si>
  <si>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</si>
  <si>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</si>
  <si>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</si>
  <si>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</si>
  <si>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</si>
  <si>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</si>
  <si>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</si>
  <si>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</si>
  <si>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</si>
  <si>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</si>
  <si>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</si>
  <si>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</si>
  <si>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</si>
  <si>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</si>
  <si>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</si>
  <si>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</si>
  <si>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</si>
  <si>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</si>
  <si>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</si>
  <si>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</si>
  <si>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</si>
  <si>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</si>
  <si>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</si>
  <si>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</si>
  <si>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</si>
  <si>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</si>
  <si>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</si>
  <si>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</si>
  <si>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</si>
  <si>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</si>
  <si>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</si>
  <si>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</si>
  <si>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</si>
  <si>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</si>
  <si>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</si>
  <si>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</si>
  <si>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</si>
  <si>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</si>
  <si>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</si>
  <si>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</si>
  <si>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</si>
  <si>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</si>
  <si>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</si>
  <si>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</si>
  <si>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</si>
  <si>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</si>
  <si>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</si>
  <si>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</si>
  <si>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</si>
  <si>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</si>
  <si>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</si>
  <si>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</si>
  <si>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</si>
  <si>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</si>
  <si>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</si>
  <si>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</si>
  <si>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</si>
  <si>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</si>
  <si>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</si>
  <si>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</si>
  <si>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</si>
  <si>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</si>
  <si>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</si>
  <si>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</si>
  <si>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</si>
  <si>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</si>
  <si>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</si>
  <si>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</si>
  <si>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</si>
  <si>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</si>
  <si>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</si>
  <si>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</si>
  <si>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</si>
  <si>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</si>
  <si>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</si>
  <si>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</si>
  <si>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</si>
  <si>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</si>
  <si>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</si>
  <si>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</si>
  <si>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</si>
  <si>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</si>
  <si>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</si>
  <si>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</si>
  <si>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</si>
  <si>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</si>
  <si>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</si>
  <si>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</si>
  <si>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</si>
  <si>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</si>
  <si>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</si>
  <si>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</si>
  <si>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</si>
  <si>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</si>
  <si>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</si>
  <si>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</si>
  <si>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</si>
  <si>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</si>
  <si>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</si>
  <si>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</si>
  <si>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</si>
  <si>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</si>
  <si>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</si>
  <si>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</si>
  <si>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</si>
  <si>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</si>
  <si>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</si>
  <si>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</si>
  <si>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</si>
  <si>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</si>
  <si>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</si>
  <si>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</si>
  <si>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</si>
  <si>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</si>
  <si>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</si>
  <si>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</si>
  <si>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</si>
  <si>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</si>
  <si>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</si>
  <si>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</si>
  <si>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</si>
  <si>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</si>
  <si>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</si>
  <si>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</si>
  <si>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</si>
  <si>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</si>
  <si>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</si>
  <si>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</si>
  <si>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</si>
  <si>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</si>
  <si>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</si>
  <si>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</si>
  <si>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</si>
  <si>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</si>
  <si>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</si>
  <si>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</si>
  <si>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</si>
  <si>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</si>
  <si>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</si>
  <si>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</si>
  <si>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</si>
  <si>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</si>
  <si>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</si>
  <si>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</si>
  <si>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</si>
  <si>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</si>
  <si>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</si>
  <si>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</si>
  <si>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</si>
  <si>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</si>
  <si>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</si>
  <si>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</si>
  <si>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</si>
  <si>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</si>
  <si>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</si>
  <si>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</si>
  <si>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</si>
  <si>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</si>
  <si>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</si>
  <si>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</si>
  <si>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</si>
  <si>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</si>
  <si>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</si>
  <si>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</si>
  <si>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</si>
  <si>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</si>
  <si>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</si>
  <si>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</si>
  <si>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</si>
  <si>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</si>
  <si>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</si>
  <si>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</si>
  <si>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</si>
  <si>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</si>
  <si>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</si>
  <si>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</si>
  <si>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</si>
  <si>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</si>
  <si>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</si>
  <si>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</si>
  <si>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</si>
  <si>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</si>
  <si>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</si>
  <si>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</si>
  <si>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</si>
  <si>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</si>
  <si>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</si>
  <si>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</si>
  <si>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</si>
  <si>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</si>
  <si>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</si>
  <si>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</si>
  <si>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</si>
  <si>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</si>
  <si>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</si>
  <si>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</si>
  <si>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</si>
  <si>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</si>
  <si>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</si>
  <si>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</si>
  <si>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</si>
  <si>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</si>
  <si>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</si>
  <si>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</si>
  <si>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</si>
  <si>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</si>
  <si>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</si>
  <si>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</si>
  <si>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</si>
  <si>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</si>
  <si>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</si>
  <si>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</si>
  <si>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</si>
  <si>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</si>
  <si>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</si>
  <si>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</si>
  <si>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</si>
  <si>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</si>
  <si>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</si>
  <si>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</si>
  <si>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</si>
  <si>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</si>
  <si>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</si>
  <si>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</si>
  <si>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</si>
  <si>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</si>
  <si>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</si>
  <si>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</si>
  <si>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</si>
  <si>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</si>
  <si>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</si>
  <si>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</si>
  <si>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</si>
  <si>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</si>
  <si>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</si>
  <si>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</si>
  <si>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</si>
  <si>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</si>
  <si>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</si>
  <si>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</si>
  <si>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</si>
  <si>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</si>
  <si>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</si>
  <si>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</si>
  <si>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</si>
  <si>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</si>
  <si>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</si>
  <si>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</si>
  <si>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</si>
  <si>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</si>
  <si>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</si>
  <si>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</si>
  <si>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</si>
  <si>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</si>
  <si>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</si>
  <si>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</si>
  <si>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</si>
  <si>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</si>
  <si>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</si>
  <si>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</si>
  <si>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</si>
  <si>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</si>
  <si>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</si>
  <si>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</si>
  <si>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</si>
  <si>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</si>
  <si>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</si>
  <si>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</si>
  <si>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</si>
  <si>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</si>
  <si>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</si>
  <si>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</si>
  <si>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</si>
  <si>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</si>
  <si>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</si>
  <si>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</si>
  <si>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Wz01a - stěny 1PP: 317,12</t>
  </si>
  <si>
    <t>Protipožární obklad tl.2cm beton.kcí stěn, REI180 vč. rohových profilů</t>
  </si>
  <si>
    <t>fólie s odolností BroofT3</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</si>
  <si>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</si>
  <si>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</si>
  <si>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</si>
  <si>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</si>
  <si>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</si>
  <si>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</si>
  <si>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</si>
  <si>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</si>
  <si>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1.np-5np</t>
  </si>
  <si>
    <t>2.np</t>
  </si>
  <si>
    <t>Obklad stupnice i podstupnice (skladba P8)</t>
  </si>
  <si>
    <t>Teracová schodovka tvaru L š. 350mm v. 180mm</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</si>
</sst>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6" formatCode="#,##0\ &quot;Kč&quot;"/>
    <numFmt numFmtId="167" formatCode="#,##0\ "/>
    <numFmt numFmtId="168" formatCode="yyyy\-mm\-dd"/>
    <numFmt numFmtId="169" formatCode="_(#,##0&quot;.&quot;_);;;_(@_)"/>
    <numFmt numFmtId="170" formatCode="_(#,##0.0??;\-\ #,##0.0??;&quot;–&quot;???;_(@_)"/>
    <numFmt numFmtId="171" formatCode="_(#,##0.00_);[Red]\-\ #,##0.00_);&quot;–&quot;??;_(@_)"/>
    <numFmt numFmtId="172" formatCode="_(#,##0_);[Red]\-\ #,##0_);&quot;–&quot;??;_(@_)"/>
    <numFmt numFmtId="173" formatCode="#,##0.000"/>
    <numFmt numFmtId="174" formatCode="#,##0.0"/>
    <numFmt numFmtId="175" formatCode="#,##0.00\ "/>
    <numFmt numFmtId="176" formatCode="_ * #,##0_ ;_ * \-#,##0_ ;_ * \-_ ;_ @_ "/>
    <numFmt numFmtId="177" formatCode="_ * #,##0.00_ ;_ * \-#,##0.00_ ;_ * \-??_ ;_ @_ "/>
    <numFmt numFmtId="178" formatCode="_-* #,##0.00&quot; Kč&quot;_-;\-* #,##0.00&quot; Kč&quot;_-;_-* \-??&quot; Kč&quot;_-;_-@_-"/>
    <numFmt numFmtId="179" formatCode="_ &quot;Fr. &quot;* #,##0_ ;_ &quot;Fr. &quot;* \-#,##0_ ;_ &quot;Fr. &quot;* \-_ ;_ @_ "/>
    <numFmt numFmtId="180" formatCode="_ &quot;Fr. &quot;* #,##0.00_ ;_ &quot;Fr. &quot;* \-#,##0.00_ ;_ &quot;Fr. &quot;* \-??_ ;_ @_ "/>
    <numFmt numFmtId="181" formatCode="_-* #,##0.00\ _K_č_-;\-* #,##0.00\ _K_č_-;_-* \-??\ _K_č_-;_-@_-"/>
    <numFmt numFmtId="182" formatCode="#,##0.00&quot; Kč&quot;"/>
    <numFmt numFmtId="183" formatCode="#,##0.000;\-#,##0.000"/>
    <numFmt numFmtId="184" formatCode="#,##0.00;\-#,##0.00"/>
    <numFmt numFmtId="185" formatCode="#,##0_ ;\-#,##0\ "/>
    <numFmt numFmtId="186" formatCode="#,##0_ ;[Red]\-#,##0\ "/>
    <numFmt numFmtId="187" formatCode="#,##0;#,##0;"/>
    <numFmt numFmtId="188" formatCode="_-* #,##0.00\ [$€-1]_-;\-* #,##0.00\ [$€-1]_-;_-* &quot;-&quot;??\ [$€-1]_-"/>
  </numFmts>
  <fonts count="97">
    <font>
      <sz val="10"/>
      <name val="Arial CE"/>
      <family val="2"/>
      <charset val="238"/>
    </font>
    <font>
      <sz val="10"/>
      <name val="Arial"/>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charset val="1"/>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b/>
      <sz val="10"/>
      <name val="Arial"/>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10"/>
      <name val="Tahoma"/>
      <family val="2"/>
      <charset val="238"/>
    </font>
    <font>
      <b/>
      <sz val="11"/>
      <name val="Tahoma"/>
      <family val="2"/>
      <charset val="238"/>
    </font>
    <font>
      <sz val="11"/>
      <name val="Tahoma"/>
      <family val="2"/>
      <charset val="238"/>
    </font>
    <font>
      <b/>
      <sz val="9"/>
      <name val="Tahoma"/>
      <family val="2"/>
      <charset val="238"/>
    </font>
    <font>
      <b/>
      <sz val="10"/>
      <name val="Tahoma"/>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40">
    <xf numFmtId="0" fontId="0" fillId="0" borderId="0"/>
    <xf numFmtId="175" fontId="14" fillId="2" borderId="1">
      <alignment horizontal="right"/>
      <protection hidden="1"/>
    </xf>
    <xf numFmtId="0" fontId="30" fillId="0" borderId="2">
      <alignment horizontal="center"/>
      <protection hidden="1"/>
    </xf>
    <xf numFmtId="167" fontId="14" fillId="0" borderId="1">
      <protection hidden="1"/>
    </xf>
    <xf numFmtId="0" fontId="5" fillId="2" borderId="1">
      <alignment horizontal="center"/>
    </xf>
    <xf numFmtId="175" fontId="14" fillId="3" borderId="1">
      <alignment horizontal="right"/>
      <protection locked="0"/>
    </xf>
    <xf numFmtId="167"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7"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43" fontId="1" fillId="0" borderId="0" applyFill="0" applyBorder="0" applyAlignment="0" applyProtection="0"/>
    <xf numFmtId="181" fontId="5" fillId="0" borderId="0" applyFill="0" applyBorder="0" applyAlignment="0" applyProtection="0"/>
    <xf numFmtId="3" fontId="3" fillId="0" borderId="0" applyFill="0" applyBorder="0">
      <alignment vertical="center"/>
    </xf>
    <xf numFmtId="176" fontId="5" fillId="0" borderId="0" applyFill="0" applyBorder="0" applyAlignment="0" applyProtection="0"/>
    <xf numFmtId="177" fontId="5" fillId="0" borderId="0" applyFill="0" applyBorder="0" applyAlignment="0" applyProtection="0"/>
    <xf numFmtId="188"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78"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3" fontId="5" fillId="0" borderId="4"/>
    <xf numFmtId="0" fontId="68" fillId="5" borderId="0"/>
    <xf numFmtId="187"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4" fontId="41" fillId="0" borderId="5">
      <alignment horizontal="right" vertical="center"/>
    </xf>
    <xf numFmtId="179" fontId="5" fillId="0" borderId="0" applyFill="0" applyBorder="0" applyAlignment="0" applyProtection="0"/>
    <xf numFmtId="180" fontId="5" fillId="0" borderId="0" applyFill="0" applyBorder="0" applyAlignment="0" applyProtection="0"/>
    <xf numFmtId="0" fontId="5" fillId="0" borderId="0"/>
    <xf numFmtId="187" fontId="12" fillId="0" borderId="0"/>
    <xf numFmtId="0" fontId="12" fillId="0" borderId="0"/>
    <xf numFmtId="0" fontId="12" fillId="0" borderId="0"/>
    <xf numFmtId="3" fontId="75" fillId="0" borderId="0"/>
    <xf numFmtId="0" fontId="5" fillId="0" borderId="0"/>
  </cellStyleXfs>
  <cellXfs count="1348">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5" applyNumberFormat="1" applyFont="1" applyBorder="1" applyAlignment="1">
      <alignment horizontal="left" vertical="center" wrapText="1"/>
    </xf>
    <xf numFmtId="49" fontId="11" fillId="0" borderId="5" xfId="145" applyNumberFormat="1" applyFont="1" applyBorder="1" applyAlignment="1">
      <alignment horizontal="left" vertical="top" wrapText="1"/>
    </xf>
    <xf numFmtId="49" fontId="11" fillId="0" borderId="18" xfId="145"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1" applyNumberFormat="1" applyFont="1" applyAlignment="1">
      <alignment horizontal="left" vertical="top" wrapText="1"/>
    </xf>
    <xf numFmtId="49" fontId="9" fillId="0" borderId="5" xfId="145" applyNumberFormat="1" applyFont="1" applyBorder="1" applyAlignment="1">
      <alignment horizontal="left" vertical="top" wrapText="1"/>
    </xf>
    <xf numFmtId="49" fontId="9" fillId="0" borderId="19" xfId="145" applyNumberFormat="1" applyFont="1" applyBorder="1" applyAlignment="1">
      <alignment horizontal="left" vertical="top" wrapText="1"/>
    </xf>
    <xf numFmtId="49" fontId="9" fillId="0" borderId="18" xfId="145" applyNumberFormat="1" applyFont="1" applyBorder="1" applyAlignment="1">
      <alignment horizontal="left" vertical="top" wrapText="1"/>
    </xf>
    <xf numFmtId="49" fontId="9" fillId="0" borderId="20" xfId="145"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1"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1"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1" applyFont="1"/>
    <xf numFmtId="0" fontId="13" fillId="0" borderId="5" xfId="131" applyFont="1" applyBorder="1"/>
    <xf numFmtId="49" fontId="13" fillId="0" borderId="5" xfId="131"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1"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3" fontId="0" fillId="0" borderId="5" xfId="0" applyNumberFormat="1" applyFont="1" applyBorder="1" applyAlignment="1">
      <alignment horizontal="center"/>
    </xf>
    <xf numFmtId="0" fontId="0" fillId="0" borderId="5" xfId="0" applyFont="1" applyBorder="1"/>
    <xf numFmtId="3" fontId="0" fillId="0" borderId="12" xfId="0" applyNumberFormat="1" applyFont="1" applyBorder="1" applyAlignment="1">
      <alignment horizontal="center"/>
    </xf>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3" fontId="0" fillId="0" borderId="4" xfId="0" applyNumberFormat="1" applyFont="1" applyBorder="1" applyAlignment="1">
      <alignment horizontal="center"/>
    </xf>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3" fontId="0" fillId="0" borderId="26" xfId="0" applyNumberFormat="1" applyFont="1" applyBorder="1" applyAlignment="1">
      <alignment horizontal="center"/>
    </xf>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3" fontId="0"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168"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3" fontId="0" fillId="0" borderId="29" xfId="0" applyNumberFormat="1" applyFont="1" applyBorder="1" applyAlignment="1">
      <alignment horizontal="center"/>
    </xf>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49" fontId="16" fillId="0" borderId="0" xfId="94" applyNumberFormat="1" applyFont="1" applyFill="1" applyBorder="1" applyAlignment="1">
      <alignment horizontal="center" vertical="center"/>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3" fontId="0" fillId="0" borderId="24" xfId="0" applyNumberFormat="1" applyFont="1" applyFill="1" applyBorder="1" applyAlignment="1">
      <alignment horizontal="center"/>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5"/>
    <xf numFmtId="3" fontId="3" fillId="8" borderId="36" xfId="205" applyNumberFormat="1" applyFont="1" applyFill="1" applyBorder="1" applyAlignment="1">
      <alignment horizontal="center"/>
    </xf>
    <xf numFmtId="0" fontId="3" fillId="8" borderId="37" xfId="205" applyFont="1" applyFill="1" applyBorder="1" applyAlignment="1">
      <alignment horizontal="left"/>
    </xf>
    <xf numFmtId="0" fontId="23" fillId="8" borderId="37" xfId="205" applyFont="1" applyFill="1" applyBorder="1" applyAlignment="1">
      <alignment horizontal="left" wrapText="1"/>
    </xf>
    <xf numFmtId="0" fontId="3" fillId="8" borderId="37" xfId="205" applyFont="1" applyFill="1" applyBorder="1" applyAlignment="1">
      <alignment horizontal="left" wrapText="1"/>
    </xf>
    <xf numFmtId="164" fontId="3" fillId="8" borderId="37" xfId="205" applyNumberFormat="1" applyFont="1" applyFill="1" applyBorder="1" applyAlignment="1">
      <alignment horizontal="right"/>
    </xf>
    <xf numFmtId="0" fontId="3" fillId="8" borderId="38" xfId="205" applyFont="1" applyFill="1" applyBorder="1"/>
    <xf numFmtId="0" fontId="3" fillId="0" borderId="0" xfId="205" applyFont="1" applyFill="1"/>
    <xf numFmtId="0" fontId="3" fillId="0" borderId="0" xfId="205" applyFont="1"/>
    <xf numFmtId="3" fontId="3" fillId="8" borderId="39" xfId="205" applyNumberFormat="1" applyFont="1" applyFill="1" applyBorder="1" applyAlignment="1">
      <alignment horizontal="center"/>
    </xf>
    <xf numFmtId="0" fontId="3" fillId="8" borderId="40" xfId="205" applyFont="1" applyFill="1" applyBorder="1" applyAlignment="1">
      <alignment horizontal="left"/>
    </xf>
    <xf numFmtId="0" fontId="23" fillId="8" borderId="40" xfId="205" applyFont="1" applyFill="1" applyBorder="1" applyAlignment="1">
      <alignment horizontal="left" wrapText="1"/>
    </xf>
    <xf numFmtId="0" fontId="3" fillId="8" borderId="40" xfId="205" applyFont="1" applyFill="1" applyBorder="1" applyAlignment="1">
      <alignment horizontal="left" wrapText="1"/>
    </xf>
    <xf numFmtId="164" fontId="3" fillId="8" borderId="40" xfId="205" applyNumberFormat="1" applyFont="1" applyFill="1" applyBorder="1" applyAlignment="1">
      <alignment horizontal="right"/>
    </xf>
    <xf numFmtId="0" fontId="3" fillId="8" borderId="41" xfId="205" applyFont="1" applyFill="1" applyBorder="1"/>
    <xf numFmtId="3" fontId="3" fillId="0" borderId="42" xfId="205" applyNumberFormat="1" applyFont="1" applyFill="1" applyBorder="1" applyAlignment="1">
      <alignment horizontal="center"/>
    </xf>
    <xf numFmtId="49" fontId="1" fillId="0" borderId="43" xfId="205" applyNumberFormat="1" applyFont="1" applyFill="1" applyBorder="1" applyAlignment="1">
      <alignment horizontal="left" vertical="center" wrapText="1"/>
    </xf>
    <xf numFmtId="0" fontId="14" fillId="0" borderId="43" xfId="205" applyFont="1" applyBorder="1" applyAlignment="1">
      <alignment vertical="center" wrapText="1"/>
    </xf>
    <xf numFmtId="0" fontId="14" fillId="0" borderId="43" xfId="205" applyFont="1" applyBorder="1" applyAlignment="1">
      <alignment horizontal="center" vertical="center" wrapText="1"/>
    </xf>
    <xf numFmtId="164" fontId="1" fillId="0" borderId="43" xfId="205" applyNumberFormat="1" applyFill="1" applyBorder="1" applyAlignment="1">
      <alignment horizontal="center" vertical="center"/>
    </xf>
    <xf numFmtId="0" fontId="3" fillId="0" borderId="44" xfId="205" applyFont="1" applyFill="1" applyBorder="1"/>
    <xf numFmtId="3" fontId="3" fillId="0" borderId="45" xfId="205" applyNumberFormat="1" applyFont="1" applyFill="1" applyBorder="1" applyAlignment="1">
      <alignment horizontal="center"/>
    </xf>
    <xf numFmtId="49" fontId="1" fillId="0" borderId="29" xfId="205" applyNumberFormat="1" applyFont="1" applyFill="1" applyBorder="1" applyAlignment="1">
      <alignment horizontal="left" vertical="center" wrapText="1"/>
    </xf>
    <xf numFmtId="0" fontId="14" fillId="0" borderId="29" xfId="205" applyFont="1" applyBorder="1" applyAlignment="1">
      <alignment vertical="center" wrapText="1"/>
    </xf>
    <xf numFmtId="0" fontId="14" fillId="0" borderId="29" xfId="205" applyFont="1" applyBorder="1" applyAlignment="1">
      <alignment horizontal="center" vertical="center" wrapText="1"/>
    </xf>
    <xf numFmtId="164" fontId="1" fillId="0" borderId="29" xfId="205" applyNumberFormat="1" applyFill="1" applyBorder="1" applyAlignment="1">
      <alignment horizontal="center" vertical="center"/>
    </xf>
    <xf numFmtId="0" fontId="3" fillId="0" borderId="46" xfId="205" applyFont="1" applyFill="1" applyBorder="1"/>
    <xf numFmtId="49" fontId="1" fillId="0" borderId="29" xfId="205" applyNumberFormat="1" applyFill="1" applyBorder="1" applyAlignment="1">
      <alignment horizontal="left" vertical="center" wrapText="1"/>
    </xf>
    <xf numFmtId="3" fontId="3" fillId="0" borderId="47" xfId="205" applyNumberFormat="1" applyFont="1" applyFill="1" applyBorder="1" applyAlignment="1">
      <alignment horizontal="center"/>
    </xf>
    <xf numFmtId="49" fontId="1" fillId="0" borderId="48" xfId="205" applyNumberFormat="1" applyFont="1" applyFill="1" applyBorder="1" applyAlignment="1">
      <alignment horizontal="left" vertical="center" wrapText="1"/>
    </xf>
    <xf numFmtId="0" fontId="14" fillId="0" borderId="48" xfId="205" applyFont="1" applyBorder="1" applyAlignment="1">
      <alignment vertical="center" wrapText="1"/>
    </xf>
    <xf numFmtId="0" fontId="14" fillId="0" borderId="48" xfId="205" applyFont="1" applyBorder="1" applyAlignment="1">
      <alignment horizontal="center" vertical="center" wrapText="1"/>
    </xf>
    <xf numFmtId="164" fontId="1" fillId="0" borderId="48" xfId="205" applyNumberFormat="1" applyFill="1" applyBorder="1" applyAlignment="1">
      <alignment horizontal="center" vertical="center"/>
    </xf>
    <xf numFmtId="0" fontId="3" fillId="0" borderId="49" xfId="205" applyFont="1" applyFill="1" applyBorder="1"/>
    <xf numFmtId="0" fontId="1" fillId="0" borderId="0" xfId="205" applyAlignment="1">
      <alignment horizontal="center"/>
    </xf>
    <xf numFmtId="0" fontId="1" fillId="0" borderId="0" xfId="205" applyAlignment="1">
      <alignment horizontal="left"/>
    </xf>
    <xf numFmtId="0" fontId="1" fillId="0" borderId="0" xfId="200"/>
    <xf numFmtId="3" fontId="3" fillId="8" borderId="36" xfId="200" applyNumberFormat="1" applyFont="1" applyFill="1" applyBorder="1" applyAlignment="1">
      <alignment horizontal="center"/>
    </xf>
    <xf numFmtId="0" fontId="3" fillId="8" borderId="37" xfId="200" applyFont="1" applyFill="1" applyBorder="1" applyAlignment="1">
      <alignment horizontal="left"/>
    </xf>
    <xf numFmtId="0" fontId="23" fillId="8" borderId="37" xfId="200" applyFont="1" applyFill="1" applyBorder="1" applyAlignment="1">
      <alignment horizontal="left" wrapText="1"/>
    </xf>
    <xf numFmtId="0" fontId="3" fillId="8" borderId="37" xfId="200" applyFont="1" applyFill="1" applyBorder="1" applyAlignment="1">
      <alignment horizontal="left" wrapText="1"/>
    </xf>
    <xf numFmtId="164" fontId="3" fillId="8" borderId="37" xfId="200" applyNumberFormat="1" applyFont="1" applyFill="1" applyBorder="1" applyAlignment="1">
      <alignment horizontal="right"/>
    </xf>
    <xf numFmtId="0" fontId="3" fillId="8" borderId="38" xfId="200" applyFont="1" applyFill="1" applyBorder="1"/>
    <xf numFmtId="0" fontId="3" fillId="0" borderId="0" xfId="200" applyFont="1"/>
    <xf numFmtId="3" fontId="3" fillId="8" borderId="39" xfId="200" applyNumberFormat="1" applyFont="1" applyFill="1" applyBorder="1" applyAlignment="1">
      <alignment horizontal="center"/>
    </xf>
    <xf numFmtId="0" fontId="3" fillId="8" borderId="40" xfId="200" applyFont="1" applyFill="1" applyBorder="1" applyAlignment="1">
      <alignment horizontal="left"/>
    </xf>
    <xf numFmtId="0" fontId="23" fillId="8" borderId="40" xfId="200" applyFont="1" applyFill="1" applyBorder="1" applyAlignment="1">
      <alignment horizontal="left" wrapText="1"/>
    </xf>
    <xf numFmtId="0" fontId="3" fillId="8" borderId="40" xfId="200" applyFont="1" applyFill="1" applyBorder="1" applyAlignment="1">
      <alignment horizontal="left" wrapText="1"/>
    </xf>
    <xf numFmtId="164" fontId="3" fillId="8" borderId="40" xfId="200" applyNumberFormat="1" applyFont="1" applyFill="1" applyBorder="1" applyAlignment="1">
      <alignment horizontal="right"/>
    </xf>
    <xf numFmtId="0" fontId="3" fillId="8" borderId="41" xfId="200" applyFont="1" applyFill="1" applyBorder="1"/>
    <xf numFmtId="3" fontId="1" fillId="0" borderId="42" xfId="200" applyNumberFormat="1" applyFont="1" applyFill="1" applyBorder="1" applyAlignment="1">
      <alignment horizontal="center"/>
    </xf>
    <xf numFmtId="49" fontId="14" fillId="0" borderId="43" xfId="200" applyNumberFormat="1" applyFont="1" applyBorder="1" applyAlignment="1">
      <alignment horizontal="left" vertical="center" wrapText="1"/>
    </xf>
    <xf numFmtId="0" fontId="14" fillId="0" borderId="43" xfId="200" applyFont="1" applyBorder="1" applyAlignment="1">
      <alignment vertical="center" wrapText="1"/>
    </xf>
    <xf numFmtId="0" fontId="14" fillId="0" borderId="43" xfId="200" applyFont="1" applyBorder="1" applyAlignment="1">
      <alignment horizontal="center" vertical="center" wrapText="1"/>
    </xf>
    <xf numFmtId="164" fontId="1" fillId="0" borderId="43" xfId="200" applyNumberFormat="1" applyFill="1" applyBorder="1" applyAlignment="1">
      <alignment horizontal="center" vertical="center"/>
    </xf>
    <xf numFmtId="0" fontId="1" fillId="0" borderId="44" xfId="200" applyFont="1" applyFill="1" applyBorder="1"/>
    <xf numFmtId="0" fontId="1" fillId="0" borderId="0" xfId="200" applyFill="1"/>
    <xf numFmtId="3" fontId="1" fillId="0" borderId="45" xfId="200" applyNumberFormat="1" applyFont="1" applyFill="1" applyBorder="1" applyAlignment="1">
      <alignment horizontal="center"/>
    </xf>
    <xf numFmtId="49" fontId="14" fillId="0" borderId="29" xfId="200" applyNumberFormat="1" applyFont="1" applyBorder="1" applyAlignment="1">
      <alignment horizontal="left" vertical="center" wrapText="1"/>
    </xf>
    <xf numFmtId="0" fontId="14" fillId="0" borderId="29" xfId="200" applyFont="1" applyBorder="1" applyAlignment="1">
      <alignment vertical="center" wrapText="1"/>
    </xf>
    <xf numFmtId="0" fontId="14" fillId="0" borderId="29" xfId="200" applyFont="1" applyBorder="1" applyAlignment="1">
      <alignment horizontal="center" vertical="center" wrapText="1"/>
    </xf>
    <xf numFmtId="164" fontId="1" fillId="0" borderId="29" xfId="200" applyNumberFormat="1" applyFill="1" applyBorder="1" applyAlignment="1">
      <alignment horizontal="center" vertical="center"/>
    </xf>
    <xf numFmtId="0" fontId="1" fillId="0" borderId="46" xfId="200" applyFont="1" applyFill="1" applyBorder="1"/>
    <xf numFmtId="3" fontId="3" fillId="8" borderId="45" xfId="200" applyNumberFormat="1" applyFont="1" applyFill="1" applyBorder="1" applyAlignment="1">
      <alignment horizontal="center"/>
    </xf>
    <xf numFmtId="0" fontId="3" fillId="8" borderId="29" xfId="200" applyFont="1" applyFill="1" applyBorder="1" applyAlignment="1">
      <alignment horizontal="left"/>
    </xf>
    <xf numFmtId="0" fontId="23" fillId="8" borderId="29" xfId="200" applyFont="1" applyFill="1" applyBorder="1" applyAlignment="1">
      <alignment horizontal="left" wrapText="1"/>
    </xf>
    <xf numFmtId="0" fontId="3" fillId="8" borderId="29" xfId="200" applyFont="1" applyFill="1" applyBorder="1" applyAlignment="1">
      <alignment horizontal="left" wrapText="1"/>
    </xf>
    <xf numFmtId="164" fontId="3" fillId="8" borderId="29" xfId="200" applyNumberFormat="1" applyFont="1" applyFill="1" applyBorder="1" applyAlignment="1">
      <alignment horizontal="right"/>
    </xf>
    <xf numFmtId="0" fontId="3" fillId="8" borderId="46" xfId="200" applyFont="1" applyFill="1" applyBorder="1"/>
    <xf numFmtId="3" fontId="1" fillId="0" borderId="47" xfId="200" applyNumberFormat="1" applyFont="1" applyFill="1" applyBorder="1" applyAlignment="1">
      <alignment horizontal="center"/>
    </xf>
    <xf numFmtId="49" fontId="14" fillId="0" borderId="48" xfId="200" applyNumberFormat="1" applyFont="1" applyBorder="1" applyAlignment="1">
      <alignment horizontal="left" vertical="center" wrapText="1"/>
    </xf>
    <xf numFmtId="0" fontId="14" fillId="0" borderId="48" xfId="200" applyFont="1" applyBorder="1" applyAlignment="1">
      <alignment vertical="center" wrapText="1"/>
    </xf>
    <xf numFmtId="0" fontId="14" fillId="0" borderId="48" xfId="200" applyFont="1" applyBorder="1" applyAlignment="1">
      <alignment horizontal="center" vertical="center" wrapText="1"/>
    </xf>
    <xf numFmtId="164" fontId="1" fillId="0" borderId="48" xfId="200" applyNumberFormat="1" applyFill="1" applyBorder="1" applyAlignment="1">
      <alignment horizontal="center" vertical="center"/>
    </xf>
    <xf numFmtId="0" fontId="1" fillId="0" borderId="49" xfId="200" applyFont="1" applyFill="1" applyBorder="1"/>
    <xf numFmtId="0" fontId="1" fillId="0" borderId="0" xfId="200" applyAlignment="1">
      <alignment horizontal="center"/>
    </xf>
    <xf numFmtId="0" fontId="37" fillId="0" borderId="0" xfId="202"/>
    <xf numFmtId="0" fontId="3" fillId="0" borderId="0" xfId="202" applyFont="1" applyFill="1" applyBorder="1" applyProtection="1">
      <protection locked="0"/>
    </xf>
    <xf numFmtId="0" fontId="37" fillId="0" borderId="0" xfId="202" applyFill="1"/>
    <xf numFmtId="0" fontId="42" fillId="0" borderId="0" xfId="202"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4"/>
    <xf numFmtId="3" fontId="5" fillId="0" borderId="16" xfId="201" applyNumberFormat="1" applyFont="1" applyBorder="1" applyAlignment="1">
      <alignment horizontal="center" vertical="center"/>
    </xf>
    <xf numFmtId="0" fontId="5" fillId="0" borderId="5" xfId="201" applyFont="1" applyFill="1" applyBorder="1" applyAlignment="1">
      <alignment horizontal="center" vertical="center"/>
    </xf>
    <xf numFmtId="0" fontId="5" fillId="0" borderId="5" xfId="201" applyFont="1" applyBorder="1" applyAlignment="1">
      <alignment horizontal="left" vertical="center" wrapText="1"/>
    </xf>
    <xf numFmtId="0" fontId="55" fillId="0" borderId="5" xfId="201" applyFont="1" applyBorder="1" applyAlignment="1">
      <alignment horizontal="left" vertical="center" wrapText="1"/>
    </xf>
    <xf numFmtId="0" fontId="55" fillId="0" borderId="5" xfId="201" applyFont="1" applyBorder="1" applyAlignment="1">
      <alignment horizontal="center" vertical="center"/>
    </xf>
    <xf numFmtId="186" fontId="55" fillId="0" borderId="5" xfId="201" applyNumberFormat="1" applyFont="1" applyBorder="1" applyAlignment="1">
      <alignment vertical="center"/>
    </xf>
    <xf numFmtId="164" fontId="55" fillId="0" borderId="5" xfId="201" applyNumberFormat="1" applyFont="1" applyBorder="1" applyAlignment="1">
      <alignment horizontal="right" vertical="center"/>
    </xf>
    <xf numFmtId="0" fontId="5" fillId="0" borderId="17" xfId="201" applyFont="1" applyBorder="1" applyAlignment="1">
      <alignment vertical="center"/>
    </xf>
    <xf numFmtId="0" fontId="55" fillId="0" borderId="5" xfId="201" applyFont="1" applyFill="1" applyBorder="1" applyAlignment="1">
      <alignment horizontal="center" vertical="center" wrapText="1"/>
    </xf>
    <xf numFmtId="0" fontId="56" fillId="0" borderId="5" xfId="207" applyFont="1" applyFill="1" applyBorder="1" applyAlignment="1">
      <alignment horizontal="center" vertical="center" wrapText="1"/>
    </xf>
    <xf numFmtId="0" fontId="6" fillId="0" borderId="5" xfId="201" applyFont="1" applyBorder="1" applyAlignment="1">
      <alignment horizontal="left" vertical="center" wrapText="1"/>
    </xf>
    <xf numFmtId="0" fontId="57" fillId="0" borderId="5" xfId="201" applyFont="1" applyFill="1" applyBorder="1" applyAlignment="1">
      <alignment horizontal="center" vertical="center"/>
    </xf>
    <xf numFmtId="0" fontId="57" fillId="10" borderId="0" xfId="206" applyFont="1" applyFill="1" applyBorder="1" applyAlignment="1">
      <alignment horizontal="left" vertical="center" wrapText="1"/>
    </xf>
    <xf numFmtId="0" fontId="55" fillId="0" borderId="5" xfId="201" applyFont="1" applyFill="1" applyBorder="1" applyAlignment="1">
      <alignment vertical="center"/>
    </xf>
    <xf numFmtId="0" fontId="55" fillId="0" borderId="5" xfId="201" applyFont="1" applyFill="1" applyBorder="1" applyAlignment="1">
      <alignment vertical="center" wrapText="1"/>
    </xf>
    <xf numFmtId="0" fontId="55" fillId="0" borderId="5" xfId="201" applyFont="1" applyFill="1" applyBorder="1" applyAlignment="1">
      <alignment horizontal="left" vertical="center" wrapText="1"/>
    </xf>
    <xf numFmtId="0" fontId="55" fillId="0" borderId="5" xfId="201" applyFont="1" applyFill="1" applyBorder="1" applyAlignment="1">
      <alignment horizontal="center" vertical="center"/>
    </xf>
    <xf numFmtId="186" fontId="55" fillId="0" borderId="5" xfId="201" applyNumberFormat="1" applyFont="1" applyFill="1" applyBorder="1" applyAlignment="1">
      <alignment vertical="center"/>
    </xf>
    <xf numFmtId="0" fontId="5" fillId="0" borderId="17" xfId="201" applyFont="1" applyFill="1" applyBorder="1" applyAlignment="1">
      <alignment vertical="center"/>
    </xf>
    <xf numFmtId="0" fontId="55" fillId="0" borderId="5" xfId="201" applyFont="1" applyFill="1" applyBorder="1" applyAlignment="1">
      <alignment horizontal="right" vertical="center" wrapText="1"/>
    </xf>
    <xf numFmtId="0" fontId="57" fillId="0" borderId="67" xfId="206" applyFont="1" applyFill="1" applyBorder="1" applyAlignment="1">
      <alignment horizontal="left" vertical="center" wrapText="1"/>
    </xf>
    <xf numFmtId="0" fontId="55" fillId="10" borderId="5" xfId="201" applyFont="1" applyFill="1" applyBorder="1" applyAlignment="1">
      <alignment vertical="center"/>
    </xf>
    <xf numFmtId="0" fontId="55" fillId="0" borderId="23" xfId="201" applyFont="1" applyFill="1" applyBorder="1" applyAlignment="1">
      <alignment vertical="center" wrapText="1"/>
    </xf>
    <xf numFmtId="186" fontId="55" fillId="0" borderId="23" xfId="201" applyNumberFormat="1" applyFont="1" applyBorder="1" applyAlignment="1">
      <alignment vertical="center"/>
    </xf>
    <xf numFmtId="0" fontId="55" fillId="10" borderId="5" xfId="201" applyFont="1" applyFill="1" applyBorder="1" applyAlignment="1">
      <alignment vertical="center" wrapText="1"/>
    </xf>
    <xf numFmtId="0" fontId="58" fillId="0" borderId="5" xfId="201" applyFont="1" applyFill="1" applyBorder="1" applyAlignment="1">
      <alignment horizontal="center" vertical="center" wrapText="1"/>
    </xf>
    <xf numFmtId="0" fontId="55" fillId="10" borderId="5" xfId="201" applyFont="1" applyFill="1" applyBorder="1" applyAlignment="1">
      <alignment horizontal="left" vertical="center" wrapText="1"/>
    </xf>
    <xf numFmtId="0" fontId="58" fillId="0" borderId="5" xfId="201" applyFont="1" applyFill="1" applyBorder="1" applyAlignment="1">
      <alignment vertical="center" wrapText="1"/>
    </xf>
    <xf numFmtId="0" fontId="58" fillId="0" borderId="5" xfId="201" applyFont="1" applyBorder="1" applyAlignment="1">
      <alignment horizontal="center" vertical="center"/>
    </xf>
    <xf numFmtId="186" fontId="58" fillId="0" borderId="5" xfId="201" applyNumberFormat="1" applyFont="1" applyBorder="1" applyAlignment="1">
      <alignment vertical="center"/>
    </xf>
    <xf numFmtId="164" fontId="55" fillId="0" borderId="33" xfId="201" applyNumberFormat="1" applyFont="1" applyBorder="1" applyAlignment="1">
      <alignment horizontal="right" vertical="center"/>
    </xf>
    <xf numFmtId="0" fontId="10" fillId="0" borderId="5" xfId="201" applyFont="1" applyBorder="1" applyAlignment="1">
      <alignment horizontal="left" vertical="center" wrapText="1"/>
    </xf>
    <xf numFmtId="0" fontId="4" fillId="0" borderId="5" xfId="201" applyFont="1" applyFill="1" applyBorder="1" applyAlignment="1">
      <alignment horizontal="center" vertical="center"/>
    </xf>
    <xf numFmtId="0" fontId="58" fillId="0" borderId="5" xfId="201" applyFont="1" applyFill="1" applyBorder="1" applyAlignment="1">
      <alignment vertical="center"/>
    </xf>
    <xf numFmtId="0" fontId="55" fillId="10" borderId="0" xfId="201" applyFont="1" applyFill="1" applyBorder="1" applyAlignment="1">
      <alignment vertical="center" wrapText="1"/>
    </xf>
    <xf numFmtId="10" fontId="55" fillId="0" borderId="5" xfId="201" applyNumberFormat="1" applyFont="1" applyBorder="1" applyAlignment="1">
      <alignment horizontal="center" vertical="center"/>
    </xf>
    <xf numFmtId="10" fontId="55" fillId="0" borderId="5" xfId="201" applyNumberFormat="1" applyFont="1" applyBorder="1" applyAlignment="1">
      <alignment vertical="center"/>
    </xf>
    <xf numFmtId="10" fontId="55" fillId="0" borderId="5" xfId="201" applyNumberFormat="1" applyFont="1" applyFill="1" applyBorder="1" applyAlignment="1">
      <alignment horizontal="center" vertical="center"/>
    </xf>
    <xf numFmtId="10" fontId="55" fillId="0" borderId="5" xfId="201" applyNumberFormat="1" applyFont="1" applyFill="1" applyBorder="1" applyAlignment="1">
      <alignment vertical="center"/>
    </xf>
    <xf numFmtId="186" fontId="55" fillId="0" borderId="5" xfId="201" applyNumberFormat="1" applyFont="1" applyFill="1" applyBorder="1" applyAlignment="1">
      <alignment vertical="center" wrapText="1"/>
    </xf>
    <xf numFmtId="0" fontId="58" fillId="0" borderId="5" xfId="201" applyFont="1" applyFill="1" applyBorder="1" applyAlignment="1">
      <alignment horizontal="left" vertical="center" wrapText="1"/>
    </xf>
    <xf numFmtId="0" fontId="57" fillId="0" borderId="33" xfId="201" applyFont="1" applyFill="1" applyBorder="1" applyAlignment="1">
      <alignment horizontal="center" vertical="center"/>
    </xf>
    <xf numFmtId="0" fontId="57" fillId="10" borderId="5" xfId="206" applyFont="1" applyFill="1" applyBorder="1" applyAlignment="1">
      <alignment horizontal="left" vertical="center" wrapText="1"/>
    </xf>
    <xf numFmtId="0" fontId="5" fillId="0" borderId="33" xfId="201" applyFont="1" applyFill="1" applyBorder="1" applyAlignment="1">
      <alignment horizontal="center" vertical="center"/>
    </xf>
    <xf numFmtId="0" fontId="55" fillId="0" borderId="33" xfId="201" applyFont="1" applyFill="1" applyBorder="1" applyAlignment="1">
      <alignment horizontal="center" vertical="center" wrapText="1"/>
    </xf>
    <xf numFmtId="0" fontId="4" fillId="0" borderId="33" xfId="201" applyFont="1" applyFill="1" applyBorder="1" applyAlignment="1">
      <alignment horizontal="center" vertical="center"/>
    </xf>
    <xf numFmtId="0" fontId="58" fillId="0" borderId="5" xfId="201" applyFont="1" applyBorder="1" applyAlignment="1">
      <alignment horizontal="left" vertical="center" wrapText="1"/>
    </xf>
    <xf numFmtId="0" fontId="56" fillId="0" borderId="0" xfId="207" applyFont="1" applyFill="1" applyBorder="1" applyAlignment="1">
      <alignment horizontal="center" vertical="center" wrapText="1"/>
    </xf>
    <xf numFmtId="0" fontId="56" fillId="10" borderId="5" xfId="207" applyFont="1" applyFill="1" applyBorder="1" applyAlignment="1">
      <alignment vertical="center" wrapText="1"/>
    </xf>
    <xf numFmtId="0" fontId="4" fillId="0" borderId="5" xfId="201" applyFont="1" applyBorder="1" applyAlignment="1">
      <alignment horizontal="left" vertical="center" wrapText="1"/>
    </xf>
    <xf numFmtId="0" fontId="4" fillId="0" borderId="23" xfId="201" applyFont="1" applyFill="1" applyBorder="1" applyAlignment="1">
      <alignment horizontal="center" vertical="center"/>
    </xf>
    <xf numFmtId="0" fontId="4" fillId="0" borderId="23" xfId="201" applyFont="1" applyFill="1" applyBorder="1" applyAlignment="1">
      <alignment horizontal="left" vertical="center" wrapText="1"/>
    </xf>
    <xf numFmtId="0" fontId="4" fillId="0" borderId="23" xfId="201" applyFont="1" applyBorder="1" applyAlignment="1">
      <alignment horizontal="left" vertical="center" wrapText="1"/>
    </xf>
    <xf numFmtId="0" fontId="58" fillId="0" borderId="23" xfId="201" applyFont="1" applyBorder="1" applyAlignment="1">
      <alignment horizontal="center" vertical="center"/>
    </xf>
    <xf numFmtId="186" fontId="58" fillId="0" borderId="23" xfId="201" applyNumberFormat="1" applyFont="1" applyBorder="1" applyAlignment="1">
      <alignment vertical="center"/>
    </xf>
    <xf numFmtId="164" fontId="57" fillId="0" borderId="23" xfId="201" applyNumberFormat="1" applyFont="1" applyBorder="1" applyAlignment="1">
      <alignment horizontal="right" vertical="center"/>
    </xf>
    <xf numFmtId="0" fontId="5" fillId="0" borderId="25" xfId="201" applyFont="1" applyBorder="1" applyAlignment="1">
      <alignment vertical="center"/>
    </xf>
    <xf numFmtId="3" fontId="5" fillId="0" borderId="16" xfId="194" applyNumberFormat="1" applyFont="1" applyBorder="1" applyAlignment="1">
      <alignment horizontal="center"/>
    </xf>
    <xf numFmtId="0" fontId="5" fillId="0" borderId="14" xfId="194" applyFont="1" applyBorder="1" applyAlignment="1">
      <alignment horizontal="center"/>
    </xf>
    <xf numFmtId="0" fontId="5" fillId="0" borderId="5" xfId="194" applyFont="1" applyBorder="1" applyAlignment="1">
      <alignment horizontal="left" vertical="center" wrapText="1"/>
    </xf>
    <xf numFmtId="0" fontId="5" fillId="0" borderId="5" xfId="194" applyFont="1" applyBorder="1" applyAlignment="1">
      <alignment horizontal="center"/>
    </xf>
    <xf numFmtId="4" fontId="5" fillId="0" borderId="5" xfId="194" applyNumberFormat="1" applyBorder="1"/>
    <xf numFmtId="0" fontId="5" fillId="0" borderId="15" xfId="194" applyFont="1" applyBorder="1"/>
    <xf numFmtId="0" fontId="5" fillId="0" borderId="5" xfId="194" applyFont="1" applyFill="1" applyBorder="1" applyAlignment="1">
      <alignment horizontal="left" vertical="center" wrapText="1"/>
    </xf>
    <xf numFmtId="0" fontId="5" fillId="0" borderId="5" xfId="194" applyFont="1" applyFill="1" applyBorder="1" applyAlignment="1">
      <alignment horizontal="center"/>
    </xf>
    <xf numFmtId="4" fontId="5" fillId="0" borderId="5" xfId="194" applyNumberFormat="1" applyFill="1" applyBorder="1"/>
    <xf numFmtId="164" fontId="5" fillId="0" borderId="5" xfId="194" applyNumberFormat="1" applyFill="1" applyBorder="1" applyAlignment="1">
      <alignment horizontal="right"/>
    </xf>
    <xf numFmtId="0" fontId="5" fillId="0" borderId="69" xfId="194" applyFont="1" applyFill="1" applyBorder="1"/>
    <xf numFmtId="18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4" applyNumberFormat="1" applyFont="1" applyFill="1" applyBorder="1" applyAlignment="1">
      <alignment horizontal="center"/>
    </xf>
    <xf numFmtId="0" fontId="5" fillId="0" borderId="32" xfId="194" applyFont="1" applyFill="1" applyBorder="1"/>
    <xf numFmtId="0" fontId="0" fillId="0" borderId="0" xfId="0" applyFill="1" applyAlignment="1">
      <alignment wrapText="1"/>
    </xf>
    <xf numFmtId="0" fontId="0" fillId="0" borderId="0" xfId="0" applyBorder="1" applyAlignment="1">
      <alignment horizontal="left" vertical="center" wrapText="1"/>
    </xf>
    <xf numFmtId="18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4" applyFont="1" applyFill="1" applyBorder="1"/>
    <xf numFmtId="49" fontId="73" fillId="0" borderId="45" xfId="194" applyNumberFormat="1" applyFont="1" applyBorder="1" applyAlignment="1">
      <alignment horizontal="left"/>
    </xf>
    <xf numFmtId="0" fontId="74" fillId="0" borderId="29" xfId="194" applyFont="1" applyBorder="1" applyAlignment="1">
      <alignment horizontal="left"/>
    </xf>
    <xf numFmtId="0" fontId="12" fillId="0" borderId="5" xfId="194" applyFont="1" applyBorder="1" applyAlignment="1">
      <alignment horizontal="left" vertical="center" wrapText="1"/>
    </xf>
    <xf numFmtId="164" fontId="5" fillId="0" borderId="5" xfId="194" applyNumberFormat="1" applyBorder="1" applyAlignment="1">
      <alignment horizontal="right"/>
    </xf>
    <xf numFmtId="0" fontId="5" fillId="0" borderId="17" xfId="194" applyFont="1" applyBorder="1"/>
    <xf numFmtId="49" fontId="57" fillId="0" borderId="45" xfId="194" applyNumberFormat="1" applyFont="1" applyBorder="1" applyAlignment="1">
      <alignment horizontal="left"/>
    </xf>
    <xf numFmtId="0" fontId="57" fillId="0" borderId="29" xfId="194" applyFont="1" applyBorder="1" applyAlignment="1">
      <alignment horizontal="left"/>
    </xf>
    <xf numFmtId="0" fontId="73" fillId="0" borderId="29" xfId="194" applyFont="1" applyBorder="1" applyAlignment="1">
      <alignment horizontal="left"/>
    </xf>
    <xf numFmtId="0" fontId="73" fillId="0" borderId="29" xfId="194" applyFont="1" applyBorder="1" applyAlignment="1">
      <alignment horizontal="left" vertical="top" wrapText="1"/>
    </xf>
    <xf numFmtId="0" fontId="73" fillId="0" borderId="29" xfId="194" applyFont="1" applyBorder="1" applyAlignment="1">
      <alignment horizontal="left" wrapText="1"/>
    </xf>
    <xf numFmtId="0" fontId="76" fillId="0" borderId="29" xfId="198" applyFont="1" applyBorder="1" applyAlignment="1">
      <alignment vertical="top" wrapText="1"/>
    </xf>
    <xf numFmtId="0" fontId="76" fillId="0" borderId="29" xfId="198" applyFont="1" applyBorder="1" applyAlignment="1">
      <alignment vertical="center" wrapText="1"/>
    </xf>
    <xf numFmtId="164" fontId="0" fillId="0" borderId="50" xfId="0" applyNumberFormat="1" applyBorder="1" applyAlignment="1">
      <alignment horizontal="right"/>
    </xf>
    <xf numFmtId="0" fontId="3" fillId="0" borderId="70" xfId="202" applyFont="1" applyFill="1" applyBorder="1" applyAlignment="1">
      <alignment horizontal="center"/>
    </xf>
    <xf numFmtId="49" fontId="3" fillId="0" borderId="70" xfId="202" applyNumberFormat="1" applyFont="1" applyFill="1" applyBorder="1" applyAlignment="1">
      <alignment horizontal="left"/>
    </xf>
    <xf numFmtId="0" fontId="3" fillId="0" borderId="70" xfId="202" applyFont="1" applyFill="1" applyBorder="1" applyAlignment="1"/>
    <xf numFmtId="0" fontId="37" fillId="0" borderId="70" xfId="202" applyFill="1" applyBorder="1" applyAlignment="1">
      <alignment horizontal="center"/>
    </xf>
    <xf numFmtId="0" fontId="37" fillId="0" borderId="70" xfId="202" applyNumberFormat="1" applyFill="1" applyBorder="1" applyAlignment="1">
      <alignment horizontal="right"/>
    </xf>
    <xf numFmtId="0" fontId="37" fillId="0" borderId="70" xfId="202" applyNumberFormat="1" applyFill="1" applyBorder="1"/>
    <xf numFmtId="0" fontId="5" fillId="0" borderId="70" xfId="202" applyFont="1" applyFill="1" applyBorder="1" applyAlignment="1">
      <alignment horizontal="center"/>
    </xf>
    <xf numFmtId="49" fontId="12" fillId="0" borderId="70" xfId="202" applyNumberFormat="1" applyFont="1" applyFill="1" applyBorder="1" applyAlignment="1">
      <alignment horizontal="left"/>
    </xf>
    <xf numFmtId="0" fontId="12" fillId="0" borderId="71" xfId="202" applyFont="1" applyFill="1" applyBorder="1" applyAlignment="1">
      <alignment wrapText="1"/>
    </xf>
    <xf numFmtId="0" fontId="12" fillId="0" borderId="70" xfId="202" applyFont="1" applyFill="1" applyBorder="1" applyAlignment="1">
      <alignment wrapText="1"/>
    </xf>
    <xf numFmtId="49" fontId="47" fillId="0" borderId="72" xfId="202" applyNumberFormat="1" applyFont="1" applyFill="1" applyBorder="1" applyAlignment="1">
      <alignment horizontal="center" shrinkToFit="1"/>
    </xf>
    <xf numFmtId="4" fontId="47" fillId="0" borderId="70" xfId="202" applyNumberFormat="1" applyFont="1" applyFill="1" applyBorder="1" applyAlignment="1">
      <alignment horizontal="right"/>
    </xf>
    <xf numFmtId="4" fontId="47" fillId="0" borderId="70" xfId="202" applyNumberFormat="1" applyFont="1" applyFill="1" applyBorder="1"/>
    <xf numFmtId="0" fontId="38" fillId="0" borderId="70" xfId="202" applyFont="1" applyFill="1" applyBorder="1" applyAlignment="1">
      <alignment horizontal="center"/>
    </xf>
    <xf numFmtId="49" fontId="48" fillId="0" borderId="70" xfId="202" applyNumberFormat="1" applyFont="1" applyFill="1" applyBorder="1" applyAlignment="1">
      <alignment horizontal="right"/>
    </xf>
    <xf numFmtId="0" fontId="77" fillId="0" borderId="71" xfId="202" applyFont="1" applyFill="1" applyBorder="1" applyAlignment="1">
      <alignment horizontal="left" wrapText="1"/>
    </xf>
    <xf numFmtId="0" fontId="0" fillId="0" borderId="0" xfId="0" applyFill="1" applyAlignment="1">
      <alignment horizontal="left" wrapText="1"/>
    </xf>
    <xf numFmtId="4" fontId="77" fillId="0" borderId="70" xfId="202" applyNumberFormat="1" applyFont="1" applyFill="1" applyBorder="1" applyAlignment="1">
      <alignment horizontal="right" wrapText="1"/>
    </xf>
    <xf numFmtId="0" fontId="77" fillId="0" borderId="70" xfId="202" applyFont="1" applyFill="1" applyBorder="1" applyAlignment="1">
      <alignment horizontal="left" wrapText="1"/>
    </xf>
    <xf numFmtId="0" fontId="77" fillId="0" borderId="70" xfId="0" applyFont="1" applyFill="1" applyBorder="1" applyAlignment="1">
      <alignment horizontal="right"/>
    </xf>
    <xf numFmtId="0" fontId="37" fillId="0" borderId="37" xfId="202" applyFill="1" applyBorder="1" applyAlignment="1">
      <alignment horizontal="center"/>
    </xf>
    <xf numFmtId="49" fontId="45" fillId="0" borderId="37" xfId="202" applyNumberFormat="1" applyFont="1" applyFill="1" applyBorder="1" applyAlignment="1">
      <alignment horizontal="left"/>
    </xf>
    <xf numFmtId="0" fontId="45" fillId="0" borderId="73" xfId="202" applyFont="1" applyFill="1" applyBorder="1" applyAlignment="1">
      <alignment wrapText="1"/>
    </xf>
    <xf numFmtId="0" fontId="45" fillId="0" borderId="37" xfId="202" applyFont="1" applyFill="1" applyBorder="1" applyAlignment="1">
      <alignment wrapText="1"/>
    </xf>
    <xf numFmtId="0" fontId="37" fillId="0" borderId="74" xfId="202" applyFill="1" applyBorder="1" applyAlignment="1">
      <alignment horizontal="center"/>
    </xf>
    <xf numFmtId="4" fontId="37" fillId="0" borderId="37" xfId="202" applyNumberFormat="1" applyFill="1" applyBorder="1" applyAlignment="1">
      <alignment horizontal="right"/>
    </xf>
    <xf numFmtId="4" fontId="3" fillId="0" borderId="37" xfId="202" applyNumberFormat="1" applyFont="1" applyFill="1" applyBorder="1"/>
    <xf numFmtId="0" fontId="3" fillId="0" borderId="71" xfId="202" applyFont="1" applyFill="1" applyBorder="1" applyAlignment="1">
      <alignment wrapText="1"/>
    </xf>
    <xf numFmtId="0" fontId="3" fillId="0" borderId="70" xfId="202" applyFont="1" applyFill="1" applyBorder="1" applyAlignment="1">
      <alignment wrapText="1"/>
    </xf>
    <xf numFmtId="0" fontId="37" fillId="0" borderId="72" xfId="202" applyFill="1" applyBorder="1" applyAlignment="1">
      <alignment horizontal="center"/>
    </xf>
    <xf numFmtId="49" fontId="38" fillId="0" borderId="70" xfId="202" applyNumberFormat="1" applyFont="1" applyFill="1" applyBorder="1" applyAlignment="1">
      <alignment horizontal="left"/>
    </xf>
    <xf numFmtId="49" fontId="47" fillId="0" borderId="0" xfId="202" applyNumberFormat="1" applyFont="1" applyFill="1" applyBorder="1" applyAlignment="1">
      <alignment horizontal="center" shrinkToFit="1"/>
    </xf>
    <xf numFmtId="0" fontId="3" fillId="0" borderId="70" xfId="202" applyFont="1" applyFill="1" applyBorder="1"/>
    <xf numFmtId="0" fontId="37" fillId="0" borderId="72" xfId="202" applyNumberFormat="1" applyFill="1" applyBorder="1"/>
    <xf numFmtId="0" fontId="0" fillId="0" borderId="0" xfId="0" applyFill="1" applyBorder="1" applyAlignment="1">
      <alignment horizontal="left" vertical="center" wrapText="1"/>
    </xf>
    <xf numFmtId="49" fontId="47" fillId="0" borderId="70" xfId="202" applyNumberFormat="1" applyFont="1" applyFill="1" applyBorder="1" applyAlignment="1">
      <alignment horizontal="center" shrinkToFit="1"/>
    </xf>
    <xf numFmtId="4" fontId="47" fillId="0" borderId="72" xfId="202" applyNumberFormat="1" applyFont="1" applyFill="1" applyBorder="1"/>
    <xf numFmtId="4" fontId="37" fillId="0" borderId="70" xfId="202" applyNumberFormat="1" applyFill="1" applyBorder="1" applyAlignment="1">
      <alignment horizontal="right"/>
    </xf>
    <xf numFmtId="0" fontId="45" fillId="0" borderId="37" xfId="202" applyFont="1" applyFill="1" applyBorder="1"/>
    <xf numFmtId="4" fontId="3" fillId="0" borderId="74" xfId="202"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3" fontId="0" fillId="9" borderId="75" xfId="0" applyNumberFormat="1" applyFont="1" applyFill="1" applyBorder="1" applyAlignment="1">
      <alignment horizontal="right" vertical="center" wrapText="1"/>
    </xf>
    <xf numFmtId="184" fontId="0" fillId="9" borderId="75" xfId="0" applyNumberFormat="1" applyFont="1" applyFill="1" applyBorder="1" applyAlignment="1">
      <alignment horizontal="right" vertical="center" wrapText="1"/>
    </xf>
    <xf numFmtId="43" fontId="78" fillId="9" borderId="75" xfId="97" applyFont="1" applyFill="1" applyBorder="1" applyAlignment="1"/>
    <xf numFmtId="0" fontId="3" fillId="9" borderId="75" xfId="0" applyFont="1" applyFill="1" applyBorder="1" applyAlignment="1"/>
    <xf numFmtId="4" fontId="47" fillId="0" borderId="72" xfId="202" applyNumberFormat="1" applyFont="1" applyFill="1" applyBorder="1" applyAlignment="1">
      <alignment horizontal="right"/>
    </xf>
    <xf numFmtId="0" fontId="77" fillId="0" borderId="72" xfId="0" applyFont="1" applyFill="1" applyBorder="1" applyAlignment="1">
      <alignment horizontal="right"/>
    </xf>
    <xf numFmtId="0" fontId="79" fillId="0" borderId="0" xfId="202" applyFont="1"/>
    <xf numFmtId="0" fontId="45" fillId="0" borderId="37" xfId="202" applyFont="1" applyFill="1" applyBorder="1" applyAlignment="1"/>
    <xf numFmtId="0" fontId="12" fillId="0" borderId="37" xfId="202" applyFont="1" applyFill="1" applyBorder="1" applyAlignment="1">
      <alignment wrapText="1"/>
    </xf>
    <xf numFmtId="4" fontId="47" fillId="0" borderId="70" xfId="202" applyNumberFormat="1" applyFont="1" applyFill="1" applyBorder="1" applyAlignment="1"/>
    <xf numFmtId="4" fontId="47" fillId="0" borderId="72" xfId="202" applyNumberFormat="1" applyFont="1" applyFill="1" applyBorder="1" applyAlignment="1"/>
    <xf numFmtId="0" fontId="0" fillId="0" borderId="0" xfId="0" applyFill="1" applyAlignment="1"/>
    <xf numFmtId="0" fontId="44" fillId="0" borderId="70" xfId="202" applyFont="1" applyFill="1" applyBorder="1" applyAlignment="1">
      <alignment horizontal="center"/>
    </xf>
    <xf numFmtId="49" fontId="48" fillId="0" borderId="70" xfId="202" applyNumberFormat="1" applyFont="1" applyFill="1" applyBorder="1" applyAlignment="1">
      <alignment horizontal="left"/>
    </xf>
    <xf numFmtId="0" fontId="48" fillId="0" borderId="70" xfId="202" applyFont="1" applyFill="1" applyBorder="1" applyAlignment="1"/>
    <xf numFmtId="49" fontId="48" fillId="0" borderId="70" xfId="202" applyNumberFormat="1" applyFont="1" applyFill="1" applyBorder="1" applyAlignment="1">
      <alignment horizontal="center"/>
    </xf>
    <xf numFmtId="4" fontId="48" fillId="0" borderId="70" xfId="202" applyNumberFormat="1" applyFont="1" applyFill="1" applyBorder="1" applyAlignment="1">
      <alignment horizontal="right"/>
    </xf>
    <xf numFmtId="4" fontId="48" fillId="0" borderId="72" xfId="202"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3"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5"/>
    <xf numFmtId="0" fontId="3" fillId="8" borderId="23" xfId="195" applyFont="1" applyFill="1" applyBorder="1" applyAlignment="1">
      <alignment horizontal="center"/>
    </xf>
    <xf numFmtId="164" fontId="3" fillId="8" borderId="77" xfId="195" applyNumberFormat="1" applyFont="1" applyFill="1" applyBorder="1" applyAlignment="1">
      <alignment horizontal="center"/>
    </xf>
    <xf numFmtId="0" fontId="3" fillId="8" borderId="26" xfId="195" applyFont="1" applyFill="1" applyBorder="1" applyAlignment="1">
      <alignment horizontal="center" wrapText="1"/>
    </xf>
    <xf numFmtId="0" fontId="3" fillId="8" borderId="12" xfId="195" applyFont="1" applyFill="1" applyBorder="1" applyAlignment="1">
      <alignment horizontal="center"/>
    </xf>
    <xf numFmtId="0" fontId="24" fillId="8" borderId="12" xfId="195" applyFont="1" applyFill="1" applyBorder="1" applyAlignment="1">
      <alignment horizontal="left"/>
    </xf>
    <xf numFmtId="0" fontId="3" fillId="8" borderId="12" xfId="195" applyFont="1" applyFill="1" applyBorder="1" applyAlignment="1">
      <alignment horizontal="center" vertical="center" wrapText="1"/>
    </xf>
    <xf numFmtId="0" fontId="3" fillId="8" borderId="32" xfId="195" applyFont="1" applyFill="1" applyBorder="1" applyAlignment="1">
      <alignment horizontal="center" vertical="center"/>
    </xf>
    <xf numFmtId="0" fontId="3" fillId="8" borderId="24" xfId="195" applyFont="1" applyFill="1" applyBorder="1" applyAlignment="1">
      <alignment horizontal="center" wrapText="1"/>
    </xf>
    <xf numFmtId="0" fontId="24" fillId="8" borderId="3" xfId="195" applyFont="1" applyFill="1" applyBorder="1" applyAlignment="1">
      <alignment horizontal="left"/>
    </xf>
    <xf numFmtId="0" fontId="3" fillId="8" borderId="23" xfId="195" applyFont="1" applyFill="1" applyBorder="1" applyAlignment="1">
      <alignment horizontal="center" vertical="center"/>
    </xf>
    <xf numFmtId="0" fontId="3" fillId="8" borderId="23" xfId="195" applyFont="1" applyFill="1" applyBorder="1" applyAlignment="1">
      <alignment horizontal="center" vertical="center" wrapText="1"/>
    </xf>
    <xf numFmtId="0" fontId="3" fillId="8" borderId="25" xfId="195" applyFont="1" applyFill="1" applyBorder="1" applyAlignment="1">
      <alignment horizontal="center" vertical="center"/>
    </xf>
    <xf numFmtId="3" fontId="1" fillId="0" borderId="42" xfId="195" applyNumberFormat="1" applyFont="1" applyFill="1" applyBorder="1" applyAlignment="1">
      <alignment horizontal="center"/>
    </xf>
    <xf numFmtId="49" fontId="1" fillId="0" borderId="43" xfId="195" applyNumberFormat="1" applyFont="1" applyFill="1" applyBorder="1" applyAlignment="1">
      <alignment horizontal="left" vertical="center" wrapText="1"/>
    </xf>
    <xf numFmtId="0" fontId="1" fillId="0" borderId="43" xfId="195" applyFont="1" applyFill="1" applyBorder="1" applyAlignment="1">
      <alignment vertical="center" wrapText="1"/>
    </xf>
    <xf numFmtId="0" fontId="14" fillId="0" borderId="43" xfId="195" applyFont="1" applyBorder="1" applyAlignment="1">
      <alignment horizontal="center" vertical="center" wrapText="1"/>
    </xf>
    <xf numFmtId="164" fontId="1" fillId="0" borderId="43" xfId="195" applyNumberFormat="1" applyFill="1" applyBorder="1" applyAlignment="1">
      <alignment horizontal="center" vertical="center"/>
    </xf>
    <xf numFmtId="0" fontId="1" fillId="0" borderId="44" xfId="195" applyFont="1" applyFill="1" applyBorder="1"/>
    <xf numFmtId="0" fontId="1" fillId="0" borderId="0" xfId="195" applyFill="1"/>
    <xf numFmtId="3" fontId="1" fillId="0" borderId="45" xfId="195" applyNumberFormat="1" applyFont="1" applyFill="1" applyBorder="1" applyAlignment="1">
      <alignment horizontal="center"/>
    </xf>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ont="1" applyFill="1" applyBorder="1"/>
    <xf numFmtId="3" fontId="5" fillId="0" borderId="45" xfId="195" applyNumberFormat="1" applyFont="1" applyFill="1" applyBorder="1" applyAlignment="1">
      <alignment horizontal="center"/>
    </xf>
    <xf numFmtId="164" fontId="5" fillId="0" borderId="29" xfId="195" applyNumberFormat="1" applyFont="1" applyFill="1" applyBorder="1" applyAlignment="1">
      <alignment horizontal="center" vertical="center"/>
    </xf>
    <xf numFmtId="0" fontId="5" fillId="0" borderId="46" xfId="195" applyFont="1" applyFill="1" applyBorder="1"/>
    <xf numFmtId="0" fontId="5" fillId="0" borderId="0" xfId="195" applyFont="1" applyFill="1"/>
    <xf numFmtId="0" fontId="5" fillId="0" borderId="0" xfId="195" applyFont="1"/>
    <xf numFmtId="0" fontId="5" fillId="0" borderId="29" xfId="195" applyFont="1" applyFill="1" applyBorder="1" applyAlignment="1">
      <alignment vertical="center" wrapText="1"/>
    </xf>
    <xf numFmtId="3" fontId="25" fillId="0" borderId="45" xfId="195" applyNumberFormat="1" applyFont="1" applyFill="1" applyBorder="1" applyAlignment="1">
      <alignment horizontal="center"/>
    </xf>
    <xf numFmtId="0" fontId="25" fillId="0" borderId="46" xfId="195" applyFont="1" applyFill="1" applyBorder="1"/>
    <xf numFmtId="0" fontId="25" fillId="0" borderId="0" xfId="195" applyFont="1"/>
    <xf numFmtId="0" fontId="14" fillId="0" borderId="29" xfId="195" applyFont="1" applyFill="1" applyBorder="1" applyAlignment="1">
      <alignment horizontal="center" vertical="center" wrapText="1"/>
    </xf>
    <xf numFmtId="0" fontId="1" fillId="0" borderId="29" xfId="195" applyFill="1" applyBorder="1" applyAlignment="1">
      <alignment vertical="center" wrapText="1"/>
    </xf>
    <xf numFmtId="49" fontId="5" fillId="0" borderId="29" xfId="195" applyNumberFormat="1" applyFont="1" applyFill="1" applyBorder="1" applyAlignment="1">
      <alignment horizontal="left" vertical="center" wrapText="1"/>
    </xf>
    <xf numFmtId="49" fontId="1" fillId="0" borderId="29" xfId="195" applyNumberFormat="1" applyFill="1" applyBorder="1" applyAlignment="1">
      <alignment horizontal="left" vertical="center" wrapText="1"/>
    </xf>
    <xf numFmtId="0" fontId="1" fillId="0" borderId="45" xfId="195" applyFill="1" applyBorder="1"/>
    <xf numFmtId="0" fontId="1" fillId="0" borderId="46" xfId="195" applyFill="1" applyBorder="1"/>
    <xf numFmtId="0" fontId="1" fillId="0" borderId="0" xfId="195" applyFont="1" applyAlignment="1">
      <alignment horizontal="left"/>
    </xf>
    <xf numFmtId="0" fontId="3" fillId="8" borderId="78" xfId="195" applyFont="1" applyFill="1" applyBorder="1" applyAlignment="1">
      <alignment horizontal="center" wrapText="1"/>
    </xf>
    <xf numFmtId="0" fontId="3" fillId="8" borderId="79" xfId="195" applyFont="1" applyFill="1" applyBorder="1" applyAlignment="1">
      <alignment horizontal="center"/>
    </xf>
    <xf numFmtId="0" fontId="23" fillId="8" borderId="79" xfId="195" applyFont="1" applyFill="1" applyBorder="1" applyAlignment="1">
      <alignment horizontal="left" wrapText="1"/>
    </xf>
    <xf numFmtId="0" fontId="3" fillId="8" borderId="79" xfId="195" applyFont="1" applyFill="1" applyBorder="1" applyAlignment="1">
      <alignment horizontal="center" vertical="center"/>
    </xf>
    <xf numFmtId="0" fontId="3" fillId="8" borderId="79" xfId="195" applyFont="1" applyFill="1" applyBorder="1" applyAlignment="1">
      <alignment horizontal="center" vertical="center" wrapText="1"/>
    </xf>
    <xf numFmtId="164" fontId="3" fillId="8" borderId="79" xfId="195" applyNumberFormat="1" applyFont="1" applyFill="1" applyBorder="1" applyAlignment="1">
      <alignment horizontal="center"/>
    </xf>
    <xf numFmtId="0" fontId="3" fillId="8" borderId="80" xfId="195" applyFont="1" applyFill="1" applyBorder="1" applyAlignment="1">
      <alignment horizontal="center" vertical="center"/>
    </xf>
    <xf numFmtId="3" fontId="3" fillId="8" borderId="81" xfId="195" applyNumberFormat="1" applyFont="1" applyFill="1" applyBorder="1" applyAlignment="1">
      <alignment horizontal="center"/>
    </xf>
    <xf numFmtId="0" fontId="3" fillId="8" borderId="82" xfId="195" applyFont="1" applyFill="1" applyBorder="1" applyAlignment="1">
      <alignment horizontal="left"/>
    </xf>
    <xf numFmtId="0" fontId="23" fillId="8" borderId="82" xfId="195" applyFont="1" applyFill="1" applyBorder="1" applyAlignment="1">
      <alignment horizontal="left" wrapText="1"/>
    </xf>
    <xf numFmtId="0" fontId="3" fillId="8" borderId="82" xfId="195" applyFont="1" applyFill="1" applyBorder="1" applyAlignment="1">
      <alignment horizontal="left" wrapText="1"/>
    </xf>
    <xf numFmtId="164" fontId="3" fillId="8" borderId="82" xfId="195" applyNumberFormat="1" applyFont="1" applyFill="1" applyBorder="1" applyAlignment="1">
      <alignment horizontal="right"/>
    </xf>
    <xf numFmtId="0" fontId="3" fillId="8" borderId="83" xfId="195" applyFont="1" applyFill="1" applyBorder="1"/>
    <xf numFmtId="0" fontId="3" fillId="0" borderId="0" xfId="195" applyFont="1"/>
    <xf numFmtId="3" fontId="3" fillId="8" borderId="84" xfId="195" applyNumberFormat="1" applyFont="1" applyFill="1" applyBorder="1" applyAlignment="1">
      <alignment horizontal="center"/>
    </xf>
    <xf numFmtId="0" fontId="3" fillId="8" borderId="23" xfId="195" applyFont="1" applyFill="1" applyBorder="1" applyAlignment="1">
      <alignment horizontal="left"/>
    </xf>
    <xf numFmtId="0" fontId="23" fillId="8" borderId="23" xfId="195" applyFont="1" applyFill="1" applyBorder="1" applyAlignment="1">
      <alignment horizontal="left" wrapText="1"/>
    </xf>
    <xf numFmtId="0" fontId="3" fillId="8" borderId="23" xfId="195" applyFont="1" applyFill="1" applyBorder="1" applyAlignment="1">
      <alignment horizontal="left" wrapText="1"/>
    </xf>
    <xf numFmtId="164" fontId="3" fillId="8" borderId="23" xfId="195" applyNumberFormat="1" applyFont="1" applyFill="1" applyBorder="1" applyAlignment="1">
      <alignment horizontal="right"/>
    </xf>
    <xf numFmtId="0" fontId="3" fillId="8" borderId="61" xfId="195" applyFont="1" applyFill="1" applyBorder="1"/>
    <xf numFmtId="0" fontId="14" fillId="0" borderId="47" xfId="195" applyFont="1" applyBorder="1" applyAlignment="1">
      <alignment horizontal="left" wrapText="1"/>
    </xf>
    <xf numFmtId="49" fontId="14" fillId="0" borderId="48" xfId="195" applyNumberFormat="1" applyFont="1" applyFill="1" applyBorder="1" applyAlignment="1">
      <alignment horizontal="left" vertical="center" wrapText="1"/>
    </xf>
    <xf numFmtId="0" fontId="1" fillId="0" borderId="48" xfId="195" applyBorder="1"/>
    <xf numFmtId="0" fontId="14" fillId="0" borderId="48" xfId="195" applyFont="1" applyFill="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ont="1" applyFill="1" applyBorder="1"/>
    <xf numFmtId="0" fontId="1" fillId="0" borderId="0" xfId="196"/>
    <xf numFmtId="0" fontId="1" fillId="0" borderId="0" xfId="196" applyFill="1"/>
    <xf numFmtId="3" fontId="3" fillId="11" borderId="45" xfId="196" applyNumberFormat="1" applyFont="1" applyFill="1" applyBorder="1" applyAlignment="1">
      <alignment horizontal="center"/>
    </xf>
    <xf numFmtId="0" fontId="3" fillId="11" borderId="29" xfId="196" applyFont="1" applyFill="1" applyBorder="1" applyAlignment="1">
      <alignment horizontal="left"/>
    </xf>
    <xf numFmtId="0" fontId="24" fillId="11" borderId="12" xfId="196" applyFont="1" applyFill="1" applyBorder="1" applyAlignment="1">
      <alignment horizontal="left"/>
    </xf>
    <xf numFmtId="0" fontId="14" fillId="11" borderId="29" xfId="196" applyFont="1" applyFill="1" applyBorder="1" applyAlignment="1">
      <alignment horizontal="center" vertical="center" wrapText="1"/>
    </xf>
    <xf numFmtId="164" fontId="3" fillId="11" borderId="12" xfId="196" applyNumberFormat="1" applyFont="1" applyFill="1" applyBorder="1" applyAlignment="1">
      <alignment horizontal="right"/>
    </xf>
    <xf numFmtId="0" fontId="3" fillId="11" borderId="46" xfId="196" applyFont="1" applyFill="1" applyBorder="1"/>
    <xf numFmtId="0" fontId="3" fillId="0" borderId="0" xfId="196" applyFont="1" applyFill="1"/>
    <xf numFmtId="0" fontId="3" fillId="11" borderId="45" xfId="196" applyFont="1" applyFill="1" applyBorder="1"/>
    <xf numFmtId="0" fontId="1" fillId="0" borderId="45" xfId="196" applyFill="1" applyBorder="1"/>
    <xf numFmtId="49" fontId="1" fillId="0" borderId="29" xfId="196" applyNumberFormat="1" applyFont="1" applyFill="1" applyBorder="1" applyAlignment="1">
      <alignment horizontal="left" vertical="center" wrapText="1"/>
    </xf>
    <xf numFmtId="0" fontId="1" fillId="0" borderId="29" xfId="196" applyFont="1" applyFill="1" applyBorder="1" applyAlignment="1">
      <alignment vertical="center" wrapText="1"/>
    </xf>
    <xf numFmtId="0" fontId="14" fillId="0" borderId="29" xfId="196" applyFont="1" applyBorder="1" applyAlignment="1">
      <alignment horizontal="center" vertical="center" wrapText="1"/>
    </xf>
    <xf numFmtId="164" fontId="1" fillId="0" borderId="29" xfId="196" applyNumberFormat="1" applyFill="1" applyBorder="1" applyAlignment="1">
      <alignment horizontal="center" vertical="center"/>
    </xf>
    <xf numFmtId="0" fontId="1" fillId="0" borderId="46" xfId="196" applyFill="1" applyBorder="1"/>
    <xf numFmtId="0" fontId="1" fillId="0" borderId="29" xfId="196" applyFill="1" applyBorder="1" applyAlignment="1">
      <alignment vertical="center" wrapText="1"/>
    </xf>
    <xf numFmtId="49" fontId="1" fillId="0" borderId="29" xfId="196" applyNumberFormat="1" applyFill="1" applyBorder="1" applyAlignment="1">
      <alignment horizontal="left" vertical="center" wrapText="1"/>
    </xf>
    <xf numFmtId="0" fontId="1" fillId="0" borderId="47" xfId="196" applyFill="1" applyBorder="1"/>
    <xf numFmtId="49" fontId="1" fillId="0" borderId="48" xfId="196" applyNumberFormat="1" applyFont="1" applyFill="1" applyBorder="1" applyAlignment="1">
      <alignment horizontal="left" vertical="center" wrapText="1"/>
    </xf>
    <xf numFmtId="0" fontId="1" fillId="0" borderId="48" xfId="196" applyFont="1" applyFill="1" applyBorder="1" applyAlignment="1">
      <alignment vertical="center" wrapText="1"/>
    </xf>
    <xf numFmtId="0" fontId="14" fillId="0" borderId="48" xfId="196" applyFont="1" applyBorder="1" applyAlignment="1">
      <alignment horizontal="center" vertical="center" wrapText="1"/>
    </xf>
    <xf numFmtId="164" fontId="1" fillId="0" borderId="48" xfId="196" applyNumberFormat="1" applyFill="1" applyBorder="1" applyAlignment="1">
      <alignment horizontal="center" vertical="center"/>
    </xf>
    <xf numFmtId="0" fontId="1" fillId="0" borderId="49" xfId="196" applyFill="1" applyBorder="1"/>
    <xf numFmtId="3" fontId="5" fillId="0" borderId="16" xfId="134" applyNumberFormat="1" applyFont="1" applyBorder="1" applyAlignment="1">
      <alignment horizontal="center"/>
    </xf>
    <xf numFmtId="0" fontId="5" fillId="0" borderId="14" xfId="134" applyFont="1" applyBorder="1" applyAlignment="1">
      <alignment horizontal="center"/>
    </xf>
    <xf numFmtId="0" fontId="5" fillId="0" borderId="5" xfId="134" applyFont="1" applyBorder="1" applyAlignment="1">
      <alignment horizontal="left" vertical="center" wrapText="1"/>
    </xf>
    <xf numFmtId="0" fontId="5" fillId="0" borderId="5" xfId="134" applyFont="1" applyBorder="1" applyAlignment="1">
      <alignment horizontal="center"/>
    </xf>
    <xf numFmtId="4" fontId="5" fillId="0" borderId="5" xfId="134" applyNumberFormat="1" applyBorder="1"/>
    <xf numFmtId="164" fontId="5" fillId="0" borderId="85" xfId="134" applyNumberFormat="1" applyBorder="1" applyAlignment="1"/>
    <xf numFmtId="0" fontId="5" fillId="0" borderId="15" xfId="134" applyFont="1" applyBorder="1"/>
    <xf numFmtId="3" fontId="6" fillId="0" borderId="16" xfId="134" applyNumberFormat="1" applyFont="1" applyFill="1" applyBorder="1" applyAlignment="1">
      <alignment horizontal="center"/>
    </xf>
    <xf numFmtId="0" fontId="5" fillId="0" borderId="12" xfId="134" applyFont="1" applyFill="1" applyBorder="1" applyAlignment="1">
      <alignment horizontal="center"/>
    </xf>
    <xf numFmtId="0" fontId="6" fillId="0" borderId="5" xfId="134" applyFont="1" applyFill="1" applyBorder="1" applyAlignment="1">
      <alignment horizontal="left" vertical="center" wrapText="1"/>
    </xf>
    <xf numFmtId="0" fontId="5" fillId="0" borderId="5" xfId="134" applyFont="1" applyFill="1" applyBorder="1" applyAlignment="1">
      <alignment horizontal="left" vertical="center" wrapText="1"/>
    </xf>
    <xf numFmtId="0" fontId="5" fillId="0" borderId="5" xfId="134" applyFont="1" applyFill="1" applyBorder="1" applyAlignment="1">
      <alignment horizontal="center"/>
    </xf>
    <xf numFmtId="4" fontId="5" fillId="0" borderId="5" xfId="134" applyNumberFormat="1" applyFill="1" applyBorder="1"/>
    <xf numFmtId="164" fontId="5" fillId="0" borderId="86" xfId="134" applyNumberFormat="1" applyFill="1" applyBorder="1" applyAlignment="1"/>
    <xf numFmtId="0" fontId="5" fillId="0" borderId="69" xfId="134" applyFont="1" applyFill="1" applyBorder="1"/>
    <xf numFmtId="3" fontId="5" fillId="0" borderId="16" xfId="134" applyNumberFormat="1" applyFont="1" applyFill="1" applyBorder="1" applyAlignment="1">
      <alignment horizontal="center"/>
    </xf>
    <xf numFmtId="4" fontId="6" fillId="0" borderId="5" xfId="134" applyNumberFormat="1" applyFont="1" applyFill="1" applyBorder="1"/>
    <xf numFmtId="164" fontId="5" fillId="0" borderId="87" xfId="134" applyNumberFormat="1" applyFill="1" applyBorder="1" applyAlignment="1"/>
    <xf numFmtId="0" fontId="5" fillId="0" borderId="17" xfId="134" applyFill="1" applyBorder="1" applyAlignment="1">
      <alignment wrapText="1"/>
    </xf>
    <xf numFmtId="0" fontId="5" fillId="0" borderId="5" xfId="134" applyFill="1" applyBorder="1" applyAlignment="1">
      <alignment horizontal="center"/>
    </xf>
    <xf numFmtId="0" fontId="5" fillId="0" borderId="32" xfId="134" applyFont="1" applyFill="1" applyBorder="1"/>
    <xf numFmtId="0" fontId="5" fillId="0" borderId="5" xfId="134" applyFill="1" applyBorder="1" applyAlignment="1">
      <alignment horizontal="left" vertical="center" wrapText="1"/>
    </xf>
    <xf numFmtId="0" fontId="5" fillId="0" borderId="0" xfId="134"/>
    <xf numFmtId="49" fontId="5" fillId="0" borderId="16" xfId="134"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6" fillId="0" borderId="85" xfId="151" applyNumberFormat="1" applyFont="1" applyBorder="1" applyAlignment="1">
      <alignment horizontal="right"/>
    </xf>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alignment horizontal="right"/>
    </xf>
    <xf numFmtId="0" fontId="5" fillId="0" borderId="69" xfId="151" applyFont="1" applyFill="1" applyBorder="1"/>
    <xf numFmtId="3" fontId="5" fillId="0" borderId="16" xfId="151" applyNumberFormat="1" applyFont="1" applyFill="1" applyBorder="1" applyAlignment="1">
      <alignment horizontal="center"/>
    </xf>
    <xf numFmtId="4" fontId="6" fillId="0" borderId="5" xfId="151" applyNumberFormat="1" applyFont="1" applyFill="1" applyBorder="1"/>
    <xf numFmtId="0" fontId="5" fillId="0" borderId="32" xfId="151" applyFill="1" applyBorder="1" applyAlignment="1">
      <alignment wrapText="1"/>
    </xf>
    <xf numFmtId="0" fontId="5" fillId="0" borderId="32" xfId="151" applyFont="1" applyFill="1" applyBorder="1"/>
    <xf numFmtId="0" fontId="5" fillId="0" borderId="5" xfId="151" applyFill="1" applyBorder="1" applyAlignment="1">
      <alignment horizontal="center"/>
    </xf>
    <xf numFmtId="0" fontId="5" fillId="0" borderId="5" xfId="151" applyFont="1" applyFill="1" applyBorder="1" applyAlignment="1">
      <alignment horizontal="left" vertical="center" wrapText="1"/>
    </xf>
    <xf numFmtId="0" fontId="5" fillId="0" borderId="0" xfId="151"/>
    <xf numFmtId="49" fontId="5" fillId="0" borderId="16" xfId="151" applyNumberFormat="1" applyFill="1" applyBorder="1" applyAlignment="1">
      <alignment horizontal="center"/>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164" fontId="5" fillId="0" borderId="85" xfId="147" applyNumberFormat="1" applyBorder="1" applyAlignment="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164" fontId="5" fillId="0" borderId="86" xfId="147" applyNumberFormat="1" applyFill="1" applyBorder="1" applyAlignment="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164" fontId="5" fillId="0" borderId="87" xfId="147" applyNumberFormat="1" applyFill="1" applyBorder="1" applyAlignment="1"/>
    <xf numFmtId="0" fontId="5" fillId="0" borderId="32" xfId="147" applyFill="1" applyBorder="1" applyAlignment="1">
      <alignment wrapText="1"/>
    </xf>
    <xf numFmtId="0" fontId="5" fillId="0" borderId="32" xfId="147" applyFont="1" applyFill="1" applyBorder="1"/>
    <xf numFmtId="0" fontId="5" fillId="0" borderId="5" xfId="147" applyFill="1" applyBorder="1" applyAlignment="1">
      <alignment horizontal="center"/>
    </xf>
    <xf numFmtId="0" fontId="76" fillId="0" borderId="0" xfId="198" applyFont="1" applyBorder="1" applyAlignment="1">
      <alignment vertical="top" wrapText="1"/>
    </xf>
    <xf numFmtId="0" fontId="5" fillId="0" borderId="5" xfId="147" applyFont="1" applyFill="1" applyBorder="1" applyAlignment="1">
      <alignment horizontal="left" vertical="center" wrapText="1"/>
    </xf>
    <xf numFmtId="0" fontId="5" fillId="0" borderId="5" xfId="147" applyFill="1" applyBorder="1" applyAlignment="1">
      <alignment horizontal="left" vertical="center" wrapText="1"/>
    </xf>
    <xf numFmtId="0" fontId="5" fillId="0" borderId="0" xfId="147"/>
    <xf numFmtId="49" fontId="5" fillId="0" borderId="16" xfId="147" applyNumberFormat="1" applyFill="1" applyBorder="1" applyAlignment="1">
      <alignment horizontal="center"/>
    </xf>
    <xf numFmtId="3" fontId="5" fillId="0" borderId="16" xfId="152" applyNumberFormat="1" applyFont="1" applyBorder="1" applyAlignment="1">
      <alignment horizontal="center"/>
    </xf>
    <xf numFmtId="0" fontId="5" fillId="0" borderId="14" xfId="152" applyFont="1" applyBorder="1" applyAlignment="1">
      <alignment horizontal="center"/>
    </xf>
    <xf numFmtId="0" fontId="5" fillId="0" borderId="5" xfId="152" applyFont="1" applyBorder="1" applyAlignment="1">
      <alignment horizontal="left" vertical="center" wrapText="1"/>
    </xf>
    <xf numFmtId="0" fontId="5" fillId="0" borderId="5" xfId="152" applyFont="1" applyBorder="1" applyAlignment="1">
      <alignment horizontal="center"/>
    </xf>
    <xf numFmtId="4" fontId="5" fillId="0" borderId="5" xfId="152" applyNumberFormat="1" applyBorder="1"/>
    <xf numFmtId="164" fontId="5" fillId="0" borderId="85" xfId="152" applyNumberFormat="1" applyBorder="1" applyAlignment="1"/>
    <xf numFmtId="0" fontId="5" fillId="0" borderId="15" xfId="152" applyFont="1" applyBorder="1"/>
    <xf numFmtId="3" fontId="6" fillId="0" borderId="16" xfId="152" applyNumberFormat="1" applyFont="1" applyFill="1" applyBorder="1" applyAlignment="1">
      <alignment horizontal="center"/>
    </xf>
    <xf numFmtId="0" fontId="5" fillId="0" borderId="12" xfId="152" applyFont="1" applyFill="1" applyBorder="1" applyAlignment="1">
      <alignment horizontal="center"/>
    </xf>
    <xf numFmtId="0" fontId="6" fillId="0" borderId="5" xfId="152" applyFont="1" applyFill="1" applyBorder="1" applyAlignment="1">
      <alignment horizontal="left" vertical="center" wrapText="1"/>
    </xf>
    <xf numFmtId="0" fontId="5" fillId="0" borderId="5" xfId="152" applyFont="1" applyFill="1" applyBorder="1" applyAlignment="1">
      <alignment horizontal="left" vertical="center" wrapText="1"/>
    </xf>
    <xf numFmtId="0" fontId="5" fillId="0" borderId="5" xfId="152" applyFont="1" applyFill="1" applyBorder="1" applyAlignment="1">
      <alignment horizontal="center"/>
    </xf>
    <xf numFmtId="4" fontId="5" fillId="0" borderId="5" xfId="152" applyNumberFormat="1" applyFill="1" applyBorder="1"/>
    <xf numFmtId="164" fontId="5" fillId="0" borderId="86" xfId="152" applyNumberFormat="1" applyFill="1" applyBorder="1" applyAlignment="1"/>
    <xf numFmtId="0" fontId="5" fillId="0" borderId="69" xfId="152" applyFont="1" applyFill="1" applyBorder="1"/>
    <xf numFmtId="3" fontId="5" fillId="0" borderId="16" xfId="152" applyNumberFormat="1" applyFont="1" applyFill="1" applyBorder="1" applyAlignment="1">
      <alignment horizontal="center"/>
    </xf>
    <xf numFmtId="0" fontId="12" fillId="0" borderId="88" xfId="203" applyFont="1" applyBorder="1" applyAlignment="1">
      <alignment wrapText="1"/>
    </xf>
    <xf numFmtId="0" fontId="5" fillId="0" borderId="5" xfId="152" applyFill="1" applyBorder="1" applyAlignment="1">
      <alignment horizontal="left" vertical="center" wrapText="1"/>
    </xf>
    <xf numFmtId="4" fontId="6" fillId="0" borderId="5" xfId="152" applyNumberFormat="1" applyFont="1" applyFill="1" applyBorder="1"/>
    <xf numFmtId="164" fontId="5" fillId="0" borderId="87" xfId="152" applyNumberFormat="1" applyFill="1" applyBorder="1" applyAlignment="1"/>
    <xf numFmtId="0" fontId="5" fillId="0" borderId="32" xfId="152" applyFont="1" applyFill="1" applyBorder="1"/>
    <xf numFmtId="0" fontId="12" fillId="0" borderId="88" xfId="203" applyFont="1" applyBorder="1"/>
    <xf numFmtId="3" fontId="10" fillId="0" borderId="16" xfId="152" applyNumberFormat="1" applyFont="1" applyFill="1" applyBorder="1" applyAlignment="1">
      <alignment horizontal="center"/>
    </xf>
    <xf numFmtId="0" fontId="10" fillId="0" borderId="12" xfId="152" applyFont="1" applyFill="1" applyBorder="1" applyAlignment="1">
      <alignment horizontal="center"/>
    </xf>
    <xf numFmtId="0" fontId="5" fillId="0" borderId="0" xfId="152"/>
    <xf numFmtId="0" fontId="5" fillId="0" borderId="5" xfId="152" applyFill="1" applyBorder="1" applyAlignment="1">
      <alignment horizontal="center"/>
    </xf>
    <xf numFmtId="49" fontId="5" fillId="0" borderId="16" xfId="152" applyNumberFormat="1" applyFill="1" applyBorder="1" applyAlignment="1">
      <alignment horizontal="center"/>
    </xf>
    <xf numFmtId="49" fontId="5" fillId="4" borderId="16" xfId="152" applyNumberFormat="1" applyFont="1" applyFill="1" applyBorder="1" applyAlignment="1">
      <alignment horizontal="center"/>
    </xf>
    <xf numFmtId="0" fontId="5" fillId="4" borderId="12" xfId="152" applyFont="1" applyFill="1" applyBorder="1" applyAlignment="1">
      <alignment horizontal="center"/>
    </xf>
    <xf numFmtId="0" fontId="5" fillId="4" borderId="5" xfId="152" applyFont="1" applyFill="1" applyBorder="1" applyAlignment="1">
      <alignment horizontal="left" vertical="center" wrapText="1"/>
    </xf>
    <xf numFmtId="0" fontId="5" fillId="4" borderId="5" xfId="152" applyFont="1" applyFill="1" applyBorder="1" applyAlignment="1">
      <alignment horizontal="center"/>
    </xf>
    <xf numFmtId="4" fontId="6" fillId="4" borderId="5" xfId="152" applyNumberFormat="1" applyFont="1" applyFill="1" applyBorder="1"/>
    <xf numFmtId="0" fontId="5" fillId="0" borderId="17" xfId="152" applyFont="1" applyFill="1" applyBorder="1"/>
    <xf numFmtId="49" fontId="5" fillId="0" borderId="5" xfId="152" applyNumberFormat="1" applyFont="1" applyFill="1" applyBorder="1" applyAlignment="1">
      <alignment horizontal="left" vertical="center" wrapText="1"/>
    </xf>
    <xf numFmtId="49" fontId="5" fillId="0" borderId="5" xfId="152" applyNumberFormat="1" applyFill="1" applyBorder="1" applyAlignment="1">
      <alignment horizontal="left" vertical="center" wrapText="1"/>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49" fontId="5" fillId="0" borderId="16" xfId="148" applyNumberFormat="1" applyFon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164" fontId="5" fillId="0" borderId="86" xfId="149" applyNumberFormat="1" applyFill="1" applyBorder="1" applyAlignment="1">
      <alignment horizontal="right"/>
    </xf>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0" fontId="5" fillId="0" borderId="0" xfId="149"/>
    <xf numFmtId="49" fontId="5" fillId="0" borderId="16" xfId="149"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5" fillId="0" borderId="14" xfId="150" applyNumberForma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ont="1"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76" fillId="0" borderId="29" xfId="198" applyFont="1" applyFill="1" applyBorder="1" applyAlignment="1">
      <alignment vertical="top" wrapText="1"/>
    </xf>
    <xf numFmtId="0" fontId="5" fillId="0" borderId="5" xfId="150" applyFill="1" applyBorder="1" applyAlignment="1">
      <alignment horizontal="center"/>
    </xf>
    <xf numFmtId="0" fontId="5" fillId="0" borderId="32" xfId="150" applyFont="1" applyFill="1" applyBorder="1"/>
    <xf numFmtId="0" fontId="5" fillId="0" borderId="5" xfId="150" applyFill="1" applyBorder="1" applyAlignment="1">
      <alignment horizontal="left" vertical="center" wrapText="1"/>
    </xf>
    <xf numFmtId="49" fontId="5" fillId="0" borderId="16" xfId="150" applyNumberFormat="1" applyFill="1" applyBorder="1" applyAlignment="1">
      <alignment horizontal="center"/>
    </xf>
    <xf numFmtId="0" fontId="5" fillId="0" borderId="37" xfId="202" applyFont="1" applyFill="1" applyBorder="1" applyAlignment="1">
      <alignment horizontal="center"/>
    </xf>
    <xf numFmtId="49" fontId="48" fillId="0" borderId="37" xfId="202" applyNumberFormat="1" applyFont="1" applyFill="1" applyBorder="1" applyAlignment="1">
      <alignment horizontal="right"/>
    </xf>
    <xf numFmtId="49" fontId="47" fillId="0" borderId="37" xfId="202" applyNumberFormat="1" applyFont="1" applyFill="1" applyBorder="1" applyAlignment="1">
      <alignment horizontal="center" shrinkToFit="1"/>
    </xf>
    <xf numFmtId="4" fontId="47" fillId="0" borderId="37" xfId="202" applyNumberFormat="1" applyFont="1" applyFill="1" applyBorder="1" applyAlignment="1">
      <alignment horizontal="right"/>
    </xf>
    <xf numFmtId="4" fontId="47" fillId="0" borderId="74" xfId="202"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2" applyFont="1" applyFill="1" applyBorder="1" applyAlignment="1">
      <alignment horizontal="center"/>
    </xf>
    <xf numFmtId="49" fontId="3" fillId="9" borderId="29" xfId="202" applyNumberFormat="1" applyFont="1" applyFill="1" applyBorder="1" applyAlignment="1">
      <alignment horizontal="left"/>
    </xf>
    <xf numFmtId="0" fontId="3" fillId="9" borderId="29" xfId="202" applyNumberFormat="1" applyFont="1" applyFill="1" applyBorder="1" applyAlignment="1">
      <alignment horizontal="right"/>
    </xf>
    <xf numFmtId="4" fontId="3" fillId="9" borderId="88" xfId="202" applyNumberFormat="1" applyFont="1" applyFill="1" applyBorder="1"/>
    <xf numFmtId="0" fontId="37" fillId="9" borderId="29" xfId="202" applyFill="1" applyBorder="1" applyAlignment="1">
      <alignment horizontal="center"/>
    </xf>
    <xf numFmtId="0" fontId="37" fillId="9" borderId="29" xfId="202" applyNumberFormat="1" applyFill="1" applyBorder="1" applyAlignment="1">
      <alignment horizontal="right"/>
    </xf>
    <xf numFmtId="4" fontId="0" fillId="0" borderId="50" xfId="0" applyNumberFormat="1" applyBorder="1" applyAlignment="1"/>
    <xf numFmtId="0" fontId="3" fillId="9" borderId="29" xfId="202" applyFont="1" applyFill="1" applyBorder="1" applyAlignment="1"/>
    <xf numFmtId="0" fontId="0" fillId="0" borderId="0" xfId="0" applyAlignment="1"/>
    <xf numFmtId="0" fontId="0" fillId="0" borderId="72" xfId="0" applyBorder="1" applyAlignment="1"/>
    <xf numFmtId="164" fontId="5" fillId="0" borderId="50" xfId="194" applyNumberFormat="1" applyBorder="1" applyAlignment="1">
      <alignment horizontal="right"/>
    </xf>
    <xf numFmtId="164" fontId="5" fillId="0" borderId="86" xfId="148" applyNumberFormat="1" applyFill="1" applyBorder="1" applyAlignment="1">
      <alignment horizontal="right"/>
    </xf>
    <xf numFmtId="164" fontId="5" fillId="0" borderId="50" xfId="148" applyNumberFormat="1" applyBorder="1" applyAlignment="1">
      <alignment horizontal="right"/>
    </xf>
    <xf numFmtId="164" fontId="5" fillId="0" borderId="87" xfId="149" applyNumberFormat="1" applyFill="1" applyBorder="1" applyAlignment="1">
      <alignment horizontal="right"/>
    </xf>
    <xf numFmtId="164" fontId="5" fillId="0" borderId="50" xfId="149" applyNumberFormat="1" applyBorder="1" applyAlignment="1">
      <alignment horizontal="right"/>
    </xf>
    <xf numFmtId="164" fontId="5" fillId="0" borderId="86" xfId="150" applyNumberFormat="1" applyFill="1" applyBorder="1" applyAlignment="1">
      <alignment horizontal="right"/>
    </xf>
    <xf numFmtId="164" fontId="5" fillId="0" borderId="50" xfId="150"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2" applyNumberFormat="1" applyFont="1" applyFill="1" applyBorder="1" applyAlignment="1">
      <alignment horizontal="right"/>
    </xf>
    <xf numFmtId="49" fontId="12" fillId="0" borderId="37" xfId="202" applyNumberFormat="1" applyFont="1" applyFill="1" applyBorder="1" applyAlignment="1">
      <alignment horizontal="left"/>
    </xf>
    <xf numFmtId="0" fontId="38" fillId="0" borderId="37" xfId="202" applyFont="1" applyFill="1" applyBorder="1" applyAlignment="1">
      <alignment horizontal="center"/>
    </xf>
    <xf numFmtId="0" fontId="77" fillId="0" borderId="73" xfId="202" applyFont="1" applyFill="1" applyBorder="1" applyAlignment="1">
      <alignment horizontal="left" wrapText="1"/>
    </xf>
    <xf numFmtId="0" fontId="0" fillId="0" borderId="74" xfId="0" applyBorder="1" applyAlignment="1"/>
    <xf numFmtId="4" fontId="77" fillId="0" borderId="37" xfId="202"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1" applyNumberFormat="1" applyFont="1" applyBorder="1" applyAlignment="1">
      <alignment horizontal="right" vertical="center"/>
    </xf>
    <xf numFmtId="164" fontId="55" fillId="0" borderId="31" xfId="201" applyNumberFormat="1" applyFont="1" applyBorder="1" applyAlignment="1">
      <alignment horizontal="center" vertical="center"/>
    </xf>
    <xf numFmtId="164" fontId="55" fillId="0" borderId="31" xfId="201"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5" applyNumberFormat="1" applyFont="1" applyFill="1" applyBorder="1" applyAlignment="1">
      <alignment horizontal="left" vertical="center" wrapText="1"/>
    </xf>
    <xf numFmtId="49" fontId="14" fillId="0" borderId="29" xfId="195" applyNumberFormat="1" applyFont="1" applyFill="1" applyBorder="1" applyAlignment="1">
      <alignment horizontal="left" vertical="center" wrapText="1"/>
    </xf>
    <xf numFmtId="0" fontId="3" fillId="12" borderId="104" xfId="196" applyFont="1" applyFill="1" applyBorder="1" applyAlignment="1">
      <alignment horizontal="center" wrapText="1"/>
    </xf>
    <xf numFmtId="0" fontId="3" fillId="12" borderId="77" xfId="196" applyFont="1" applyFill="1" applyBorder="1" applyAlignment="1">
      <alignment horizontal="center"/>
    </xf>
    <xf numFmtId="0" fontId="3" fillId="12" borderId="77" xfId="196" applyFont="1" applyFill="1" applyBorder="1" applyAlignment="1">
      <alignment horizontal="center" vertical="center"/>
    </xf>
    <xf numFmtId="0" fontId="3" fillId="12" borderId="77" xfId="196" applyFont="1" applyFill="1" applyBorder="1" applyAlignment="1">
      <alignment horizontal="center" vertical="center" wrapText="1"/>
    </xf>
    <xf numFmtId="164" fontId="3" fillId="12" borderId="77" xfId="196" applyNumberFormat="1" applyFont="1" applyFill="1" applyBorder="1" applyAlignment="1">
      <alignment horizontal="center"/>
    </xf>
    <xf numFmtId="0" fontId="3" fillId="12" borderId="105" xfId="196" applyFont="1" applyFill="1" applyBorder="1" applyAlignment="1">
      <alignment horizontal="center" vertical="center"/>
    </xf>
    <xf numFmtId="0" fontId="1" fillId="9" borderId="0" xfId="196" applyFill="1"/>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5" applyFont="1" applyFill="1" applyBorder="1" applyAlignment="1">
      <alignment horizontal="center" wrapText="1"/>
    </xf>
    <xf numFmtId="0" fontId="3" fillId="12" borderId="108" xfId="205" applyFont="1" applyFill="1" applyBorder="1" applyAlignment="1">
      <alignment horizontal="center"/>
    </xf>
    <xf numFmtId="0" fontId="3" fillId="12" borderId="108" xfId="205" applyFont="1" applyFill="1" applyBorder="1" applyAlignment="1">
      <alignment horizontal="center" vertical="center"/>
    </xf>
    <xf numFmtId="0" fontId="3" fillId="12" borderId="108" xfId="205" applyFont="1" applyFill="1" applyBorder="1" applyAlignment="1">
      <alignment horizontal="center" vertical="center" wrapText="1"/>
    </xf>
    <xf numFmtId="164" fontId="3" fillId="12" borderId="108" xfId="205" applyNumberFormat="1" applyFont="1" applyFill="1" applyBorder="1" applyAlignment="1">
      <alignment horizontal="right"/>
    </xf>
    <xf numFmtId="0" fontId="3" fillId="12" borderId="109" xfId="205" applyFont="1" applyFill="1" applyBorder="1" applyAlignment="1">
      <alignment horizontal="center" vertical="center"/>
    </xf>
    <xf numFmtId="0" fontId="1" fillId="9" borderId="0" xfId="205" applyFill="1"/>
    <xf numFmtId="0" fontId="80" fillId="12" borderId="77" xfId="195" applyFont="1" applyFill="1" applyBorder="1" applyAlignment="1">
      <alignment horizontal="left"/>
    </xf>
    <xf numFmtId="0" fontId="3" fillId="12" borderId="107" xfId="200" applyFont="1" applyFill="1" applyBorder="1" applyAlignment="1">
      <alignment horizontal="center" wrapText="1"/>
    </xf>
    <xf numFmtId="0" fontId="3" fillId="12" borderId="108" xfId="200" applyFont="1" applyFill="1" applyBorder="1" applyAlignment="1">
      <alignment horizontal="center"/>
    </xf>
    <xf numFmtId="0" fontId="3" fillId="12" borderId="108" xfId="200" applyFont="1" applyFill="1" applyBorder="1" applyAlignment="1">
      <alignment horizontal="center" vertical="center"/>
    </xf>
    <xf numFmtId="0" fontId="3" fillId="12" borderId="108" xfId="200" applyFont="1" applyFill="1" applyBorder="1" applyAlignment="1">
      <alignment horizontal="center" vertical="center" wrapText="1"/>
    </xf>
    <xf numFmtId="164" fontId="3" fillId="12" borderId="108" xfId="200" applyNumberFormat="1" applyFont="1" applyFill="1" applyBorder="1" applyAlignment="1">
      <alignment horizontal="center"/>
    </xf>
    <xf numFmtId="0" fontId="3" fillId="12" borderId="109" xfId="200" applyFont="1" applyFill="1" applyBorder="1" applyAlignment="1">
      <alignment horizontal="center" vertical="center"/>
    </xf>
    <xf numFmtId="0" fontId="81" fillId="12" borderId="108" xfId="200" applyFont="1" applyFill="1" applyBorder="1" applyAlignment="1">
      <alignment horizontal="left" wrapText="1"/>
    </xf>
    <xf numFmtId="0" fontId="1" fillId="9" borderId="0" xfId="200" applyFont="1" applyFill="1"/>
    <xf numFmtId="4" fontId="3" fillId="9" borderId="74" xfId="202" applyNumberFormat="1" applyFont="1" applyFill="1" applyBorder="1"/>
    <xf numFmtId="4" fontId="47" fillId="0" borderId="0" xfId="202" applyNumberFormat="1" applyFont="1" applyFill="1" applyBorder="1"/>
    <xf numFmtId="49" fontId="45" fillId="0" borderId="70" xfId="202" applyNumberFormat="1" applyFont="1" applyFill="1" applyBorder="1" applyAlignment="1">
      <alignment horizontal="left"/>
    </xf>
    <xf numFmtId="0" fontId="45" fillId="0" borderId="70" xfId="202" applyFont="1" applyFill="1" applyBorder="1" applyAlignment="1"/>
    <xf numFmtId="0" fontId="77" fillId="0" borderId="72" xfId="202"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3" fontId="0" fillId="9" borderId="93" xfId="0" applyNumberFormat="1" applyFont="1" applyFill="1" applyBorder="1" applyAlignment="1">
      <alignment horizontal="right" vertical="center" wrapText="1"/>
    </xf>
    <xf numFmtId="18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6" applyFont="1" applyFill="1" applyBorder="1" applyAlignment="1">
      <alignment horizontal="center" vertical="center" wrapText="1"/>
    </xf>
    <xf numFmtId="49" fontId="14" fillId="0" borderId="29" xfId="200" applyNumberFormat="1" applyFont="1" applyFill="1" applyBorder="1" applyAlignment="1">
      <alignment horizontal="left" vertical="center" wrapText="1"/>
    </xf>
    <xf numFmtId="0" fontId="14" fillId="0" borderId="29" xfId="200" applyFont="1" applyFill="1" applyBorder="1" applyAlignment="1">
      <alignment vertical="center" wrapText="1"/>
    </xf>
    <xf numFmtId="0" fontId="14" fillId="0" borderId="29" xfId="200" applyFont="1" applyFill="1" applyBorder="1" applyAlignment="1">
      <alignment horizontal="center" vertical="center" wrapText="1"/>
    </xf>
    <xf numFmtId="49" fontId="12" fillId="0" borderId="70" xfId="202" applyNumberFormat="1" applyFont="1" applyFill="1" applyBorder="1" applyAlignment="1">
      <alignment horizontal="center" shrinkToFit="1"/>
    </xf>
    <xf numFmtId="4" fontId="12" fillId="0" borderId="70" xfId="202" applyNumberFormat="1" applyFont="1" applyFill="1" applyBorder="1" applyAlignment="1">
      <alignment horizontal="right"/>
    </xf>
    <xf numFmtId="4" fontId="12" fillId="0" borderId="70" xfId="202" applyNumberFormat="1" applyFont="1" applyFill="1" applyBorder="1"/>
    <xf numFmtId="0" fontId="82" fillId="0" borderId="0" xfId="0" applyFont="1" applyFill="1"/>
    <xf numFmtId="0" fontId="0" fillId="0" borderId="72" xfId="0" applyFill="1" applyBorder="1" applyAlignment="1"/>
    <xf numFmtId="0" fontId="48" fillId="0" borderId="70" xfId="202" applyFont="1" applyFill="1" applyBorder="1" applyAlignment="1">
      <alignment wrapText="1"/>
    </xf>
    <xf numFmtId="0" fontId="3" fillId="3" borderId="110" xfId="0" applyFont="1" applyFill="1" applyBorder="1" applyAlignment="1">
      <alignment horizontal="center"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3" fontId="0" fillId="0" borderId="37" xfId="0" applyNumberFormat="1" applyFont="1" applyBorder="1" applyAlignment="1">
      <alignment horizontal="center"/>
    </xf>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3" fontId="0" fillId="0" borderId="117" xfId="0" applyNumberFormat="1" applyFont="1" applyBorder="1" applyAlignment="1">
      <alignment horizontal="center"/>
    </xf>
    <xf numFmtId="0" fontId="6" fillId="0" borderId="0" xfId="0" applyFont="1" applyBorder="1" applyAlignment="1">
      <alignment horizontal="left" vertical="center" wrapText="1"/>
    </xf>
    <xf numFmtId="3" fontId="0" fillId="0" borderId="118" xfId="0" applyNumberFormat="1" applyFont="1" applyBorder="1" applyAlignment="1">
      <alignment horizontal="center"/>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3" fontId="0" fillId="0" borderId="84" xfId="0" applyNumberFormat="1" applyFont="1" applyBorder="1" applyAlignment="1">
      <alignment horizontal="center"/>
    </xf>
    <xf numFmtId="3" fontId="0" fillId="0" borderId="45" xfId="0" applyNumberFormat="1" applyFont="1" applyBorder="1" applyAlignment="1">
      <alignment horizontal="center"/>
    </xf>
    <xf numFmtId="3" fontId="0" fillId="0" borderId="39" xfId="0" applyNumberFormat="1" applyFont="1" applyBorder="1" applyAlignment="1">
      <alignment horizontal="center"/>
    </xf>
    <xf numFmtId="3" fontId="0" fillId="0" borderId="47" xfId="0" applyNumberFormat="1" applyBorder="1" applyAlignment="1">
      <alignment horizontal="center"/>
    </xf>
    <xf numFmtId="0" fontId="0" fillId="0" borderId="119" xfId="0" applyFont="1" applyBorder="1"/>
    <xf numFmtId="3" fontId="0" fillId="0" borderId="120" xfId="0" applyNumberFormat="1" applyFont="1" applyBorder="1" applyAlignment="1">
      <alignment horizontal="center"/>
    </xf>
    <xf numFmtId="3" fontId="0" fillId="0" borderId="36" xfId="0" applyNumberFormat="1" applyFont="1" applyBorder="1" applyAlignment="1">
      <alignment horizontal="center"/>
    </xf>
    <xf numFmtId="168" fontId="0" fillId="0" borderId="121" xfId="0" applyNumberFormat="1" applyFont="1" applyBorder="1" applyAlignment="1">
      <alignment horizontal="center" vertical="center"/>
    </xf>
    <xf numFmtId="0" fontId="0" fillId="0" borderId="121" xfId="0" applyFont="1" applyBorder="1" applyAlignment="1">
      <alignment horizontal="center" vertical="center"/>
    </xf>
    <xf numFmtId="3" fontId="0" fillId="0" borderId="122" xfId="0" applyNumberFormat="1" applyFont="1" applyBorder="1" applyAlignment="1">
      <alignment horizontal="center"/>
    </xf>
    <xf numFmtId="3" fontId="0" fillId="0" borderId="45" xfId="0" applyNumberFormat="1" applyFont="1" applyFill="1" applyBorder="1" applyAlignment="1">
      <alignment horizontal="center"/>
    </xf>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3" fontId="0" fillId="0" borderId="81" xfId="0" applyNumberFormat="1" applyBorder="1" applyAlignment="1">
      <alignment horizontal="center"/>
    </xf>
    <xf numFmtId="0" fontId="0" fillId="0" borderId="82" xfId="0" applyBorder="1" applyAlignment="1">
      <alignment horizontal="left" vertical="center" wrapText="1"/>
    </xf>
    <xf numFmtId="3" fontId="0" fillId="0" borderId="59" xfId="0" applyNumberFormat="1" applyBorder="1" applyAlignment="1">
      <alignment horizontal="center"/>
    </xf>
    <xf numFmtId="3" fontId="0" fillId="0" borderId="121" xfId="0" applyNumberFormat="1" applyBorder="1" applyAlignment="1">
      <alignment horizontal="center"/>
    </xf>
    <xf numFmtId="3" fontId="0" fillId="0" borderId="121" xfId="0" applyNumberFormat="1" applyFont="1" applyBorder="1" applyAlignment="1">
      <alignment horizontal="center"/>
    </xf>
    <xf numFmtId="3" fontId="0" fillId="0" borderId="124" xfId="0" applyNumberFormat="1" applyFont="1" applyBorder="1" applyAlignment="1">
      <alignment horizontal="center"/>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49" fontId="16" fillId="0" borderId="81" xfId="94" applyNumberFormat="1" applyFont="1" applyFill="1" applyBorder="1" applyAlignment="1">
      <alignment horizontal="center" vertical="center"/>
    </xf>
    <xf numFmtId="165" fontId="0" fillId="0" borderId="82" xfId="0" applyNumberFormat="1" applyFill="1" applyBorder="1" applyAlignment="1">
      <alignment horizontal="left" vertical="top" wrapText="1"/>
    </xf>
    <xf numFmtId="49" fontId="16" fillId="0" borderId="59" xfId="94" applyNumberFormat="1" applyFont="1" applyFill="1" applyBorder="1" applyAlignment="1">
      <alignment horizontal="center" vertical="center"/>
    </xf>
    <xf numFmtId="49" fontId="16" fillId="0" borderId="123" xfId="94" applyNumberFormat="1" applyFont="1" applyFill="1" applyBorder="1" applyAlignment="1">
      <alignment horizontal="center" vertical="center"/>
    </xf>
    <xf numFmtId="3" fontId="0" fillId="0" borderId="42" xfId="0" applyNumberFormat="1" applyFont="1" applyBorder="1" applyAlignment="1">
      <alignment horizontal="center"/>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3" fontId="0" fillId="0" borderId="125" xfId="0" applyNumberFormat="1" applyFont="1" applyBorder="1" applyAlignment="1">
      <alignment horizont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3" fontId="0" fillId="0" borderId="81" xfId="0" applyNumberFormat="1" applyFont="1" applyFill="1" applyBorder="1" applyAlignment="1">
      <alignment horizont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3" fontId="0" fillId="0" borderId="84" xfId="0" applyNumberFormat="1" applyFont="1" applyFill="1" applyBorder="1" applyAlignment="1">
      <alignment horizontal="center"/>
    </xf>
    <xf numFmtId="0" fontId="0" fillId="0" borderId="61" xfId="0" applyFont="1" applyFill="1" applyBorder="1"/>
    <xf numFmtId="3" fontId="0" fillId="0" borderId="78" xfId="0" applyNumberFormat="1" applyFont="1" applyBorder="1" applyAlignment="1">
      <alignment horizontal="center"/>
    </xf>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3" fontId="0" fillId="0" borderId="59" xfId="0" applyNumberFormat="1" applyFont="1" applyFill="1" applyBorder="1" applyAlignment="1">
      <alignment horizontal="center"/>
    </xf>
    <xf numFmtId="0" fontId="0" fillId="0" borderId="60" xfId="0" applyFont="1" applyFill="1" applyBorder="1"/>
    <xf numFmtId="0" fontId="0" fillId="0" borderId="116" xfId="0" applyFont="1" applyFill="1" applyBorder="1" applyAlignment="1">
      <alignment horizontal="center"/>
    </xf>
    <xf numFmtId="3" fontId="0" fillId="0" borderId="123" xfId="0" applyNumberFormat="1" applyFont="1" applyFill="1" applyBorder="1" applyAlignment="1">
      <alignment horizontal="center"/>
    </xf>
    <xf numFmtId="3" fontId="0" fillId="0" borderId="51" xfId="0" applyNumberFormat="1" applyFont="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2"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2" applyNumberFormat="1" applyFont="1" applyFill="1" applyBorder="1" applyAlignment="1">
      <alignment horizontal="center" wrapText="1"/>
    </xf>
    <xf numFmtId="49" fontId="47" fillId="0" borderId="37" xfId="202" applyNumberFormat="1" applyFont="1" applyFill="1" applyBorder="1" applyAlignment="1">
      <alignment horizontal="center" wrapText="1"/>
    </xf>
    <xf numFmtId="0" fontId="3" fillId="9" borderId="29" xfId="202" applyFont="1" applyFill="1" applyBorder="1" applyAlignment="1">
      <alignment wrapText="1"/>
    </xf>
    <xf numFmtId="0" fontId="3" fillId="9" borderId="29" xfId="202" applyFont="1" applyFill="1" applyBorder="1" applyAlignment="1">
      <alignment horizontal="center" wrapText="1"/>
    </xf>
    <xf numFmtId="0" fontId="37" fillId="9" borderId="29" xfId="202" applyFill="1" applyBorder="1" applyAlignment="1">
      <alignment horizontal="center" wrapText="1"/>
    </xf>
    <xf numFmtId="0" fontId="37" fillId="0" borderId="37" xfId="202" applyFill="1" applyBorder="1" applyAlignment="1">
      <alignment horizontal="center" wrapText="1"/>
    </xf>
    <xf numFmtId="49" fontId="12" fillId="0" borderId="70" xfId="202" applyNumberFormat="1" applyFont="1" applyFill="1" applyBorder="1" applyAlignment="1">
      <alignment horizontal="center" wrapText="1"/>
    </xf>
    <xf numFmtId="0" fontId="37" fillId="0" borderId="70" xfId="202" applyFill="1" applyBorder="1" applyAlignment="1">
      <alignment horizontal="center" wrapText="1"/>
    </xf>
    <xf numFmtId="0" fontId="37" fillId="0" borderId="72" xfId="202" applyFill="1" applyBorder="1" applyAlignment="1">
      <alignment wrapText="1"/>
    </xf>
    <xf numFmtId="49" fontId="47" fillId="0" borderId="72" xfId="202" applyNumberFormat="1" applyFont="1" applyFill="1" applyBorder="1" applyAlignment="1">
      <alignment horizontal="center" wrapText="1"/>
    </xf>
    <xf numFmtId="4" fontId="47" fillId="0" borderId="70" xfId="202" applyNumberFormat="1" applyFont="1" applyFill="1" applyBorder="1" applyAlignment="1">
      <alignment wrapText="1"/>
    </xf>
    <xf numFmtId="0" fontId="0" fillId="0" borderId="0" xfId="0" applyFill="1" applyBorder="1" applyAlignment="1">
      <alignment wrapText="1"/>
    </xf>
    <xf numFmtId="4" fontId="37" fillId="0" borderId="70" xfId="202" applyNumberFormat="1" applyFill="1" applyBorder="1" applyAlignment="1">
      <alignment horizontal="right" wrapText="1"/>
    </xf>
    <xf numFmtId="0" fontId="37" fillId="0" borderId="72" xfId="202"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2" applyNumberFormat="1" applyFill="1" applyBorder="1" applyAlignment="1">
      <alignment wrapText="1"/>
    </xf>
    <xf numFmtId="49" fontId="48" fillId="0" borderId="70" xfId="202" applyNumberFormat="1" applyFont="1" applyFill="1" applyBorder="1" applyAlignment="1">
      <alignment horizontal="center" wrapText="1"/>
    </xf>
    <xf numFmtId="0" fontId="37" fillId="0" borderId="70" xfId="202" applyBorder="1" applyAlignment="1">
      <alignment wrapText="1"/>
    </xf>
    <xf numFmtId="0" fontId="14" fillId="0" borderId="37" xfId="200" applyFont="1" applyBorder="1" applyAlignment="1">
      <alignment horizontal="center" vertical="center" wrapText="1"/>
    </xf>
    <xf numFmtId="169" fontId="26" fillId="13" borderId="40" xfId="199" applyNumberFormat="1" applyFont="1" applyFill="1" applyBorder="1" applyAlignment="1" applyProtection="1">
      <alignment horizontal="right" vertical="top"/>
    </xf>
    <xf numFmtId="49" fontId="26" fillId="13" borderId="40" xfId="199" applyNumberFormat="1" applyFont="1" applyFill="1" applyBorder="1" applyAlignment="1" applyProtection="1">
      <alignment horizontal="left" vertical="top"/>
    </xf>
    <xf numFmtId="0" fontId="26" fillId="13" borderId="40" xfId="199" applyNumberFormat="1" applyFont="1" applyFill="1" applyBorder="1" applyAlignment="1" applyProtection="1">
      <alignment horizontal="left" vertical="top" wrapText="1"/>
    </xf>
    <xf numFmtId="0" fontId="14" fillId="0" borderId="40" xfId="200" applyFont="1" applyBorder="1" applyAlignment="1">
      <alignment horizontal="center" vertical="center" wrapText="1"/>
    </xf>
    <xf numFmtId="0" fontId="1" fillId="0" borderId="40" xfId="200" applyFont="1" applyFill="1" applyBorder="1"/>
    <xf numFmtId="169" fontId="26" fillId="0" borderId="70" xfId="199" applyNumberFormat="1" applyFont="1" applyBorder="1" applyAlignment="1" applyProtection="1">
      <alignment horizontal="right" vertical="top"/>
    </xf>
    <xf numFmtId="49" fontId="27" fillId="0" borderId="70" xfId="199" applyNumberFormat="1" applyFont="1" applyBorder="1" applyAlignment="1" applyProtection="1">
      <alignment horizontal="right" vertical="top"/>
    </xf>
    <xf numFmtId="0" fontId="14" fillId="0" borderId="70" xfId="200" applyFont="1" applyBorder="1" applyAlignment="1">
      <alignment horizontal="center" vertical="center" wrapText="1"/>
    </xf>
    <xf numFmtId="0" fontId="1" fillId="0" borderId="70" xfId="200" applyFont="1" applyFill="1" applyBorder="1"/>
    <xf numFmtId="49" fontId="26" fillId="0" borderId="70" xfId="199" applyNumberFormat="1" applyFont="1" applyBorder="1" applyAlignment="1" applyProtection="1">
      <alignment horizontal="left" vertical="top"/>
    </xf>
    <xf numFmtId="0" fontId="27" fillId="0" borderId="70" xfId="199" applyNumberFormat="1" applyFont="1" applyBorder="1" applyAlignment="1" applyProtection="1">
      <alignment horizontal="left" vertical="top" wrapText="1"/>
    </xf>
    <xf numFmtId="169" fontId="28" fillId="0" borderId="70" xfId="199" applyNumberFormat="1" applyFont="1" applyBorder="1" applyAlignment="1" applyProtection="1">
      <alignment horizontal="left" vertical="top" wrapText="1"/>
    </xf>
    <xf numFmtId="0" fontId="29" fillId="0" borderId="70" xfId="199" applyNumberFormat="1" applyFont="1" applyBorder="1" applyAlignment="1" applyProtection="1">
      <alignment horizontal="right" vertical="top" wrapText="1"/>
    </xf>
    <xf numFmtId="0" fontId="29" fillId="0" borderId="70" xfId="199" applyNumberFormat="1" applyFont="1" applyBorder="1" applyAlignment="1" applyProtection="1">
      <alignment horizontal="left" vertical="top" wrapText="1"/>
    </xf>
    <xf numFmtId="49" fontId="29" fillId="0" borderId="70" xfId="199" applyNumberFormat="1" applyFont="1" applyBorder="1" applyAlignment="1" applyProtection="1">
      <alignment horizontal="left" vertical="top" wrapText="1"/>
    </xf>
    <xf numFmtId="171" fontId="28" fillId="0" borderId="70" xfId="199" applyNumberFormat="1" applyFont="1" applyBorder="1" applyAlignment="1" applyProtection="1">
      <alignment horizontal="left" vertical="top" wrapText="1"/>
    </xf>
    <xf numFmtId="172" fontId="28" fillId="0" borderId="70" xfId="199" applyNumberFormat="1" applyFont="1" applyBorder="1" applyAlignment="1" applyProtection="1">
      <alignment horizontal="left" vertical="top" wrapText="1"/>
    </xf>
    <xf numFmtId="169" fontId="28" fillId="0" borderId="37" xfId="199" applyNumberFormat="1" applyFont="1" applyBorder="1" applyAlignment="1" applyProtection="1">
      <alignment horizontal="left" vertical="top" wrapText="1"/>
    </xf>
    <xf numFmtId="0" fontId="29" fillId="0" borderId="37" xfId="199" applyNumberFormat="1" applyFont="1" applyBorder="1" applyAlignment="1" applyProtection="1">
      <alignment horizontal="right" vertical="top" wrapText="1"/>
    </xf>
    <xf numFmtId="0" fontId="29" fillId="0" borderId="37" xfId="199" applyNumberFormat="1" applyFont="1" applyBorder="1" applyAlignment="1" applyProtection="1">
      <alignment horizontal="left" vertical="top" wrapText="1"/>
    </xf>
    <xf numFmtId="49" fontId="29" fillId="0" borderId="37" xfId="199" applyNumberFormat="1" applyFont="1" applyBorder="1" applyAlignment="1" applyProtection="1">
      <alignment horizontal="left" vertical="top" wrapText="1"/>
    </xf>
    <xf numFmtId="171" fontId="28" fillId="0" borderId="37" xfId="199" applyNumberFormat="1" applyFont="1" applyBorder="1" applyAlignment="1" applyProtection="1">
      <alignment horizontal="left" vertical="top" wrapText="1"/>
    </xf>
    <xf numFmtId="172" fontId="28" fillId="0" borderId="37" xfId="199" applyNumberFormat="1" applyFont="1" applyBorder="1" applyAlignment="1" applyProtection="1">
      <alignment horizontal="left" vertical="top" wrapText="1"/>
    </xf>
    <xf numFmtId="0" fontId="1" fillId="0" borderId="37" xfId="200" applyFont="1" applyFill="1" applyBorder="1"/>
    <xf numFmtId="0" fontId="14" fillId="0" borderId="70" xfId="200" applyFont="1" applyFill="1" applyBorder="1" applyAlignment="1">
      <alignment horizontal="center" vertical="center" wrapText="1"/>
    </xf>
    <xf numFmtId="169" fontId="26" fillId="0" borderId="37" xfId="199" applyNumberFormat="1" applyFont="1" applyBorder="1" applyAlignment="1" applyProtection="1">
      <alignment horizontal="right" vertical="top"/>
    </xf>
    <xf numFmtId="49" fontId="27" fillId="0" borderId="37" xfId="199"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2" applyNumberFormat="1" applyFont="1" applyFill="1" applyBorder="1" applyAlignment="1" applyProtection="1">
      <alignment horizontal="right"/>
      <protection locked="0"/>
    </xf>
    <xf numFmtId="0" fontId="77" fillId="0" borderId="70" xfId="202" applyFont="1" applyFill="1" applyBorder="1" applyAlignment="1" applyProtection="1">
      <alignment horizontal="left" wrapText="1"/>
      <protection locked="0"/>
    </xf>
    <xf numFmtId="4" fontId="47" fillId="0" borderId="37" xfId="202" applyNumberFormat="1" applyFont="1" applyFill="1" applyBorder="1" applyAlignment="1" applyProtection="1">
      <alignment horizontal="right"/>
      <protection locked="0"/>
    </xf>
    <xf numFmtId="0" fontId="3" fillId="9" borderId="29" xfId="202" applyNumberFormat="1" applyFont="1" applyFill="1" applyBorder="1" applyAlignment="1" applyProtection="1">
      <alignment horizontal="right"/>
      <protection locked="0"/>
    </xf>
    <xf numFmtId="0" fontId="37" fillId="9" borderId="29" xfId="202" applyNumberFormat="1" applyFill="1" applyBorder="1" applyAlignment="1" applyProtection="1">
      <alignment horizontal="right"/>
      <protection locked="0"/>
    </xf>
    <xf numFmtId="4" fontId="37" fillId="0" borderId="37" xfId="202" applyNumberFormat="1" applyFill="1" applyBorder="1" applyAlignment="1" applyProtection="1">
      <alignment horizontal="right"/>
      <protection locked="0"/>
    </xf>
    <xf numFmtId="4" fontId="12" fillId="0" borderId="70" xfId="202" applyNumberFormat="1" applyFont="1" applyFill="1" applyBorder="1" applyAlignment="1" applyProtection="1">
      <alignment horizontal="right"/>
      <protection locked="0"/>
    </xf>
    <xf numFmtId="0" fontId="37" fillId="0" borderId="70" xfId="202" applyNumberFormat="1" applyFill="1" applyBorder="1" applyAlignment="1" applyProtection="1">
      <alignment horizontal="right"/>
      <protection locked="0"/>
    </xf>
    <xf numFmtId="0" fontId="77" fillId="0" borderId="37" xfId="202" applyFont="1" applyFill="1" applyBorder="1" applyAlignment="1" applyProtection="1">
      <alignment horizontal="left" wrapText="1"/>
      <protection locked="0"/>
    </xf>
    <xf numFmtId="4" fontId="37" fillId="0" borderId="70" xfId="202" applyNumberFormat="1" applyFill="1" applyBorder="1" applyAlignment="1" applyProtection="1">
      <alignment horizontal="right"/>
      <protection locked="0"/>
    </xf>
    <xf numFmtId="4" fontId="48" fillId="0" borderId="70" xfId="202"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3"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4" applyFont="1"/>
    <xf numFmtId="0" fontId="84" fillId="0" borderId="0" xfId="195" applyFont="1"/>
    <xf numFmtId="0" fontId="84" fillId="0" borderId="0" xfId="196" applyFont="1" applyFill="1"/>
    <xf numFmtId="0" fontId="84" fillId="0" borderId="0" xfId="196" applyFont="1"/>
    <xf numFmtId="0" fontId="84" fillId="0" borderId="0" xfId="205" applyFont="1"/>
    <xf numFmtId="0" fontId="0" fillId="0" borderId="17" xfId="0" applyBorder="1" applyAlignment="1">
      <alignment wrapText="1"/>
    </xf>
    <xf numFmtId="4" fontId="3" fillId="0" borderId="5" xfId="150" applyNumberFormat="1" applyFont="1" applyFill="1" applyBorder="1"/>
    <xf numFmtId="4" fontId="3" fillId="0" borderId="5" xfId="149"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4" applyNumberFormat="1" applyBorder="1" applyAlignment="1" applyProtection="1">
      <alignment horizontal="right"/>
      <protection locked="0"/>
    </xf>
    <xf numFmtId="164" fontId="5" fillId="0" borderId="5" xfId="194" applyNumberFormat="1" applyBorder="1" applyAlignment="1" applyProtection="1">
      <alignment horizontal="right"/>
      <protection locked="0"/>
    </xf>
    <xf numFmtId="0" fontId="3" fillId="12" borderId="108" xfId="200" applyFont="1" applyFill="1" applyBorder="1" applyAlignment="1" applyProtection="1">
      <alignment horizontal="center"/>
      <protection locked="0"/>
    </xf>
    <xf numFmtId="0" fontId="3" fillId="8" borderId="37" xfId="200" applyFont="1" applyFill="1" applyBorder="1" applyAlignment="1" applyProtection="1">
      <alignment horizontal="left" wrapText="1"/>
      <protection locked="0"/>
    </xf>
    <xf numFmtId="0" fontId="3" fillId="8" borderId="40" xfId="200" applyFont="1" applyFill="1" applyBorder="1" applyAlignment="1" applyProtection="1">
      <alignment horizontal="left" wrapText="1"/>
      <protection locked="0"/>
    </xf>
    <xf numFmtId="164" fontId="1" fillId="0" borderId="43" xfId="200" applyNumberFormat="1" applyFill="1" applyBorder="1" applyAlignment="1" applyProtection="1">
      <alignment horizontal="center" vertical="center"/>
      <protection locked="0"/>
    </xf>
    <xf numFmtId="164" fontId="1" fillId="0" borderId="29" xfId="200" applyNumberFormat="1" applyFill="1" applyBorder="1" applyAlignment="1" applyProtection="1">
      <alignment horizontal="center" vertical="center"/>
      <protection locked="0"/>
    </xf>
    <xf numFmtId="0" fontId="3" fillId="8" borderId="29" xfId="200" applyFont="1" applyFill="1" applyBorder="1" applyAlignment="1" applyProtection="1">
      <alignment horizontal="left" wrapText="1"/>
      <protection locked="0"/>
    </xf>
    <xf numFmtId="164" fontId="1" fillId="0" borderId="48" xfId="200"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14" xfId="148" applyNumberFormat="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4" fontId="3" fillId="4" borderId="5" xfId="152" applyNumberFormat="1" applyFont="1" applyFill="1" applyBorder="1"/>
    <xf numFmtId="4" fontId="3" fillId="0" borderId="5" xfId="152" applyNumberFormat="1" applyFont="1" applyFill="1" applyBorder="1"/>
    <xf numFmtId="164" fontId="5" fillId="0" borderId="14" xfId="152" applyNumberFormat="1" applyBorder="1" applyAlignment="1" applyProtection="1">
      <alignment horizontal="right"/>
      <protection locked="0"/>
    </xf>
    <xf numFmtId="164" fontId="5" fillId="0" borderId="33" xfId="152" applyNumberFormat="1" applyFill="1" applyBorder="1" applyAlignment="1" applyProtection="1">
      <alignment horizontal="right"/>
      <protection locked="0"/>
    </xf>
    <xf numFmtId="164" fontId="5" fillId="0" borderId="5" xfId="152" applyNumberFormat="1" applyFill="1" applyBorder="1" applyAlignment="1" applyProtection="1">
      <alignment horizontal="right"/>
      <protection locked="0"/>
    </xf>
    <xf numFmtId="4" fontId="3" fillId="0" borderId="5" xfId="147" applyNumberFormat="1" applyFont="1" applyFill="1" applyBorder="1"/>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34" applyNumberFormat="1" applyFont="1" applyFill="1" applyBorder="1"/>
    <xf numFmtId="164" fontId="5" fillId="0" borderId="14" xfId="134" applyNumberFormat="1" applyBorder="1" applyAlignment="1" applyProtection="1">
      <alignment horizontal="right"/>
      <protection locked="0"/>
    </xf>
    <xf numFmtId="164" fontId="5" fillId="0" borderId="33" xfId="134" applyNumberFormat="1" applyFill="1" applyBorder="1" applyAlignment="1" applyProtection="1">
      <alignment horizontal="right"/>
      <protection locked="0"/>
    </xf>
    <xf numFmtId="164" fontId="5" fillId="0" borderId="5" xfId="134" applyNumberFormat="1" applyFill="1" applyBorder="1" applyAlignment="1" applyProtection="1">
      <alignment horizontal="right"/>
      <protection locked="0"/>
    </xf>
    <xf numFmtId="164" fontId="0" fillId="0" borderId="5" xfId="0" applyNumberFormat="1" applyBorder="1" applyAlignment="1" applyProtection="1">
      <alignment horizontal="right" vertical="top"/>
      <protection locked="0"/>
    </xf>
    <xf numFmtId="164" fontId="0" fillId="0" borderId="5"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9" xfId="0" applyNumberFormat="1" applyFont="1" applyBorder="1" applyAlignment="1" applyProtection="1">
      <alignment horizontal="right"/>
      <protection locked="0"/>
    </xf>
    <xf numFmtId="164" fontId="0" fillId="0" borderId="33" xfId="0" applyNumberFormat="1" applyBorder="1" applyAlignment="1" applyProtection="1">
      <alignment horizontal="right"/>
      <protection locked="0"/>
    </xf>
    <xf numFmtId="164" fontId="0" fillId="0" borderId="29" xfId="0" applyNumberFormat="1" applyBorder="1" applyAlignment="1" applyProtection="1">
      <alignment horizontal="right" vertical="top"/>
      <protection locked="0"/>
    </xf>
    <xf numFmtId="164" fontId="0" fillId="0" borderId="12" xfId="0" applyNumberFormat="1" applyBorder="1" applyAlignment="1" applyProtection="1">
      <alignment horizontal="right"/>
      <protection locked="0"/>
    </xf>
    <xf numFmtId="164" fontId="5" fillId="0" borderId="5" xfId="194" applyNumberFormat="1" applyFill="1" applyBorder="1" applyAlignment="1" applyProtection="1">
      <alignment horizontal="right"/>
      <protection locked="0"/>
    </xf>
    <xf numFmtId="164" fontId="1" fillId="0" borderId="43" xfId="205" applyNumberFormat="1" applyFill="1" applyBorder="1" applyAlignment="1" applyProtection="1">
      <alignment horizontal="center" vertical="center"/>
      <protection locked="0"/>
    </xf>
    <xf numFmtId="164" fontId="1" fillId="0" borderId="29" xfId="205" applyNumberFormat="1" applyFill="1" applyBorder="1" applyAlignment="1" applyProtection="1">
      <alignment horizontal="center" vertical="center"/>
      <protection locked="0"/>
    </xf>
    <xf numFmtId="0" fontId="3" fillId="12" borderId="108" xfId="205" applyFont="1" applyFill="1" applyBorder="1" applyAlignment="1" applyProtection="1">
      <alignment horizontal="center"/>
      <protection locked="0"/>
    </xf>
    <xf numFmtId="0" fontId="3" fillId="8" borderId="37" xfId="205" applyFont="1" applyFill="1" applyBorder="1" applyAlignment="1" applyProtection="1">
      <alignment horizontal="left" wrapText="1"/>
      <protection locked="0"/>
    </xf>
    <xf numFmtId="0" fontId="3" fillId="8" borderId="40" xfId="205" applyFont="1" applyFill="1" applyBorder="1" applyAlignment="1" applyProtection="1">
      <alignment horizontal="left" wrapText="1"/>
      <protection locked="0"/>
    </xf>
    <xf numFmtId="0" fontId="3" fillId="12" borderId="77" xfId="196" applyFont="1" applyFill="1" applyBorder="1" applyAlignment="1" applyProtection="1">
      <alignment horizontal="center"/>
      <protection locked="0"/>
    </xf>
    <xf numFmtId="164" fontId="1" fillId="11" borderId="29" xfId="196" applyNumberFormat="1" applyFill="1" applyBorder="1" applyAlignment="1" applyProtection="1">
      <alignment horizontal="center" vertical="center"/>
      <protection locked="0"/>
    </xf>
    <xf numFmtId="164" fontId="1" fillId="0" borderId="29" xfId="196" applyNumberFormat="1" applyFill="1" applyBorder="1" applyAlignment="1" applyProtection="1">
      <alignment horizontal="center" vertical="center"/>
      <protection locked="0"/>
    </xf>
    <xf numFmtId="0" fontId="3" fillId="12" borderId="77" xfId="195" applyFont="1" applyFill="1" applyBorder="1" applyAlignment="1" applyProtection="1">
      <alignment horizontal="center"/>
      <protection locked="0"/>
    </xf>
    <xf numFmtId="0" fontId="3" fillId="8" borderId="12" xfId="195" applyFont="1" applyFill="1" applyBorder="1" applyAlignment="1" applyProtection="1">
      <alignment horizontal="center"/>
      <protection locked="0"/>
    </xf>
    <xf numFmtId="0" fontId="3" fillId="8" borderId="23" xfId="195" applyFont="1" applyFill="1" applyBorder="1" applyAlignment="1" applyProtection="1">
      <alignment horizontal="center"/>
      <protection locked="0"/>
    </xf>
    <xf numFmtId="164" fontId="1" fillId="0" borderId="43"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8" borderId="82" xfId="195" applyFont="1" applyFill="1" applyBorder="1" applyAlignment="1" applyProtection="1">
      <alignment horizontal="left" wrapText="1"/>
      <protection locked="0"/>
    </xf>
    <xf numFmtId="164" fontId="5" fillId="0" borderId="29" xfId="195" applyNumberFormat="1" applyFont="1" applyFill="1" applyBorder="1" applyAlignment="1" applyProtection="1">
      <alignment horizontal="center" vertical="center"/>
      <protection locked="0"/>
    </xf>
    <xf numFmtId="0" fontId="3" fillId="8" borderId="23" xfId="195" applyFont="1" applyFill="1" applyBorder="1" applyAlignment="1" applyProtection="1">
      <alignment horizontal="left" wrapText="1"/>
      <protection locked="0"/>
    </xf>
    <xf numFmtId="0" fontId="1" fillId="0" borderId="0" xfId="195" applyFont="1" applyAlignment="1" applyProtection="1">
      <alignment horizontal="left"/>
      <protection locked="0"/>
    </xf>
    <xf numFmtId="0" fontId="3" fillId="8" borderId="79" xfId="195"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184" fontId="0" fillId="9" borderId="75" xfId="0" applyNumberFormat="1" applyFont="1" applyFill="1" applyBorder="1" applyAlignment="1" applyProtection="1">
      <alignment horizontal="right" vertical="center" wrapText="1"/>
      <protection locked="0"/>
    </xf>
    <xf numFmtId="164" fontId="55" fillId="0" borderId="5" xfId="201" applyNumberFormat="1" applyFont="1" applyBorder="1" applyAlignment="1" applyProtection="1">
      <alignment horizontal="right" vertical="center"/>
      <protection locked="0"/>
    </xf>
    <xf numFmtId="164" fontId="55" fillId="0" borderId="5" xfId="201" applyNumberFormat="1" applyFont="1" applyFill="1" applyBorder="1" applyAlignment="1" applyProtection="1">
      <alignment horizontal="right" vertical="center"/>
      <protection locked="0"/>
    </xf>
    <xf numFmtId="164" fontId="58" fillId="0" borderId="5" xfId="201" applyNumberFormat="1" applyFont="1" applyBorder="1" applyAlignment="1" applyProtection="1">
      <alignment horizontal="right" vertical="center"/>
      <protection locked="0"/>
    </xf>
    <xf numFmtId="164" fontId="57" fillId="0" borderId="23" xfId="201"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184" fontId="0" fillId="0" borderId="0" xfId="0" applyNumberFormat="1" applyFont="1" applyBorder="1" applyAlignment="1" applyProtection="1">
      <alignment horizontal="right" vertical="center" wrapText="1"/>
      <protection locked="0"/>
    </xf>
    <xf numFmtId="182" fontId="1" fillId="0" borderId="48" xfId="205" applyNumberFormat="1" applyFill="1" applyBorder="1" applyAlignment="1" applyProtection="1">
      <alignment horizontal="center" vertical="center"/>
      <protection locked="0"/>
    </xf>
    <xf numFmtId="182" fontId="1" fillId="0" borderId="48" xfId="196" applyNumberFormat="1" applyFill="1" applyBorder="1" applyAlignment="1" applyProtection="1">
      <alignment horizontal="center" vertical="center"/>
      <protection locked="0"/>
    </xf>
    <xf numFmtId="182" fontId="1" fillId="0" borderId="48" xfId="195" applyNumberFormat="1" applyFill="1" applyBorder="1" applyAlignment="1" applyProtection="1">
      <alignment horizontal="center" vertical="center"/>
      <protection locked="0"/>
    </xf>
    <xf numFmtId="182" fontId="1" fillId="0" borderId="29" xfId="195"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2"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49" fontId="16" fillId="0" borderId="5" xfId="94" applyNumberFormat="1" applyFont="1" applyFill="1" applyBorder="1" applyAlignment="1">
      <alignment horizontal="center" vertical="center"/>
    </xf>
    <xf numFmtId="49" fontId="16" fillId="0" borderId="84" xfId="94" applyNumberFormat="1" applyFont="1" applyFill="1" applyBorder="1" applyAlignment="1">
      <alignment horizontal="center" vertical="center"/>
    </xf>
    <xf numFmtId="0" fontId="0" fillId="0" borderId="12" xfId="0" applyFill="1" applyBorder="1" applyAlignment="1">
      <alignment horizontal="left" vertical="center" wrapText="1"/>
    </xf>
    <xf numFmtId="49" fontId="16" fillId="0" borderId="139" xfId="94" applyNumberFormat="1" applyFont="1" applyFill="1" applyBorder="1" applyAlignment="1">
      <alignment horizontal="center" vertical="center"/>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2" applyFont="1" applyFill="1" applyProtection="1"/>
    <xf numFmtId="0" fontId="31" fillId="0" borderId="0" xfId="202" applyFont="1" applyFill="1" applyBorder="1" applyProtection="1"/>
    <xf numFmtId="0" fontId="37" fillId="0" borderId="0" xfId="202" applyFill="1" applyProtection="1"/>
    <xf numFmtId="14" fontId="37" fillId="0" borderId="0" xfId="202" applyNumberFormat="1" applyFont="1" applyFill="1" applyAlignment="1" applyProtection="1">
      <alignment horizontal="right"/>
    </xf>
    <xf numFmtId="0" fontId="37" fillId="0" borderId="0" xfId="202" applyBorder="1" applyProtection="1"/>
    <xf numFmtId="0" fontId="4" fillId="0" borderId="0" xfId="202" applyFont="1" applyAlignment="1" applyProtection="1">
      <alignment horizontal="center"/>
    </xf>
    <xf numFmtId="0" fontId="37" fillId="0" borderId="0" xfId="202" applyProtection="1"/>
    <xf numFmtId="0" fontId="3" fillId="0" borderId="0" xfId="202" applyFont="1" applyFill="1" applyBorder="1" applyProtection="1"/>
    <xf numFmtId="14" fontId="37" fillId="0" borderId="0" xfId="202" applyNumberFormat="1" applyFill="1" applyAlignment="1" applyProtection="1">
      <alignment horizontal="right"/>
    </xf>
    <xf numFmtId="49" fontId="12" fillId="0" borderId="0" xfId="202" applyNumberFormat="1" applyFont="1" applyFill="1" applyBorder="1" applyAlignment="1" applyProtection="1">
      <alignment horizontal="left"/>
    </xf>
    <xf numFmtId="4" fontId="37" fillId="0" borderId="0" xfId="202" applyNumberFormat="1" applyFill="1" applyBorder="1" applyAlignment="1" applyProtection="1">
      <alignment horizontal="right"/>
    </xf>
    <xf numFmtId="0" fontId="42" fillId="0" borderId="0" xfId="202" applyFont="1" applyProtection="1"/>
    <xf numFmtId="3" fontId="37" fillId="0" borderId="0" xfId="202" applyNumberFormat="1" applyProtection="1"/>
    <xf numFmtId="49" fontId="43" fillId="0" borderId="93" xfId="202" applyNumberFormat="1" applyFont="1" applyFill="1" applyBorder="1" applyProtection="1"/>
    <xf numFmtId="0" fontId="43" fillId="0" borderId="93" xfId="202" applyFont="1" applyFill="1" applyBorder="1" applyAlignment="1" applyProtection="1">
      <alignment horizontal="center"/>
    </xf>
    <xf numFmtId="9" fontId="43" fillId="0" borderId="93" xfId="202" applyNumberFormat="1" applyFont="1" applyFill="1" applyBorder="1" applyAlignment="1" applyProtection="1">
      <alignment horizontal="center" wrapText="1"/>
    </xf>
    <xf numFmtId="0" fontId="43" fillId="0" borderId="93" xfId="202" applyNumberFormat="1" applyFont="1" applyFill="1" applyBorder="1" applyAlignment="1" applyProtection="1">
      <alignment horizontal="center"/>
    </xf>
    <xf numFmtId="0" fontId="43" fillId="0" borderId="0" xfId="202" applyNumberFormat="1" applyFont="1" applyFill="1" applyBorder="1" applyAlignment="1" applyProtection="1">
      <alignment horizontal="center"/>
    </xf>
    <xf numFmtId="14" fontId="37" fillId="0" borderId="0" xfId="202" applyNumberFormat="1" applyProtection="1"/>
    <xf numFmtId="0" fontId="2" fillId="0" borderId="0" xfId="202" applyFont="1" applyFill="1" applyBorder="1" applyAlignment="1" applyProtection="1">
      <alignment horizontal="center"/>
    </xf>
    <xf numFmtId="49" fontId="2" fillId="0" borderId="0" xfId="202" applyNumberFormat="1" applyFont="1" applyFill="1" applyBorder="1" applyAlignment="1" applyProtection="1">
      <alignment horizontal="left"/>
    </xf>
    <xf numFmtId="0" fontId="16" fillId="0" borderId="0" xfId="202" applyFont="1" applyFill="1" applyBorder="1" applyAlignment="1" applyProtection="1">
      <alignment horizontal="center"/>
    </xf>
    <xf numFmtId="0" fontId="16" fillId="0" borderId="0" xfId="202" applyNumberFormat="1" applyFont="1" applyFill="1" applyBorder="1" applyAlignment="1" applyProtection="1">
      <alignment horizontal="right"/>
    </xf>
    <xf numFmtId="0" fontId="16" fillId="0" borderId="0" xfId="202" applyNumberFormat="1" applyFont="1" applyFill="1" applyBorder="1" applyProtection="1"/>
    <xf numFmtId="0" fontId="86" fillId="0" borderId="0" xfId="202" applyFont="1" applyAlignment="1" applyProtection="1">
      <alignment horizontal="center"/>
    </xf>
    <xf numFmtId="0" fontId="16" fillId="0" borderId="0" xfId="202" applyFont="1" applyProtection="1"/>
    <xf numFmtId="0" fontId="87" fillId="0" borderId="0" xfId="202" applyFont="1" applyProtection="1"/>
    <xf numFmtId="49" fontId="16" fillId="0" borderId="0" xfId="202" applyNumberFormat="1" applyFont="1" applyFill="1" applyBorder="1" applyAlignment="1" applyProtection="1"/>
    <xf numFmtId="42" fontId="16" fillId="0" borderId="0" xfId="202" applyNumberFormat="1" applyFont="1" applyProtection="1"/>
    <xf numFmtId="42" fontId="16" fillId="0" borderId="0" xfId="202" applyNumberFormat="1" applyFont="1" applyFill="1" applyBorder="1" applyProtection="1"/>
    <xf numFmtId="4" fontId="16" fillId="0" borderId="0" xfId="202" applyNumberFormat="1" applyFont="1" applyFill="1" applyBorder="1" applyProtection="1"/>
    <xf numFmtId="3" fontId="16" fillId="0" borderId="0" xfId="202" applyNumberFormat="1" applyFont="1" applyProtection="1"/>
    <xf numFmtId="49" fontId="88" fillId="0" borderId="93" xfId="202" applyNumberFormat="1" applyFont="1" applyFill="1" applyBorder="1" applyAlignment="1" applyProtection="1"/>
    <xf numFmtId="0" fontId="88" fillId="0" borderId="93" xfId="202" applyFont="1" applyFill="1" applyBorder="1" applyAlignment="1" applyProtection="1">
      <alignment horizontal="center"/>
    </xf>
    <xf numFmtId="42" fontId="88" fillId="0" borderId="93" xfId="202" applyNumberFormat="1" applyFont="1" applyBorder="1" applyProtection="1"/>
    <xf numFmtId="42" fontId="88" fillId="0" borderId="93" xfId="202" applyNumberFormat="1" applyFont="1" applyFill="1" applyBorder="1" applyProtection="1"/>
    <xf numFmtId="42" fontId="16" fillId="0" borderId="93" xfId="202" applyNumberFormat="1" applyFont="1" applyFill="1" applyBorder="1" applyProtection="1"/>
    <xf numFmtId="4" fontId="88" fillId="0" borderId="0" xfId="202" applyNumberFormat="1" applyFont="1" applyFill="1" applyBorder="1" applyProtection="1"/>
    <xf numFmtId="0" fontId="89" fillId="0" borderId="0" xfId="202" applyFont="1" applyAlignment="1" applyProtection="1">
      <alignment horizontal="center"/>
    </xf>
    <xf numFmtId="3" fontId="88" fillId="0" borderId="0" xfId="202" applyNumberFormat="1" applyFont="1" applyProtection="1"/>
    <xf numFmtId="0" fontId="88" fillId="0" borderId="0" xfId="202" applyFont="1" applyProtection="1"/>
    <xf numFmtId="42" fontId="88" fillId="0" borderId="0" xfId="202" applyNumberFormat="1" applyFont="1" applyProtection="1"/>
    <xf numFmtId="0" fontId="90" fillId="0" borderId="0" xfId="202" applyFont="1" applyProtection="1"/>
    <xf numFmtId="49" fontId="88" fillId="0" borderId="0" xfId="202" applyNumberFormat="1" applyFont="1" applyFill="1" applyBorder="1" applyAlignment="1" applyProtection="1"/>
    <xf numFmtId="0" fontId="88" fillId="0" borderId="0" xfId="202" applyFont="1" applyFill="1" applyBorder="1" applyAlignment="1" applyProtection="1">
      <alignment horizontal="center"/>
    </xf>
    <xf numFmtId="42" fontId="88" fillId="0" borderId="0" xfId="202" applyNumberFormat="1" applyFont="1" applyFill="1" applyProtection="1"/>
    <xf numFmtId="42" fontId="88" fillId="0" borderId="0" xfId="202" applyNumberFormat="1" applyFont="1" applyFill="1" applyBorder="1" applyProtection="1"/>
    <xf numFmtId="42" fontId="88" fillId="0" borderId="0" xfId="202" applyNumberFormat="1" applyFont="1" applyBorder="1" applyProtection="1"/>
    <xf numFmtId="49" fontId="91" fillId="0" borderId="93" xfId="202" applyNumberFormat="1" applyFont="1" applyFill="1" applyBorder="1" applyAlignment="1" applyProtection="1"/>
    <xf numFmtId="42" fontId="2" fillId="0" borderId="93" xfId="202" applyNumberFormat="1" applyFont="1" applyFill="1" applyBorder="1" applyProtection="1"/>
    <xf numFmtId="49" fontId="91" fillId="0" borderId="0" xfId="202" applyNumberFormat="1" applyFont="1" applyFill="1" applyBorder="1" applyAlignment="1" applyProtection="1"/>
    <xf numFmtId="42" fontId="2" fillId="0" borderId="0" xfId="202" applyNumberFormat="1" applyFont="1" applyFill="1" applyBorder="1" applyProtection="1"/>
    <xf numFmtId="49" fontId="45" fillId="0" borderId="0" xfId="202" applyNumberFormat="1" applyFont="1" applyFill="1" applyBorder="1" applyAlignment="1" applyProtection="1"/>
    <xf numFmtId="0" fontId="44" fillId="0" borderId="0" xfId="202" applyFont="1" applyFill="1" applyBorder="1" applyAlignment="1" applyProtection="1">
      <alignment horizontal="center"/>
    </xf>
    <xf numFmtId="42" fontId="44" fillId="0" borderId="0" xfId="202" applyNumberFormat="1" applyFont="1" applyProtection="1"/>
    <xf numFmtId="42" fontId="44" fillId="0" borderId="0" xfId="202" applyNumberFormat="1" applyFont="1" applyFill="1" applyProtection="1"/>
    <xf numFmtId="42" fontId="3" fillId="0" borderId="0" xfId="202" applyNumberFormat="1" applyFont="1" applyFill="1" applyBorder="1" applyProtection="1"/>
    <xf numFmtId="4" fontId="44" fillId="0" borderId="0" xfId="202" applyNumberFormat="1" applyFont="1" applyFill="1" applyBorder="1" applyProtection="1"/>
    <xf numFmtId="0" fontId="85" fillId="0" borderId="0" xfId="202" applyFont="1" applyAlignment="1" applyProtection="1">
      <alignment horizontal="center"/>
    </xf>
    <xf numFmtId="3" fontId="44" fillId="0" borderId="0" xfId="202" applyNumberFormat="1" applyFont="1" applyProtection="1"/>
    <xf numFmtId="0" fontId="44" fillId="0" borderId="0" xfId="202" applyFont="1" applyProtection="1"/>
    <xf numFmtId="0" fontId="46" fillId="0" borderId="0" xfId="202" applyFont="1" applyProtection="1"/>
    <xf numFmtId="49" fontId="3" fillId="0" borderId="113" xfId="202" applyNumberFormat="1" applyFont="1" applyFill="1" applyBorder="1" applyAlignment="1" applyProtection="1"/>
    <xf numFmtId="49" fontId="3" fillId="0" borderId="114" xfId="202" applyNumberFormat="1" applyFont="1" applyFill="1" applyBorder="1" applyAlignment="1" applyProtection="1"/>
    <xf numFmtId="0" fontId="3" fillId="0" borderId="114" xfId="202" applyFont="1" applyFill="1" applyBorder="1" applyAlignment="1" applyProtection="1">
      <alignment horizontal="center"/>
    </xf>
    <xf numFmtId="42" fontId="3" fillId="0" borderId="115" xfId="202" applyNumberFormat="1" applyFont="1" applyBorder="1" applyProtection="1"/>
    <xf numFmtId="42" fontId="3" fillId="0" borderId="113" xfId="202" applyNumberFormat="1" applyFont="1" applyFill="1" applyBorder="1" applyProtection="1"/>
    <xf numFmtId="42" fontId="3" fillId="0" borderId="115" xfId="202" applyNumberFormat="1" applyFont="1" applyFill="1" applyBorder="1" applyProtection="1"/>
    <xf numFmtId="49" fontId="3" fillId="0" borderId="71" xfId="202" applyNumberFormat="1" applyFont="1" applyFill="1" applyBorder="1" applyAlignment="1" applyProtection="1"/>
    <xf numFmtId="49" fontId="3" fillId="0" borderId="0" xfId="202" applyNumberFormat="1" applyFont="1" applyFill="1" applyBorder="1" applyAlignment="1" applyProtection="1"/>
    <xf numFmtId="0" fontId="3" fillId="0" borderId="0" xfId="202" applyFont="1" applyFill="1" applyBorder="1" applyAlignment="1" applyProtection="1">
      <alignment horizontal="center"/>
    </xf>
    <xf numFmtId="42" fontId="3" fillId="0" borderId="72" xfId="202" applyNumberFormat="1" applyFont="1" applyBorder="1" applyProtection="1"/>
    <xf numFmtId="42" fontId="3" fillId="0" borderId="71" xfId="202" applyNumberFormat="1" applyFont="1" applyFill="1" applyBorder="1" applyProtection="1"/>
    <xf numFmtId="42" fontId="3" fillId="0" borderId="72" xfId="202" applyNumberFormat="1" applyFont="1" applyFill="1" applyBorder="1" applyProtection="1"/>
    <xf numFmtId="49" fontId="38" fillId="0" borderId="73" xfId="202" applyNumberFormat="1" applyFont="1" applyFill="1" applyBorder="1" applyAlignment="1" applyProtection="1"/>
    <xf numFmtId="49" fontId="3" fillId="0" borderId="93" xfId="202" applyNumberFormat="1" applyFont="1" applyFill="1" applyBorder="1" applyAlignment="1" applyProtection="1"/>
    <xf numFmtId="0" fontId="3" fillId="0" borderId="93" xfId="202" applyFont="1" applyFill="1" applyBorder="1" applyAlignment="1" applyProtection="1">
      <alignment horizontal="center"/>
    </xf>
    <xf numFmtId="42" fontId="38" fillId="0" borderId="74" xfId="202" applyNumberFormat="1" applyFont="1" applyBorder="1" applyAlignment="1" applyProtection="1">
      <alignment horizontal="right"/>
    </xf>
    <xf numFmtId="0" fontId="48" fillId="0" borderId="0" xfId="202" applyFont="1" applyFill="1" applyProtection="1"/>
    <xf numFmtId="0" fontId="37" fillId="0" borderId="0" xfId="202" applyFont="1" applyProtection="1"/>
    <xf numFmtId="0" fontId="48" fillId="0" borderId="0" xfId="202" applyFont="1" applyAlignment="1" applyProtection="1"/>
    <xf numFmtId="0" fontId="37" fillId="0" borderId="0" xfId="202" applyAlignment="1" applyProtection="1">
      <alignment horizontal="right"/>
    </xf>
    <xf numFmtId="0" fontId="49" fillId="0" borderId="0" xfId="202" applyFont="1" applyBorder="1" applyProtection="1"/>
    <xf numFmtId="3" fontId="49" fillId="0" borderId="0" xfId="202" applyNumberFormat="1" applyFont="1" applyBorder="1" applyAlignment="1" applyProtection="1">
      <alignment horizontal="right"/>
    </xf>
    <xf numFmtId="0" fontId="48" fillId="0" borderId="0" xfId="202" applyFont="1" applyBorder="1" applyAlignment="1" applyProtection="1"/>
    <xf numFmtId="0" fontId="37" fillId="0" borderId="0" xfId="202" applyBorder="1" applyAlignment="1" applyProtection="1">
      <alignment horizontal="right"/>
    </xf>
    <xf numFmtId="49" fontId="3" fillId="0" borderId="0" xfId="202" applyNumberFormat="1" applyFont="1" applyFill="1" applyBorder="1" applyAlignment="1" applyProtection="1">
      <alignment horizontal="left"/>
    </xf>
    <xf numFmtId="0" fontId="37" fillId="0" borderId="0" xfId="202" applyFill="1" applyBorder="1" applyAlignment="1" applyProtection="1">
      <alignment horizontal="center"/>
    </xf>
    <xf numFmtId="0" fontId="37" fillId="0" borderId="0" xfId="202" applyNumberFormat="1" applyFill="1" applyBorder="1" applyAlignment="1" applyProtection="1">
      <alignment horizontal="right"/>
    </xf>
    <xf numFmtId="0" fontId="37" fillId="0" borderId="0" xfId="202" applyNumberFormat="1" applyFill="1" applyBorder="1" applyProtection="1"/>
    <xf numFmtId="0" fontId="37" fillId="0" borderId="142" xfId="202" applyFill="1" applyBorder="1" applyAlignment="1" applyProtection="1">
      <alignment horizontal="center"/>
    </xf>
    <xf numFmtId="49" fontId="45" fillId="0" borderId="142" xfId="202" applyNumberFormat="1" applyFont="1" applyFill="1" applyBorder="1" applyAlignment="1" applyProtection="1">
      <alignment horizontal="left"/>
    </xf>
    <xf numFmtId="42" fontId="45" fillId="0" borderId="142" xfId="202" applyNumberFormat="1" applyFont="1" applyFill="1" applyBorder="1" applyProtection="1"/>
    <xf numFmtId="42" fontId="37" fillId="0" borderId="142" xfId="202" applyNumberFormat="1" applyFill="1" applyBorder="1" applyAlignment="1" applyProtection="1">
      <alignment horizontal="right"/>
    </xf>
    <xf numFmtId="0" fontId="5" fillId="0" borderId="0" xfId="202" applyFont="1" applyFill="1" applyBorder="1" applyAlignment="1" applyProtection="1">
      <alignment horizontal="center"/>
    </xf>
    <xf numFmtId="4" fontId="3" fillId="0" borderId="0" xfId="202" applyNumberFormat="1" applyFont="1" applyFill="1" applyBorder="1" applyProtection="1"/>
    <xf numFmtId="185" fontId="4" fillId="0" borderId="0" xfId="202" applyNumberFormat="1" applyFont="1" applyFill="1" applyBorder="1" applyAlignment="1" applyProtection="1">
      <alignment horizontal="center"/>
    </xf>
    <xf numFmtId="185" fontId="5" fillId="0" borderId="0" xfId="202" quotePrefix="1" applyNumberFormat="1" applyFont="1" applyFill="1" applyBorder="1" applyProtection="1"/>
    <xf numFmtId="9" fontId="45" fillId="0" borderId="0" xfId="202" applyNumberFormat="1" applyFont="1" applyFill="1" applyBorder="1" applyAlignment="1" applyProtection="1">
      <alignment horizontal="right"/>
    </xf>
    <xf numFmtId="42" fontId="4" fillId="0" borderId="0" xfId="202" applyNumberFormat="1" applyFont="1" applyAlignment="1" applyProtection="1">
      <alignment horizontal="center"/>
    </xf>
    <xf numFmtId="42" fontId="37" fillId="0" borderId="0" xfId="202" applyNumberFormat="1" applyProtection="1"/>
    <xf numFmtId="42" fontId="47" fillId="0" borderId="0" xfId="202" applyNumberFormat="1" applyFont="1" applyFill="1" applyBorder="1" applyAlignment="1" applyProtection="1">
      <alignment horizontal="right"/>
    </xf>
    <xf numFmtId="0" fontId="3" fillId="0" borderId="75" xfId="202" applyFont="1" applyFill="1" applyBorder="1" applyAlignment="1" applyProtection="1">
      <alignment horizontal="center"/>
    </xf>
    <xf numFmtId="49" fontId="3" fillId="0" borderId="75" xfId="202" applyNumberFormat="1" applyFont="1" applyFill="1" applyBorder="1" applyAlignment="1" applyProtection="1">
      <alignment horizontal="left"/>
    </xf>
    <xf numFmtId="0" fontId="37" fillId="0" borderId="75" xfId="202" applyFill="1" applyBorder="1" applyAlignment="1" applyProtection="1">
      <alignment horizontal="center"/>
    </xf>
    <xf numFmtId="42" fontId="37" fillId="0" borderId="75" xfId="202" applyNumberFormat="1" applyFill="1" applyBorder="1" applyAlignment="1" applyProtection="1">
      <alignment horizontal="center"/>
    </xf>
    <xf numFmtId="42" fontId="37" fillId="0" borderId="75" xfId="202" applyNumberFormat="1" applyFill="1" applyBorder="1" applyAlignment="1" applyProtection="1">
      <alignment horizontal="right"/>
    </xf>
    <xf numFmtId="0" fontId="37" fillId="0" borderId="0" xfId="202" applyNumberFormat="1" applyBorder="1" applyProtection="1"/>
    <xf numFmtId="4" fontId="47" fillId="0" borderId="0" xfId="202" applyNumberFormat="1" applyFont="1" applyFill="1" applyBorder="1" applyProtection="1"/>
    <xf numFmtId="49" fontId="47" fillId="0" borderId="0" xfId="202" applyNumberFormat="1" applyFont="1" applyFill="1" applyBorder="1" applyAlignment="1" applyProtection="1">
      <alignment horizontal="center" shrinkToFit="1"/>
    </xf>
    <xf numFmtId="166" fontId="47" fillId="0" borderId="0" xfId="202" applyNumberFormat="1" applyFont="1" applyFill="1" applyBorder="1" applyAlignment="1" applyProtection="1">
      <alignment horizontal="right"/>
    </xf>
    <xf numFmtId="49" fontId="45" fillId="0" borderId="0" xfId="202" applyNumberFormat="1" applyFont="1" applyFill="1" applyBorder="1" applyAlignment="1" applyProtection="1">
      <alignment horizontal="left"/>
    </xf>
    <xf numFmtId="166" fontId="37" fillId="0" borderId="0" xfId="202" applyNumberFormat="1" applyFill="1" applyBorder="1" applyAlignment="1" applyProtection="1">
      <alignment horizontal="right"/>
    </xf>
    <xf numFmtId="166" fontId="47" fillId="0" borderId="0" xfId="202" applyNumberFormat="1" applyFont="1" applyFill="1" applyBorder="1" applyProtection="1"/>
    <xf numFmtId="0" fontId="0" fillId="0" borderId="3" xfId="0" applyFill="1" applyBorder="1" applyAlignment="1">
      <alignment wrapText="1"/>
    </xf>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9" applyNumberFormat="1" applyFont="1" applyFill="1" applyBorder="1" applyAlignment="1" applyProtection="1">
      <alignment horizontal="center" vertical="top" wrapText="1"/>
    </xf>
    <xf numFmtId="170" fontId="26" fillId="13" borderId="40" xfId="199" applyNumberFormat="1" applyFont="1" applyFill="1" applyBorder="1" applyAlignment="1" applyProtection="1">
      <alignment horizontal="right" vertical="top" wrapText="1"/>
    </xf>
    <xf numFmtId="172" fontId="26" fillId="13" borderId="40" xfId="199" applyNumberFormat="1" applyFont="1" applyFill="1" applyBorder="1" applyAlignment="1" applyProtection="1">
      <alignment horizontal="right" vertical="top" wrapText="1"/>
      <protection locked="0"/>
    </xf>
    <xf numFmtId="172" fontId="26" fillId="13" borderId="40" xfId="199" applyNumberFormat="1" applyFont="1" applyFill="1" applyBorder="1" applyAlignment="1" applyProtection="1">
      <alignment horizontal="right" vertical="top" wrapText="1"/>
    </xf>
    <xf numFmtId="170" fontId="29" fillId="0" borderId="70" xfId="199" applyNumberFormat="1" applyFont="1" applyFill="1" applyBorder="1" applyAlignment="1" applyProtection="1">
      <alignment horizontal="right" vertical="top" wrapText="1"/>
    </xf>
    <xf numFmtId="170" fontId="29" fillId="0" borderId="37" xfId="199" applyNumberFormat="1" applyFont="1" applyFill="1" applyBorder="1" applyAlignment="1" applyProtection="1">
      <alignment horizontal="right" vertical="top" wrapText="1"/>
    </xf>
    <xf numFmtId="164" fontId="3" fillId="8" borderId="29" xfId="200" applyNumberFormat="1" applyFont="1" applyFill="1" applyBorder="1" applyAlignment="1">
      <alignment horizontal="right" wrapText="1"/>
    </xf>
    <xf numFmtId="170" fontId="29" fillId="0" borderId="0" xfId="0" applyNumberFormat="1" applyFont="1" applyFill="1" applyBorder="1" applyAlignment="1" applyProtection="1">
      <alignment horizontal="right" vertical="top" wrapText="1"/>
    </xf>
    <xf numFmtId="49" fontId="14" fillId="0" borderId="29" xfId="196" applyNumberFormat="1" applyFont="1" applyFill="1" applyBorder="1" applyAlignment="1">
      <alignment horizontal="left" vertical="center" wrapText="1"/>
    </xf>
    <xf numFmtId="0" fontId="14" fillId="0" borderId="29" xfId="196" applyFont="1" applyFill="1" applyBorder="1" applyAlignment="1">
      <alignment vertical="center" wrapText="1"/>
    </xf>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0" fontId="5" fillId="0" borderId="0" xfId="202" applyFont="1" applyAlignment="1" applyProtection="1">
      <alignment vertical="top" wrapText="1"/>
    </xf>
    <xf numFmtId="0" fontId="10" fillId="0" borderId="0" xfId="197" applyAlignment="1" applyProtection="1">
      <alignment vertical="top" wrapText="1"/>
    </xf>
    <xf numFmtId="0" fontId="3" fillId="8" borderId="89" xfId="0" applyFont="1" applyFill="1" applyBorder="1" applyAlignment="1">
      <alignment horizontal="center" wrapText="1"/>
    </xf>
    <xf numFmtId="0" fontId="3" fillId="8" borderId="150"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5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3" borderId="148"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9"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8" xfId="0" applyFont="1" applyFill="1" applyBorder="1" applyAlignment="1">
      <alignment horizontal="center" vertical="center"/>
    </xf>
    <xf numFmtId="0" fontId="3" fillId="3" borderId="7" xfId="0" applyFont="1" applyFill="1" applyBorder="1" applyAlignment="1">
      <alignment horizontal="center" vertical="center"/>
    </xf>
    <xf numFmtId="0" fontId="3" fillId="8" borderId="146" xfId="0" applyFont="1" applyFill="1" applyBorder="1" applyAlignment="1">
      <alignment horizontal="center"/>
    </xf>
    <xf numFmtId="0" fontId="3" fillId="8" borderId="147" xfId="0" applyFont="1" applyFill="1" applyBorder="1" applyAlignment="1">
      <alignment horizont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0" fillId="0" borderId="8" xfId="0" applyBorder="1"/>
    <xf numFmtId="0" fontId="4" fillId="14" borderId="143" xfId="0" applyFont="1" applyFill="1" applyBorder="1" applyAlignment="1">
      <alignment horizontal="right" vertical="center"/>
    </xf>
    <xf numFmtId="0" fontId="4" fillId="14" borderId="144" xfId="0" applyFont="1" applyFill="1" applyBorder="1" applyAlignment="1">
      <alignment horizontal="right" vertical="center"/>
    </xf>
    <xf numFmtId="0" fontId="4" fillId="14" borderId="145" xfId="0" applyFont="1" applyFill="1" applyBorder="1" applyAlignment="1">
      <alignment horizontal="right" vertical="center"/>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4" xfId="0" applyFont="1" applyFill="1" applyBorder="1" applyAlignment="1">
      <alignment horizontal="center" vertical="center"/>
    </xf>
    <xf numFmtId="0" fontId="0" fillId="0" borderId="144"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9" applyNumberFormat="1" applyFont="1" applyBorder="1" applyAlignment="1" applyProtection="1">
      <alignment horizontal="left" vertical="top" wrapText="1"/>
    </xf>
    <xf numFmtId="0" fontId="27" fillId="0" borderId="37" xfId="199" applyNumberFormat="1" applyFont="1" applyBorder="1" applyAlignment="1" applyProtection="1">
      <alignment horizontal="left" vertical="top" wrapText="1"/>
    </xf>
    <xf numFmtId="0" fontId="27" fillId="0" borderId="71" xfId="199" applyNumberFormat="1" applyFont="1" applyBorder="1" applyAlignment="1" applyProtection="1">
      <alignment horizontal="left" vertical="top" wrapText="1"/>
    </xf>
    <xf numFmtId="0" fontId="27" fillId="0" borderId="0" xfId="199" applyNumberFormat="1" applyFont="1" applyBorder="1" applyAlignment="1" applyProtection="1">
      <alignment horizontal="left" vertical="top" wrapText="1"/>
    </xf>
    <xf numFmtId="0" fontId="27" fillId="0" borderId="72" xfId="199" applyNumberFormat="1" applyFont="1" applyBorder="1" applyAlignment="1" applyProtection="1">
      <alignment horizontal="left" vertical="top" wrapText="1"/>
    </xf>
    <xf numFmtId="0" fontId="3" fillId="0" borderId="148"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3" xfId="0" applyFont="1" applyFill="1" applyBorder="1" applyAlignment="1">
      <alignment horizontal="left" wrapText="1"/>
    </xf>
    <xf numFmtId="0" fontId="0" fillId="0" borderId="144" xfId="0" applyBorder="1"/>
    <xf numFmtId="0" fontId="0" fillId="0" borderId="145" xfId="0" applyBorder="1"/>
    <xf numFmtId="0" fontId="92" fillId="3" borderId="7" xfId="0" applyFont="1" applyFill="1" applyBorder="1" applyAlignment="1">
      <alignment vertical="center"/>
    </xf>
    <xf numFmtId="49" fontId="93" fillId="0" borderId="0" xfId="202" applyNumberFormat="1" applyFont="1" applyFill="1" applyBorder="1" applyAlignment="1" applyProtection="1"/>
    <xf numFmtId="0" fontId="93" fillId="0" borderId="0" xfId="202" applyFont="1" applyFill="1" applyBorder="1" applyAlignment="1" applyProtection="1">
      <alignment horizontal="center"/>
    </xf>
    <xf numFmtId="42" fontId="93" fillId="0" borderId="0" xfId="202" applyNumberFormat="1" applyFont="1" applyProtection="1"/>
    <xf numFmtId="0" fontId="94" fillId="0" borderId="0" xfId="202" applyFont="1" applyProtection="1"/>
    <xf numFmtId="9" fontId="95" fillId="0" borderId="93" xfId="202" applyNumberFormat="1" applyFont="1" applyFill="1" applyBorder="1" applyAlignment="1" applyProtection="1">
      <alignment horizontal="center" wrapText="1"/>
    </xf>
    <xf numFmtId="0" fontId="96" fillId="3" borderId="6" xfId="0" applyFont="1" applyFill="1" applyBorder="1" applyAlignment="1">
      <alignment horizontal="center" vertical="center"/>
    </xf>
    <xf numFmtId="0" fontId="92" fillId="3" borderId="111" xfId="0" applyFont="1" applyFill="1" applyBorder="1" applyAlignment="1">
      <alignment vertical="center"/>
    </xf>
  </cellXfs>
  <cellStyles count="240">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xfId="97" builtinId="3"/>
    <cellStyle name="Čárka 2" xfId="96"/>
    <cellStyle name="čárky 2" xfId="98"/>
    <cellStyle name="Čísla v krycím listu" xfId="99"/>
    <cellStyle name="Dezimal [0]_Tabelle1" xfId="100"/>
    <cellStyle name="Dezimal_Tabelle1" xfId="101"/>
    <cellStyle name="Euro" xfId="102"/>
    <cellStyle name="Excel Built-in Normal" xfId="103"/>
    <cellStyle name="Firma" xfId="104"/>
    <cellStyle name="Hlavní nadpis" xfId="105"/>
    <cellStyle name="Hypertextový odkaz 2" xfId="106"/>
    <cellStyle name="kolonky" xfId="107"/>
    <cellStyle name="Měna 2" xfId="108"/>
    <cellStyle name="Měna 3" xfId="109"/>
    <cellStyle name="měny 2" xfId="110"/>
    <cellStyle name="měny 3" xfId="111"/>
    <cellStyle name="Nedefinován" xfId="112"/>
    <cellStyle name="Normaali_Taul1_1" xfId="113"/>
    <cellStyle name="Normal 2" xfId="114"/>
    <cellStyle name="Normal 3" xfId="115"/>
    <cellStyle name="Normal 5" xfId="116"/>
    <cellStyle name="Normal 6" xfId="117"/>
    <cellStyle name="Normal 7" xfId="118"/>
    <cellStyle name="Normal 8" xfId="119"/>
    <cellStyle name="normálne_anchors" xfId="120"/>
    <cellStyle name="Normální" xfId="0" builtinId="0"/>
    <cellStyle name="normální 10" xfId="121"/>
    <cellStyle name="normální 11" xfId="122"/>
    <cellStyle name="normální 12" xfId="123"/>
    <cellStyle name="Normální 13" xfId="124"/>
    <cellStyle name="Normální 14" xfId="125"/>
    <cellStyle name="Normální 15" xfId="126"/>
    <cellStyle name="Normální 16" xfId="127"/>
    <cellStyle name="Normální 17" xfId="128"/>
    <cellStyle name="Normální 18" xfId="129"/>
    <cellStyle name="Normální 19" xfId="130"/>
    <cellStyle name="Normální 2" xfId="131"/>
    <cellStyle name="normální 2 2" xfId="132"/>
    <cellStyle name="normální 2_ACS" xfId="133"/>
    <cellStyle name="normální 2_ST" xfId="134"/>
    <cellStyle name="Normální 20" xfId="135"/>
    <cellStyle name="Normální 21" xfId="136"/>
    <cellStyle name="Normální 22" xfId="137"/>
    <cellStyle name="Normální 23" xfId="138"/>
    <cellStyle name="Normální 24" xfId="139"/>
    <cellStyle name="Normální 25" xfId="140"/>
    <cellStyle name="Normální 26" xfId="141"/>
    <cellStyle name="Normální 27" xfId="142"/>
    <cellStyle name="Normální 28" xfId="143"/>
    <cellStyle name="Normální 29" xfId="144"/>
    <cellStyle name="Normální 3" xfId="145"/>
    <cellStyle name="normální 3 4" xfId="146"/>
    <cellStyle name="Normální 3_ACS" xfId="147"/>
    <cellStyle name="Normální 3_CCTV" xfId="148"/>
    <cellStyle name="Normální 3_EPS" xfId="149"/>
    <cellStyle name="Normální 3_ERO" xfId="150"/>
    <cellStyle name="Normální 3_JČ" xfId="151"/>
    <cellStyle name="Normální 3_SCS" xfId="152"/>
    <cellStyle name="Normální 30" xfId="153"/>
    <cellStyle name="Normální 31" xfId="154"/>
    <cellStyle name="Normální 32" xfId="155"/>
    <cellStyle name="Normální 33" xfId="156"/>
    <cellStyle name="Normální 34" xfId="157"/>
    <cellStyle name="Normální 35" xfId="158"/>
    <cellStyle name="Normální 36" xfId="159"/>
    <cellStyle name="Normální 37" xfId="160"/>
    <cellStyle name="Normální 38" xfId="161"/>
    <cellStyle name="Normální 39" xfId="162"/>
    <cellStyle name="normální 4" xfId="163"/>
    <cellStyle name="Normální 40" xfId="164"/>
    <cellStyle name="Normální 41" xfId="165"/>
    <cellStyle name="Normální 42" xfId="166"/>
    <cellStyle name="Normální 43" xfId="167"/>
    <cellStyle name="Normální 44" xfId="168"/>
    <cellStyle name="Normální 45" xfId="169"/>
    <cellStyle name="Normální 46" xfId="170"/>
    <cellStyle name="Normální 47" xfId="171"/>
    <cellStyle name="Normální 48" xfId="172"/>
    <cellStyle name="Normální 49" xfId="173"/>
    <cellStyle name="normální 5" xfId="174"/>
    <cellStyle name="normální 5 2" xfId="175"/>
    <cellStyle name="Normální 50" xfId="176"/>
    <cellStyle name="Normální 51" xfId="177"/>
    <cellStyle name="Normální 52" xfId="178"/>
    <cellStyle name="Normální 53" xfId="179"/>
    <cellStyle name="Normální 54" xfId="180"/>
    <cellStyle name="Normální 55" xfId="181"/>
    <cellStyle name="Normální 56" xfId="182"/>
    <cellStyle name="Normální 57" xfId="183"/>
    <cellStyle name="Normální 58" xfId="184"/>
    <cellStyle name="Normální 59" xfId="185"/>
    <cellStyle name="normální 6" xfId="186"/>
    <cellStyle name="Normální 60" xfId="187"/>
    <cellStyle name="Normální 61" xfId="188"/>
    <cellStyle name="Normální 62" xfId="189"/>
    <cellStyle name="Normální 63" xfId="190"/>
    <cellStyle name="normální 7" xfId="191"/>
    <cellStyle name="normální 8" xfId="192"/>
    <cellStyle name="normální 9" xfId="193"/>
    <cellStyle name="normální 9_ESI" xfId="194"/>
    <cellStyle name="normální_799_DPS_D_SO100_ZTKO_0002_RO_00" xfId="195"/>
    <cellStyle name="normální_799_DPS_D_SO100_ZTVO_0002_RO_00" xfId="196"/>
    <cellStyle name="normální_CEMS_II_REKAP_R20140302" xfId="197"/>
    <cellStyle name="normální_EZS_4566_01" xfId="198"/>
    <cellStyle name="normální_IO01-150209 - CEMS ČZU v Praze  II. etapa dostavby - Nabídkový rozpočet pro VZ" xfId="199"/>
    <cellStyle name="normální_IO02-799_DPS_D_IO02_ZTKV_0002_RO_00" xfId="200"/>
    <cellStyle name="normální_List1" xfId="201"/>
    <cellStyle name="normální_POL.XLS" xfId="202"/>
    <cellStyle name="normální_Sešit1" xfId="203"/>
    <cellStyle name="normální_Sešit4" xfId="204"/>
    <cellStyle name="normální_SO01_PLYN-799_DPS_D_SO100_ZTPO_0002_RO_00" xfId="205"/>
    <cellStyle name="normální_Vzor_vykaz_specifikace" xfId="206"/>
    <cellStyle name="normální_Zadávací podklad pro profese" xfId="207"/>
    <cellStyle name="Normalny_Pr1taa2000A" xfId="208"/>
    <cellStyle name="Pevné texty v krycím listu" xfId="209"/>
    <cellStyle name="Podnadpis" xfId="210"/>
    <cellStyle name="políčka" xfId="211"/>
    <cellStyle name="procent 2" xfId="212"/>
    <cellStyle name="procent 3" xfId="213"/>
    <cellStyle name="Procenta 2" xfId="214"/>
    <cellStyle name="RekapCisloOdd" xfId="215"/>
    <cellStyle name="RekapNazOdd" xfId="216"/>
    <cellStyle name="RekapOddiluSoucet" xfId="217"/>
    <cellStyle name="RekapTonaz" xfId="218"/>
    <cellStyle name="Skupina1Name" xfId="219"/>
    <cellStyle name="Skupina1Sum" xfId="220"/>
    <cellStyle name="Skupina2Name" xfId="221"/>
    <cellStyle name="Standard_aktuell" xfId="222"/>
    <cellStyle name="Stín+tučně" xfId="223"/>
    <cellStyle name="Stín+tučně+velké písmo" xfId="224"/>
    <cellStyle name="Styl 1" xfId="225"/>
    <cellStyle name="Styl 1 2" xfId="226"/>
    <cellStyle name="Styl 1_ESI" xfId="227"/>
    <cellStyle name="Style 1" xfId="228"/>
    <cellStyle name="Text v krycím listu" xfId="229"/>
    <cellStyle name="Tučně" xfId="230"/>
    <cellStyle name="TYP ŘÁDKU_4(sloupceJ-L)" xfId="231"/>
    <cellStyle name="Währung [0]_Tabelle1" xfId="232"/>
    <cellStyle name="Währung_Tabelle1" xfId="233"/>
    <cellStyle name="základní" xfId="234"/>
    <cellStyle name="ZboziCena" xfId="235"/>
    <cellStyle name="ZboziNazev" xfId="236"/>
    <cellStyle name="ZboziPocet" xfId="237"/>
    <cellStyle name="Zboží" xfId="238"/>
    <cellStyle name="Обычный_pr.c.002-D+M venkovni kanal., vodovodu a plynovodu" xfId="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kub\AppData\Local\Microsoft\Windows\INetCache\IE\AFP6YMG8\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tabSelected="1" zoomScaleNormal="100" workbookViewId="0">
      <selection activeCell="E24" sqref="E24"/>
    </sheetView>
  </sheetViews>
  <sheetFormatPr defaultRowHeight="12.75"/>
  <cols>
    <col min="1" max="1" width="12.5703125" style="1153" customWidth="1"/>
    <col min="2" max="2" width="4.28515625" style="1153" customWidth="1"/>
    <col min="3" max="3" width="5.28515625" style="1153" customWidth="1"/>
    <col min="4" max="4" width="26.7109375" style="1153" customWidth="1"/>
    <col min="5" max="5" width="13.42578125" style="1153" customWidth="1"/>
    <col min="6" max="6" width="32.42578125" style="1228" customWidth="1"/>
    <col min="7" max="7" width="14.7109375" style="1151" customWidth="1"/>
    <col min="8" max="8" width="24.5703125" style="1152" customWidth="1"/>
    <col min="9" max="9" width="16.85546875" style="1153" customWidth="1"/>
    <col min="10" max="10" width="16.28515625" style="1153" customWidth="1"/>
    <col min="11" max="11" width="14.85546875" style="1153" customWidth="1"/>
    <col min="12" max="16384" width="9.140625" style="1153"/>
  </cols>
  <sheetData>
    <row r="1" spans="1:55" ht="20.100000000000001" customHeight="1">
      <c r="A1" s="1147"/>
      <c r="B1" s="1148" t="s">
        <v>4392</v>
      </c>
      <c r="C1" s="1149"/>
      <c r="D1" s="1149"/>
      <c r="E1" s="1149"/>
      <c r="F1" s="1150"/>
    </row>
    <row r="2" spans="1:55" ht="20.100000000000001" customHeight="1">
      <c r="A2" s="1147"/>
      <c r="B2" s="1154"/>
      <c r="C2" s="1149"/>
      <c r="D2" s="1149"/>
      <c r="E2" s="1149"/>
      <c r="F2" s="1155"/>
    </row>
    <row r="3" spans="1:55">
      <c r="A3" s="1156" t="s">
        <v>1362</v>
      </c>
      <c r="E3" s="1157"/>
      <c r="F3" s="1157"/>
      <c r="M3" s="1158"/>
      <c r="AY3" s="1159"/>
      <c r="AZ3" s="1159"/>
      <c r="BA3" s="1159"/>
      <c r="BB3" s="1159"/>
      <c r="BC3" s="1159"/>
    </row>
    <row r="4" spans="1:55">
      <c r="A4" s="1154" t="s">
        <v>1363</v>
      </c>
      <c r="C4" s="1149"/>
      <c r="D4" s="1149"/>
      <c r="E4" s="1149"/>
      <c r="F4" s="1155"/>
    </row>
    <row r="5" spans="1:55">
      <c r="A5" s="1154"/>
      <c r="C5" s="1149"/>
      <c r="D5" s="1149"/>
      <c r="E5" s="1149"/>
      <c r="F5" s="1155"/>
    </row>
    <row r="6" spans="1:55">
      <c r="A6" s="1156" t="s">
        <v>4393</v>
      </c>
      <c r="C6" s="1149"/>
      <c r="D6" s="1149"/>
      <c r="E6" s="1149"/>
      <c r="F6" s="1155"/>
    </row>
    <row r="7" spans="1:55">
      <c r="A7" s="1154" t="s">
        <v>4394</v>
      </c>
      <c r="C7" s="1149"/>
      <c r="D7" s="1149"/>
      <c r="E7" s="1149"/>
      <c r="F7" s="1155"/>
    </row>
    <row r="8" spans="1:55">
      <c r="A8" s="1154"/>
      <c r="C8" s="1149"/>
      <c r="D8" s="1149"/>
      <c r="E8" s="1149"/>
      <c r="F8" s="1155"/>
    </row>
    <row r="9" spans="1:55">
      <c r="A9" s="1156" t="s">
        <v>4396</v>
      </c>
      <c r="C9" s="1149"/>
      <c r="D9" s="1149"/>
      <c r="E9" s="1149"/>
      <c r="F9" s="1155"/>
    </row>
    <row r="10" spans="1:55">
      <c r="A10" s="1154" t="s">
        <v>4395</v>
      </c>
      <c r="C10" s="1149"/>
      <c r="D10" s="1149"/>
      <c r="E10" s="1149"/>
      <c r="F10" s="1155"/>
    </row>
    <row r="11" spans="1:55">
      <c r="A11" s="1154"/>
      <c r="C11" s="1149"/>
      <c r="D11" s="1149"/>
      <c r="E11" s="1149"/>
      <c r="F11" s="1155"/>
    </row>
    <row r="12" spans="1:55">
      <c r="A12" s="1156" t="s">
        <v>4397</v>
      </c>
      <c r="C12" s="1149"/>
      <c r="D12" s="1149"/>
      <c r="E12" s="1149"/>
      <c r="F12" s="1155"/>
    </row>
    <row r="13" spans="1:55">
      <c r="A13" s="211"/>
      <c r="C13" s="1149"/>
      <c r="D13" s="1149"/>
      <c r="E13" s="1149"/>
      <c r="F13" s="1155"/>
    </row>
    <row r="14" spans="1:55">
      <c r="A14" s="211"/>
      <c r="C14" s="1149"/>
      <c r="D14" s="1149"/>
      <c r="E14" s="1149"/>
      <c r="F14" s="1155"/>
    </row>
    <row r="15" spans="1:55">
      <c r="A15" s="1156" t="s">
        <v>4398</v>
      </c>
      <c r="C15" s="1149"/>
      <c r="D15" s="1149"/>
      <c r="E15" s="1149"/>
      <c r="F15" s="1155"/>
    </row>
    <row r="16" spans="1:55">
      <c r="A16" s="1154" t="s">
        <v>4849</v>
      </c>
      <c r="C16" s="1149"/>
      <c r="D16" s="1149"/>
      <c r="E16" s="1149"/>
      <c r="F16" s="1155"/>
    </row>
    <row r="17" spans="1:13">
      <c r="A17" s="1154"/>
      <c r="C17" s="1149"/>
      <c r="D17" s="1149"/>
      <c r="E17" s="1149"/>
      <c r="F17" s="1155"/>
    </row>
    <row r="18" spans="1:13" ht="20.100000000000001" customHeight="1">
      <c r="A18" s="1154"/>
      <c r="B18" s="1154"/>
      <c r="C18" s="1149"/>
      <c r="D18" s="1149"/>
      <c r="E18" s="1149"/>
      <c r="F18" s="1155"/>
    </row>
    <row r="19" spans="1:13">
      <c r="A19" s="1160"/>
      <c r="B19" s="1161"/>
      <c r="C19" s="1161"/>
      <c r="D19" s="1162"/>
      <c r="E19" s="1162"/>
      <c r="F19" s="1163"/>
      <c r="G19" s="1164"/>
      <c r="I19" s="1165"/>
    </row>
    <row r="20" spans="1:13" s="1172" customFormat="1" ht="12" customHeight="1">
      <c r="A20" s="1166"/>
      <c r="B20" s="1167"/>
      <c r="C20" s="1168"/>
      <c r="D20" s="1169"/>
      <c r="E20" s="1170"/>
      <c r="F20" s="1169"/>
      <c r="G20" s="1169"/>
      <c r="H20" s="1171"/>
      <c r="M20" s="1173"/>
    </row>
    <row r="21" spans="1:13" s="1172" customFormat="1" ht="20.100000000000001" customHeight="1">
      <c r="A21" s="1174" t="s">
        <v>4399</v>
      </c>
      <c r="B21" s="1174"/>
      <c r="C21" s="1168"/>
      <c r="D21" s="1175"/>
      <c r="F21" s="1176">
        <f>'CELEK-rekap'!F35</f>
        <v>0</v>
      </c>
      <c r="G21" s="1177"/>
      <c r="H21" s="1171"/>
      <c r="I21" s="1178"/>
      <c r="K21" s="1175"/>
      <c r="M21" s="1173"/>
    </row>
    <row r="22" spans="1:13" s="1172" customFormat="1" ht="20.100000000000001" customHeight="1">
      <c r="A22" s="1174" t="s">
        <v>4400</v>
      </c>
      <c r="B22" s="1174"/>
      <c r="C22" s="1168"/>
      <c r="D22" s="1175"/>
      <c r="F22" s="1176">
        <f>'CELEK-rekap'!F36</f>
        <v>0</v>
      </c>
      <c r="G22" s="1177"/>
      <c r="H22" s="1171"/>
      <c r="I22" s="1178"/>
      <c r="K22" s="1175"/>
      <c r="M22" s="1173"/>
    </row>
    <row r="23" spans="1:13" s="1172" customFormat="1" ht="20.100000000000001" customHeight="1">
      <c r="A23" s="1174" t="s">
        <v>4401</v>
      </c>
      <c r="B23" s="1174"/>
      <c r="C23" s="1168"/>
      <c r="D23" s="1175"/>
      <c r="F23" s="1176">
        <f>F21+F22</f>
        <v>0</v>
      </c>
      <c r="G23" s="1177"/>
      <c r="H23" s="1171"/>
      <c r="I23" s="1178"/>
      <c r="K23" s="1175"/>
      <c r="M23" s="1173"/>
    </row>
    <row r="24" spans="1:13" s="1187" customFormat="1" ht="20.100000000000001" customHeight="1">
      <c r="A24" s="1179"/>
      <c r="B24" s="1179"/>
      <c r="C24" s="1180"/>
      <c r="D24" s="1181"/>
      <c r="E24" s="1182"/>
      <c r="F24" s="1183"/>
      <c r="G24" s="1184"/>
      <c r="H24" s="1185"/>
      <c r="I24" s="1186"/>
      <c r="K24" s="1188"/>
      <c r="M24" s="1189"/>
    </row>
    <row r="25" spans="1:13" s="1187" customFormat="1" ht="20.100000000000001" customHeight="1">
      <c r="A25" s="1190"/>
      <c r="B25" s="1190"/>
      <c r="C25" s="1191"/>
      <c r="D25" s="1188"/>
      <c r="E25" s="1192"/>
      <c r="F25" s="1176"/>
      <c r="G25" s="1184"/>
      <c r="H25" s="1185"/>
      <c r="I25" s="1186"/>
      <c r="K25" s="1188"/>
      <c r="M25" s="1189"/>
    </row>
    <row r="26" spans="1:13" s="1187" customFormat="1" ht="20.100000000000001" customHeight="1">
      <c r="A26" s="1190" t="s">
        <v>4402</v>
      </c>
      <c r="B26" s="1191" t="s">
        <v>4403</v>
      </c>
      <c r="C26" s="1191"/>
      <c r="D26" s="1188">
        <f>'CELEK-rekap'!D35</f>
        <v>0</v>
      </c>
      <c r="E26" s="1192"/>
      <c r="F26" s="1193">
        <f>0.15*D26</f>
        <v>0</v>
      </c>
      <c r="G26" s="1184"/>
      <c r="H26" s="1185"/>
      <c r="I26" s="1186"/>
      <c r="K26" s="1188"/>
      <c r="M26" s="1189"/>
    </row>
    <row r="27" spans="1:13" s="1187" customFormat="1" ht="20.100000000000001" customHeight="1">
      <c r="A27" s="1190" t="s">
        <v>4404</v>
      </c>
      <c r="B27" s="1191" t="s">
        <v>4403</v>
      </c>
      <c r="C27" s="1191"/>
      <c r="D27" s="1194">
        <f>'CELEK-rekap'!E35</f>
        <v>0</v>
      </c>
      <c r="E27" s="1193"/>
      <c r="F27" s="1193">
        <f>0.21*D27</f>
        <v>0</v>
      </c>
      <c r="G27" s="1184"/>
      <c r="H27" s="1185"/>
      <c r="I27" s="1186"/>
      <c r="K27" s="1188"/>
      <c r="M27" s="1189"/>
    </row>
    <row r="28" spans="1:13" s="1187" customFormat="1" ht="20.100000000000001" customHeight="1">
      <c r="A28" s="1195"/>
      <c r="B28" s="1195"/>
      <c r="C28" s="1180"/>
      <c r="D28" s="1181"/>
      <c r="E28" s="1182"/>
      <c r="F28" s="1196"/>
      <c r="G28" s="1184"/>
      <c r="H28" s="1185"/>
      <c r="I28" s="1186"/>
      <c r="K28" s="1188"/>
      <c r="M28" s="1189"/>
    </row>
    <row r="29" spans="1:13" s="1187" customFormat="1" ht="20.100000000000001" customHeight="1">
      <c r="A29" s="1197"/>
      <c r="B29" s="1197"/>
      <c r="C29" s="1191"/>
      <c r="D29" s="1188"/>
      <c r="E29" s="1192"/>
      <c r="F29" s="1198"/>
      <c r="G29" s="1184"/>
      <c r="H29" s="1185"/>
      <c r="I29" s="1186"/>
      <c r="K29" s="1188"/>
      <c r="M29" s="1189"/>
    </row>
    <row r="30" spans="1:13" s="1172" customFormat="1" ht="20.100000000000001" customHeight="1">
      <c r="A30" s="1341" t="s">
        <v>4405</v>
      </c>
      <c r="B30" s="1342" t="s">
        <v>4406</v>
      </c>
      <c r="C30" s="1343" t="s">
        <v>4407</v>
      </c>
      <c r="D30" s="1344"/>
      <c r="F30" s="1198">
        <f>F23+F26+F27</f>
        <v>0</v>
      </c>
      <c r="G30" s="1177"/>
      <c r="H30" s="1171"/>
      <c r="I30" s="1178"/>
      <c r="K30" s="1175"/>
      <c r="M30" s="1173"/>
    </row>
    <row r="31" spans="1:13" s="1207" customFormat="1" ht="20.100000000000001" customHeight="1">
      <c r="A31" s="1199"/>
      <c r="B31" s="1199"/>
      <c r="C31" s="1200"/>
      <c r="D31" s="1201"/>
      <c r="E31" s="1202"/>
      <c r="F31" s="1203"/>
      <c r="G31" s="1204"/>
      <c r="H31" s="1205"/>
      <c r="I31" s="1206"/>
      <c r="K31" s="1201"/>
      <c r="M31" s="1208"/>
    </row>
    <row r="32" spans="1:13" s="1207" customFormat="1" ht="20.100000000000001" customHeight="1">
      <c r="A32" s="1199"/>
      <c r="B32" s="1199"/>
      <c r="C32" s="1200"/>
      <c r="D32" s="1201"/>
      <c r="E32" s="1202"/>
      <c r="F32" s="1203"/>
      <c r="G32" s="1204"/>
      <c r="H32" s="1205"/>
      <c r="I32" s="1206"/>
      <c r="K32" s="1201"/>
      <c r="M32" s="1208"/>
    </row>
    <row r="33" spans="1:13" s="1207" customFormat="1" ht="20.100000000000001" customHeight="1">
      <c r="A33" s="1209" t="s">
        <v>4398</v>
      </c>
      <c r="B33" s="1210"/>
      <c r="C33" s="1211"/>
      <c r="D33" s="1212"/>
      <c r="E33" s="1213" t="s">
        <v>4408</v>
      </c>
      <c r="F33" s="1214"/>
      <c r="G33" s="1204"/>
      <c r="H33" s="1205"/>
      <c r="I33" s="1206"/>
      <c r="K33" s="1201"/>
      <c r="M33" s="1208"/>
    </row>
    <row r="34" spans="1:13" s="1207" customFormat="1" ht="20.100000000000001" customHeight="1">
      <c r="A34" s="1215"/>
      <c r="B34" s="1216"/>
      <c r="C34" s="1217"/>
      <c r="D34" s="1218"/>
      <c r="E34" s="1219"/>
      <c r="F34" s="1220"/>
      <c r="G34" s="1204"/>
      <c r="H34" s="1205"/>
      <c r="I34" s="1206"/>
      <c r="K34" s="1201"/>
      <c r="M34" s="1208"/>
    </row>
    <row r="35" spans="1:13" s="1207" customFormat="1" ht="20.100000000000001" customHeight="1">
      <c r="A35" s="1215"/>
      <c r="B35" s="1216"/>
      <c r="C35" s="1217"/>
      <c r="D35" s="1218"/>
      <c r="E35" s="1219"/>
      <c r="F35" s="1220"/>
      <c r="G35" s="1204"/>
      <c r="H35" s="1205"/>
      <c r="I35" s="1206"/>
      <c r="K35" s="1201"/>
      <c r="M35" s="1208"/>
    </row>
    <row r="36" spans="1:13" s="1207" customFormat="1" ht="20.100000000000001" customHeight="1">
      <c r="A36" s="1215"/>
      <c r="B36" s="1216"/>
      <c r="C36" s="1217"/>
      <c r="D36" s="1218"/>
      <c r="E36" s="1219"/>
      <c r="F36" s="1220"/>
      <c r="G36" s="1204"/>
      <c r="H36" s="1205"/>
      <c r="I36" s="1206"/>
      <c r="K36" s="1201"/>
      <c r="M36" s="1208"/>
    </row>
    <row r="37" spans="1:13" s="1207" customFormat="1" ht="20.100000000000001" customHeight="1">
      <c r="A37" s="1215"/>
      <c r="B37" s="1216"/>
      <c r="C37" s="1217"/>
      <c r="D37" s="1218"/>
      <c r="E37" s="1219"/>
      <c r="F37" s="1220"/>
      <c r="G37" s="1204"/>
      <c r="H37" s="1205"/>
      <c r="I37" s="1206"/>
      <c r="K37" s="1201"/>
      <c r="M37" s="1208"/>
    </row>
    <row r="38" spans="1:13" s="1207" customFormat="1" ht="20.100000000000001" customHeight="1">
      <c r="A38" s="1221" t="s">
        <v>4409</v>
      </c>
      <c r="B38" s="1222"/>
      <c r="C38" s="1223"/>
      <c r="D38" s="1224" t="s">
        <v>4410</v>
      </c>
      <c r="E38" s="1221" t="s">
        <v>4409</v>
      </c>
      <c r="F38" s="1224" t="s">
        <v>4410</v>
      </c>
      <c r="G38" s="1204"/>
      <c r="H38" s="1205"/>
      <c r="I38" s="1206"/>
      <c r="K38" s="1201"/>
      <c r="M38" s="1208"/>
    </row>
    <row r="39" spans="1:13" s="1207" customFormat="1" ht="20.100000000000001" customHeight="1">
      <c r="A39" s="1209" t="s">
        <v>4396</v>
      </c>
      <c r="B39" s="1210"/>
      <c r="C39" s="1211"/>
      <c r="D39" s="1212"/>
      <c r="E39" s="1213" t="s">
        <v>4397</v>
      </c>
      <c r="F39" s="1214"/>
      <c r="G39" s="1204"/>
      <c r="H39" s="1205"/>
      <c r="I39" s="1206"/>
      <c r="K39" s="1201"/>
      <c r="M39" s="1208"/>
    </row>
    <row r="40" spans="1:13" s="1207" customFormat="1" ht="20.100000000000001" customHeight="1">
      <c r="A40" s="1215"/>
      <c r="B40" s="1216"/>
      <c r="C40" s="1217"/>
      <c r="D40" s="1218"/>
      <c r="E40" s="1219"/>
      <c r="F40" s="1220"/>
      <c r="G40" s="1204"/>
      <c r="H40" s="1205"/>
      <c r="I40" s="1206"/>
      <c r="K40" s="1201"/>
      <c r="M40" s="1208"/>
    </row>
    <row r="41" spans="1:13" s="1207" customFormat="1" ht="20.100000000000001" customHeight="1">
      <c r="A41" s="1215"/>
      <c r="B41" s="1216"/>
      <c r="C41" s="1217"/>
      <c r="D41" s="1218"/>
      <c r="E41" s="1219"/>
      <c r="F41" s="1220"/>
      <c r="G41" s="1204"/>
      <c r="H41" s="1205"/>
      <c r="I41" s="1206"/>
      <c r="K41" s="1201"/>
      <c r="M41" s="1208"/>
    </row>
    <row r="42" spans="1:13" s="1207" customFormat="1" ht="20.100000000000001" customHeight="1">
      <c r="A42" s="1215"/>
      <c r="B42" s="1216"/>
      <c r="C42" s="1217"/>
      <c r="D42" s="1218"/>
      <c r="E42" s="1219"/>
      <c r="F42" s="1220"/>
      <c r="G42" s="1204"/>
      <c r="H42" s="1205"/>
      <c r="I42" s="1206"/>
      <c r="K42" s="1201"/>
      <c r="M42" s="1208"/>
    </row>
    <row r="43" spans="1:13" s="1207" customFormat="1" ht="20.100000000000001" customHeight="1">
      <c r="A43" s="1215"/>
      <c r="B43" s="1216"/>
      <c r="C43" s="1217"/>
      <c r="D43" s="1218"/>
      <c r="E43" s="1219"/>
      <c r="F43" s="1220"/>
      <c r="G43" s="1204"/>
      <c r="H43" s="1205"/>
      <c r="I43" s="1206"/>
      <c r="K43" s="1201"/>
      <c r="M43" s="1208"/>
    </row>
    <row r="44" spans="1:13" s="1207" customFormat="1" ht="20.100000000000001" customHeight="1">
      <c r="A44" s="1221" t="s">
        <v>4409</v>
      </c>
      <c r="B44" s="1222"/>
      <c r="C44" s="1223"/>
      <c r="D44" s="1224" t="s">
        <v>4410</v>
      </c>
      <c r="E44" s="1221" t="s">
        <v>4409</v>
      </c>
      <c r="F44" s="1224" t="s">
        <v>4410</v>
      </c>
      <c r="G44" s="1204"/>
      <c r="H44" s="1205"/>
      <c r="I44" s="1206"/>
      <c r="K44" s="1201"/>
      <c r="M44" s="1208"/>
    </row>
    <row r="45" spans="1:13" s="1207" customFormat="1" ht="20.100000000000001" customHeight="1">
      <c r="A45" s="1199"/>
      <c r="B45" s="1199"/>
      <c r="C45" s="1200"/>
      <c r="D45" s="1201"/>
      <c r="E45" s="1202"/>
      <c r="F45" s="1203"/>
      <c r="G45" s="1204"/>
      <c r="H45" s="1205"/>
      <c r="I45" s="1206"/>
      <c r="K45" s="1201"/>
      <c r="M45" s="1208"/>
    </row>
    <row r="46" spans="1:13" s="1207" customFormat="1" ht="20.100000000000001" customHeight="1">
      <c r="A46" s="1199"/>
      <c r="B46" s="1199"/>
      <c r="C46" s="1200"/>
      <c r="D46" s="1201"/>
      <c r="E46" s="1202"/>
      <c r="F46" s="1203"/>
      <c r="G46" s="1204"/>
      <c r="H46" s="1205"/>
      <c r="I46" s="1206"/>
      <c r="K46" s="1201"/>
      <c r="M46" s="1208"/>
    </row>
    <row r="47" spans="1:13" s="1207" customFormat="1" ht="20.100000000000001" customHeight="1">
      <c r="A47" s="1199"/>
      <c r="B47" s="1199"/>
      <c r="C47" s="1200"/>
      <c r="D47" s="1201"/>
      <c r="E47" s="1202"/>
      <c r="F47" s="1203"/>
      <c r="G47" s="1204"/>
      <c r="H47" s="1205"/>
      <c r="I47" s="1206"/>
      <c r="K47" s="1201"/>
      <c r="M47" s="1208"/>
    </row>
    <row r="48" spans="1:13" ht="18" customHeight="1">
      <c r="A48" s="1279"/>
      <c r="B48" s="1280"/>
      <c r="C48" s="1280"/>
      <c r="D48" s="1280"/>
      <c r="E48" s="1280"/>
      <c r="F48" s="1280"/>
      <c r="M48" s="1158"/>
    </row>
    <row r="49" spans="1:13" ht="17.25" customHeight="1">
      <c r="A49" s="1279"/>
      <c r="B49" s="1280"/>
      <c r="C49" s="1280"/>
      <c r="D49" s="1280"/>
      <c r="E49" s="1280"/>
      <c r="F49" s="1280"/>
      <c r="M49" s="1158"/>
    </row>
    <row r="50" spans="1:13" ht="17.25" customHeight="1">
      <c r="A50" s="1279"/>
      <c r="B50" s="1280"/>
      <c r="C50" s="1280"/>
      <c r="D50" s="1280"/>
      <c r="E50" s="1280"/>
      <c r="F50" s="1280"/>
      <c r="M50" s="1158"/>
    </row>
    <row r="51" spans="1:13">
      <c r="C51" s="1149"/>
      <c r="D51" s="1149"/>
      <c r="E51" s="1225"/>
      <c r="F51" s="1149"/>
    </row>
    <row r="52" spans="1:13">
      <c r="E52" s="1226"/>
      <c r="F52" s="1153"/>
    </row>
    <row r="53" spans="1:13">
      <c r="F53" s="1153"/>
    </row>
    <row r="54" spans="1:13">
      <c r="B54" s="1156"/>
      <c r="F54" s="1153"/>
    </row>
    <row r="55" spans="1:13">
      <c r="F55" s="1153"/>
    </row>
    <row r="56" spans="1:13">
      <c r="F56" s="1153"/>
    </row>
    <row r="57" spans="1:13">
      <c r="F57" s="1153"/>
    </row>
    <row r="58" spans="1:13">
      <c r="F58" s="1153"/>
    </row>
    <row r="59" spans="1:13">
      <c r="F59" s="1153"/>
    </row>
    <row r="60" spans="1:13">
      <c r="F60" s="1153"/>
    </row>
    <row r="61" spans="1:13">
      <c r="F61" s="1153"/>
    </row>
    <row r="62" spans="1:13">
      <c r="F62" s="1153"/>
    </row>
    <row r="63" spans="1:13">
      <c r="F63" s="1153"/>
    </row>
    <row r="64" spans="1:13">
      <c r="F64" s="1153"/>
    </row>
    <row r="65" spans="1:6">
      <c r="F65" s="1153"/>
    </row>
    <row r="66" spans="1:6">
      <c r="F66" s="1153"/>
    </row>
    <row r="67" spans="1:6">
      <c r="F67" s="1153"/>
    </row>
    <row r="68" spans="1:6">
      <c r="F68" s="1153"/>
    </row>
    <row r="69" spans="1:6">
      <c r="F69" s="1153"/>
    </row>
    <row r="70" spans="1:6">
      <c r="F70" s="1153"/>
    </row>
    <row r="71" spans="1:6">
      <c r="F71" s="1153"/>
    </row>
    <row r="72" spans="1:6">
      <c r="F72" s="1153"/>
    </row>
    <row r="73" spans="1:6">
      <c r="A73" s="1151"/>
      <c r="B73" s="1151"/>
      <c r="C73" s="1151"/>
      <c r="D73" s="1151"/>
      <c r="E73" s="1151"/>
      <c r="F73" s="1151"/>
    </row>
    <row r="74" spans="1:6">
      <c r="A74" s="1151"/>
      <c r="B74" s="1151"/>
      <c r="C74" s="1151"/>
      <c r="D74" s="1151"/>
      <c r="E74" s="1151"/>
      <c r="F74" s="1151"/>
    </row>
    <row r="75" spans="1:6">
      <c r="A75" s="1151"/>
      <c r="B75" s="1151"/>
      <c r="C75" s="1151"/>
      <c r="D75" s="1151"/>
      <c r="E75" s="1151"/>
      <c r="F75" s="1151"/>
    </row>
    <row r="76" spans="1:6">
      <c r="A76" s="1151"/>
      <c r="B76" s="1151"/>
      <c r="C76" s="1151"/>
      <c r="D76" s="1151"/>
      <c r="E76" s="1151"/>
      <c r="F76" s="1151"/>
    </row>
    <row r="77" spans="1:6">
      <c r="F77" s="1153"/>
    </row>
    <row r="78" spans="1:6">
      <c r="F78" s="1153"/>
    </row>
    <row r="79" spans="1:6">
      <c r="F79" s="1153"/>
    </row>
    <row r="80" spans="1:6">
      <c r="F80" s="1153"/>
    </row>
    <row r="81" spans="6:6">
      <c r="F81" s="1153"/>
    </row>
    <row r="82" spans="6:6">
      <c r="F82" s="1153"/>
    </row>
    <row r="83" spans="6:6">
      <c r="F83" s="1153"/>
    </row>
    <row r="84" spans="6:6">
      <c r="F84" s="1153"/>
    </row>
    <row r="85" spans="6:6">
      <c r="F85" s="1153"/>
    </row>
    <row r="86" spans="6:6">
      <c r="F86" s="1153"/>
    </row>
    <row r="87" spans="6:6">
      <c r="F87" s="1153"/>
    </row>
    <row r="88" spans="6:6">
      <c r="F88" s="1153"/>
    </row>
    <row r="89" spans="6:6">
      <c r="F89" s="1153"/>
    </row>
    <row r="90" spans="6:6">
      <c r="F90" s="1153"/>
    </row>
    <row r="91" spans="6:6">
      <c r="F91" s="1153"/>
    </row>
    <row r="92" spans="6:6">
      <c r="F92" s="1153"/>
    </row>
    <row r="93" spans="6:6">
      <c r="F93" s="1153"/>
    </row>
    <row r="94" spans="6:6">
      <c r="F94" s="1153"/>
    </row>
    <row r="95" spans="6:6">
      <c r="F95" s="1153"/>
    </row>
    <row r="96" spans="6:6">
      <c r="F96" s="1153"/>
    </row>
    <row r="97" spans="1:6">
      <c r="F97" s="1153"/>
    </row>
    <row r="98" spans="1:6">
      <c r="F98" s="1153"/>
    </row>
    <row r="99" spans="1:6">
      <c r="F99" s="1153"/>
    </row>
    <row r="100" spans="1:6">
      <c r="F100" s="1153"/>
    </row>
    <row r="101" spans="1:6">
      <c r="F101" s="1153"/>
    </row>
    <row r="102" spans="1:6">
      <c r="F102" s="1153"/>
    </row>
    <row r="103" spans="1:6">
      <c r="F103" s="1153"/>
    </row>
    <row r="104" spans="1:6">
      <c r="F104" s="1153"/>
    </row>
    <row r="105" spans="1:6">
      <c r="F105" s="1153"/>
    </row>
    <row r="106" spans="1:6">
      <c r="F106" s="1153"/>
    </row>
    <row r="107" spans="1:6">
      <c r="F107" s="1153"/>
    </row>
    <row r="108" spans="1:6">
      <c r="A108" s="1227"/>
      <c r="B108" s="1227"/>
    </row>
    <row r="109" spans="1:6">
      <c r="A109" s="1151"/>
      <c r="B109" s="1151"/>
      <c r="C109" s="1229"/>
      <c r="D109" s="1229"/>
      <c r="E109" s="1229"/>
      <c r="F109" s="1230"/>
    </row>
    <row r="110" spans="1:6">
      <c r="A110" s="1231"/>
      <c r="B110" s="1231"/>
      <c r="C110" s="1151"/>
      <c r="D110" s="1151"/>
      <c r="E110" s="1151"/>
      <c r="F110" s="1232"/>
    </row>
    <row r="111" spans="1:6">
      <c r="A111" s="1151"/>
      <c r="B111" s="1151"/>
      <c r="C111" s="1151"/>
      <c r="D111" s="1151"/>
      <c r="E111" s="1151"/>
      <c r="F111" s="1232"/>
    </row>
    <row r="112" spans="1:6">
      <c r="A112" s="1151"/>
      <c r="B112" s="1151"/>
      <c r="C112" s="1151"/>
      <c r="D112" s="1151"/>
      <c r="E112" s="1151"/>
      <c r="F112" s="1232"/>
    </row>
    <row r="113" spans="1:6">
      <c r="A113" s="1151"/>
      <c r="B113" s="1151"/>
      <c r="C113" s="1151"/>
      <c r="D113" s="1151"/>
      <c r="E113" s="1151"/>
      <c r="F113" s="1232"/>
    </row>
    <row r="114" spans="1:6">
      <c r="A114" s="1151"/>
      <c r="B114" s="1151"/>
      <c r="C114" s="1151"/>
      <c r="D114" s="1151"/>
      <c r="E114" s="1151"/>
      <c r="F114" s="1232"/>
    </row>
    <row r="115" spans="1:6">
      <c r="A115" s="1151"/>
      <c r="B115" s="1151"/>
      <c r="C115" s="1151"/>
      <c r="D115" s="1151"/>
      <c r="E115" s="1151"/>
      <c r="F115" s="1232"/>
    </row>
    <row r="116" spans="1:6">
      <c r="A116" s="1151"/>
      <c r="B116" s="1151"/>
      <c r="C116" s="1151"/>
      <c r="D116" s="1151"/>
      <c r="E116" s="1151"/>
      <c r="F116" s="1232"/>
    </row>
    <row r="117" spans="1:6">
      <c r="A117" s="1151"/>
      <c r="B117" s="1151"/>
      <c r="C117" s="1151"/>
      <c r="D117" s="1151"/>
      <c r="E117" s="1151"/>
      <c r="F117" s="1232"/>
    </row>
    <row r="118" spans="1:6">
      <c r="A118" s="1151"/>
      <c r="B118" s="1151"/>
      <c r="C118" s="1151"/>
      <c r="D118" s="1151"/>
      <c r="E118" s="1151"/>
      <c r="F118" s="1232"/>
    </row>
    <row r="119" spans="1:6">
      <c r="A119" s="1151"/>
      <c r="B119" s="1151"/>
      <c r="C119" s="1151"/>
      <c r="D119" s="1151"/>
      <c r="E119" s="1151"/>
      <c r="F119" s="1232"/>
    </row>
    <row r="120" spans="1:6">
      <c r="A120" s="1151"/>
      <c r="B120" s="1151"/>
      <c r="C120" s="1151"/>
      <c r="D120" s="1151"/>
      <c r="E120" s="1151"/>
      <c r="F120" s="1232"/>
    </row>
    <row r="121" spans="1:6">
      <c r="A121" s="1151"/>
      <c r="B121" s="1151"/>
      <c r="C121" s="1151"/>
      <c r="D121" s="1151"/>
      <c r="E121" s="1151"/>
      <c r="F121" s="1232"/>
    </row>
    <row r="122" spans="1:6">
      <c r="A122" s="1151"/>
      <c r="B122" s="1151"/>
      <c r="C122" s="1151"/>
      <c r="D122" s="1151"/>
      <c r="E122" s="1151"/>
      <c r="F122" s="1232"/>
    </row>
  </sheetData>
  <sheetProtection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zoomScaleNormal="100" workbookViewId="0">
      <selection activeCell="E5" sqref="E5"/>
    </sheetView>
  </sheetViews>
  <sheetFormatPr defaultRowHeight="12.75"/>
  <cols>
    <col min="1" max="1" width="9" style="1153" customWidth="1"/>
    <col min="2" max="2" width="29.42578125" style="1153" customWidth="1"/>
    <col min="3" max="3" width="6.7109375" style="1153" customWidth="1"/>
    <col min="4" max="4" width="14.140625" style="1153" customWidth="1"/>
    <col min="5" max="5" width="17.28515625" style="1153" customWidth="1"/>
    <col min="6" max="6" width="15.140625" style="1228" customWidth="1"/>
    <col min="7" max="7" width="14.7109375" style="1151" customWidth="1"/>
    <col min="8" max="8" width="24.5703125" style="1152" customWidth="1"/>
    <col min="9" max="9" width="16.85546875" style="1153" customWidth="1"/>
    <col min="10" max="10" width="16.28515625" style="1153" customWidth="1"/>
    <col min="11" max="11" width="14.85546875" style="1153" customWidth="1"/>
    <col min="12" max="16384" width="9.140625" style="1153"/>
  </cols>
  <sheetData>
    <row r="1" spans="1:55" ht="20.100000000000001" customHeight="1">
      <c r="A1" s="1147"/>
      <c r="B1" s="1148" t="s">
        <v>4507</v>
      </c>
      <c r="C1" s="1149"/>
      <c r="D1" s="1149"/>
      <c r="E1" s="1149"/>
      <c r="F1" s="1150"/>
    </row>
    <row r="2" spans="1:55" ht="20.100000000000001" customHeight="1">
      <c r="A2" s="1147"/>
      <c r="B2" s="1154"/>
      <c r="C2" s="1149"/>
      <c r="D2" s="1149"/>
      <c r="E2" s="1149"/>
      <c r="F2" s="1155"/>
    </row>
    <row r="3" spans="1:55">
      <c r="A3" s="1156" t="s">
        <v>1362</v>
      </c>
      <c r="E3" s="1157"/>
      <c r="F3" s="1157"/>
      <c r="M3" s="1158"/>
      <c r="AY3" s="1159"/>
      <c r="AZ3" s="1159"/>
      <c r="BA3" s="1159"/>
      <c r="BB3" s="1159"/>
      <c r="BC3" s="1159"/>
    </row>
    <row r="4" spans="1:55">
      <c r="A4" s="1154" t="s">
        <v>1363</v>
      </c>
      <c r="C4" s="1149"/>
      <c r="D4" s="1149"/>
      <c r="E4" s="1149"/>
      <c r="F4" s="1155"/>
    </row>
    <row r="5" spans="1:55">
      <c r="A5" s="1154"/>
      <c r="C5" s="1149"/>
      <c r="D5" s="1149"/>
      <c r="E5" s="1149"/>
      <c r="F5" s="1155"/>
    </row>
    <row r="6" spans="1:55" ht="20.100000000000001" customHeight="1">
      <c r="A6" s="1147"/>
      <c r="B6" s="1154"/>
      <c r="C6" s="1149"/>
      <c r="D6" s="1149"/>
      <c r="E6" s="1149"/>
      <c r="F6" s="1155"/>
      <c r="H6" s="1152" t="s">
        <v>694</v>
      </c>
    </row>
    <row r="7" spans="1:55">
      <c r="A7" s="1160"/>
      <c r="B7" s="1161"/>
      <c r="C7" s="1161"/>
      <c r="D7" s="1345">
        <v>0.15</v>
      </c>
      <c r="E7" s="1345">
        <v>0.21</v>
      </c>
      <c r="F7" s="1163" t="s">
        <v>1364</v>
      </c>
      <c r="G7" s="1164"/>
      <c r="H7" s="1152" t="s">
        <v>246</v>
      </c>
      <c r="I7" s="1165"/>
    </row>
    <row r="8" spans="1:55" ht="20.100000000000001" customHeight="1">
      <c r="A8" s="1217"/>
      <c r="B8" s="1233"/>
      <c r="C8" s="1234"/>
      <c r="D8" s="1235"/>
      <c r="E8" s="1236"/>
      <c r="F8" s="1235"/>
      <c r="G8" s="1235"/>
      <c r="M8" s="1158"/>
    </row>
    <row r="9" spans="1:55" s="1207" customFormat="1" ht="20.100000000000001" customHeight="1">
      <c r="A9" s="1199" t="s">
        <v>1365</v>
      </c>
      <c r="B9" s="1199" t="s">
        <v>4675</v>
      </c>
      <c r="C9" s="1200"/>
      <c r="D9" s="1201"/>
      <c r="E9" s="1202">
        <f>VRN!G54</f>
        <v>0</v>
      </c>
      <c r="F9" s="1203">
        <f>D9+E9</f>
        <v>0</v>
      </c>
      <c r="G9" s="1204"/>
      <c r="H9" s="1205" t="str">
        <f>IF(VRN!G58&gt;0,"ANO","")</f>
        <v>ANO</v>
      </c>
      <c r="I9" s="1206"/>
      <c r="K9" s="1201"/>
      <c r="M9" s="1208"/>
    </row>
    <row r="10" spans="1:55" s="1207" customFormat="1" ht="20.100000000000001" customHeight="1">
      <c r="A10" s="1199" t="s">
        <v>3065</v>
      </c>
      <c r="B10" s="1199" t="s">
        <v>1366</v>
      </c>
      <c r="C10" s="1200"/>
      <c r="D10" s="1201"/>
      <c r="E10" s="1202">
        <f>ARS!G1629</f>
        <v>0</v>
      </c>
      <c r="F10" s="1203">
        <f>D10+E10</f>
        <v>0</v>
      </c>
      <c r="G10" s="1204"/>
      <c r="H10" s="1205" t="str">
        <f>IF(ARS!G1633&gt;0,"ANO","")</f>
        <v>ANO</v>
      </c>
      <c r="I10" s="1206"/>
      <c r="K10" s="1201"/>
      <c r="M10" s="1208"/>
    </row>
    <row r="11" spans="1:55" s="1207" customFormat="1" ht="20.100000000000001" customHeight="1">
      <c r="A11" s="1199" t="s">
        <v>3065</v>
      </c>
      <c r="B11" s="1199" t="s">
        <v>1367</v>
      </c>
      <c r="C11" s="1200"/>
      <c r="D11" s="1201"/>
      <c r="E11" s="1202">
        <f>ST!G222</f>
        <v>0</v>
      </c>
      <c r="F11" s="1203">
        <f>D11+E11</f>
        <v>0</v>
      </c>
      <c r="G11" s="1204"/>
      <c r="H11" s="1205" t="str">
        <f>IF(ST!G226&gt;0,"ANO","")</f>
        <v>ANO</v>
      </c>
      <c r="I11" s="1206"/>
      <c r="K11" s="1201"/>
      <c r="M11" s="1208"/>
    </row>
    <row r="12" spans="1:55" s="1207" customFormat="1" ht="20.100000000000001" customHeight="1">
      <c r="A12" s="1199" t="s">
        <v>3065</v>
      </c>
      <c r="B12" s="1199" t="s">
        <v>4576</v>
      </c>
      <c r="C12" s="1200"/>
      <c r="D12" s="1201"/>
      <c r="E12" s="1202">
        <f>SOZ!G24</f>
        <v>0</v>
      </c>
      <c r="F12" s="1203">
        <f>D12+E12</f>
        <v>0</v>
      </c>
      <c r="G12" s="1204"/>
      <c r="H12" s="1205" t="str">
        <f>IF(SOZ!G28&gt;0,"ANO","")</f>
        <v>ANO</v>
      </c>
      <c r="I12" s="1206"/>
      <c r="K12" s="1201"/>
      <c r="M12" s="1208"/>
    </row>
    <row r="13" spans="1:55" s="1207" customFormat="1" ht="20.100000000000001" customHeight="1">
      <c r="A13" s="1199" t="s">
        <v>3065</v>
      </c>
      <c r="B13" s="1199" t="s">
        <v>4578</v>
      </c>
      <c r="C13" s="1200"/>
      <c r="D13" s="1201"/>
      <c r="E13" s="1202">
        <f>UTCH!G476</f>
        <v>0</v>
      </c>
      <c r="F13" s="1203">
        <f t="shared" ref="F13:F31" si="0">D13+E13</f>
        <v>0</v>
      </c>
      <c r="G13" s="1204"/>
      <c r="H13" s="1205" t="str">
        <f>IF(UTCH!G480&gt;0,"ANO","")</f>
        <v>ANO</v>
      </c>
      <c r="I13" s="1206"/>
      <c r="K13" s="1201"/>
      <c r="M13" s="1208"/>
    </row>
    <row r="14" spans="1:55" s="1207" customFormat="1" ht="20.100000000000001" customHeight="1">
      <c r="A14" s="1199" t="s">
        <v>3065</v>
      </c>
      <c r="B14" s="1199" t="s">
        <v>1368</v>
      </c>
      <c r="C14" s="1200"/>
      <c r="D14" s="1201"/>
      <c r="E14" s="1202">
        <f>VZT!G535</f>
        <v>0</v>
      </c>
      <c r="F14" s="1203">
        <f t="shared" si="0"/>
        <v>0</v>
      </c>
      <c r="G14" s="1204"/>
      <c r="H14" s="1205" t="str">
        <f>IF(VZT!G539&gt;0,"ANO","")</f>
        <v>ANO</v>
      </c>
      <c r="I14" s="1206"/>
      <c r="K14" s="1201"/>
      <c r="M14" s="1208"/>
    </row>
    <row r="15" spans="1:55" s="1207" customFormat="1" ht="20.100000000000001" customHeight="1">
      <c r="A15" s="1199" t="s">
        <v>3065</v>
      </c>
      <c r="B15" s="1199" t="s">
        <v>1369</v>
      </c>
      <c r="C15" s="1200"/>
      <c r="D15" s="1201"/>
      <c r="E15" s="1202">
        <f>KAN!G6</f>
        <v>0</v>
      </c>
      <c r="F15" s="1203">
        <f t="shared" si="0"/>
        <v>0</v>
      </c>
      <c r="G15" s="1204"/>
      <c r="H15" s="1205" t="str">
        <f>IF(KAN!G98&gt;0,"ANO","")</f>
        <v>ANO</v>
      </c>
      <c r="I15" s="1206"/>
      <c r="K15" s="1201"/>
      <c r="M15" s="1208"/>
    </row>
    <row r="16" spans="1:55" s="1207" customFormat="1" ht="20.100000000000001" customHeight="1">
      <c r="A16" s="1199" t="s">
        <v>3065</v>
      </c>
      <c r="B16" s="1199" t="s">
        <v>1370</v>
      </c>
      <c r="C16" s="1200"/>
      <c r="D16" s="1201"/>
      <c r="E16" s="1202">
        <f>VOD!G6</f>
        <v>0</v>
      </c>
      <c r="F16" s="1203">
        <f>D16+E16</f>
        <v>0</v>
      </c>
      <c r="G16" s="1204"/>
      <c r="H16" s="1205" t="str">
        <f>IF(VOD!G59&gt;0,"ANO","")</f>
        <v>ANO</v>
      </c>
      <c r="I16" s="1206"/>
      <c r="K16" s="1201"/>
      <c r="M16" s="1208"/>
    </row>
    <row r="17" spans="1:13" s="1207" customFormat="1" ht="20.100000000000001" customHeight="1">
      <c r="A17" s="1199" t="s">
        <v>3065</v>
      </c>
      <c r="B17" s="1199" t="s">
        <v>1371</v>
      </c>
      <c r="C17" s="1200"/>
      <c r="D17" s="1201"/>
      <c r="E17" s="1202">
        <f>PLYN!G6</f>
        <v>0</v>
      </c>
      <c r="F17" s="1203">
        <f>D17+E17</f>
        <v>0</v>
      </c>
      <c r="G17" s="1204"/>
      <c r="H17" s="1205" t="str">
        <f>IF(PLYN!G26&gt;0,"ANO","")</f>
        <v>ANO</v>
      </c>
      <c r="I17" s="1206"/>
      <c r="K17" s="1201"/>
      <c r="M17" s="1208"/>
    </row>
    <row r="18" spans="1:13" s="1207" customFormat="1" ht="20.100000000000001" customHeight="1">
      <c r="A18" s="1199" t="s">
        <v>3065</v>
      </c>
      <c r="B18" s="1199" t="s">
        <v>1305</v>
      </c>
      <c r="C18" s="1200"/>
      <c r="D18" s="1201"/>
      <c r="E18" s="1202">
        <f>'ESI-NN'!G698</f>
        <v>0</v>
      </c>
      <c r="F18" s="1203">
        <f t="shared" si="0"/>
        <v>0</v>
      </c>
      <c r="G18" s="1204"/>
      <c r="H18" s="1205" t="str">
        <f>IF('ESI-NN'!G702&gt;0,"ANO","")</f>
        <v>ANO</v>
      </c>
      <c r="I18" s="1206"/>
      <c r="K18" s="1201"/>
      <c r="M18" s="1208"/>
    </row>
    <row r="19" spans="1:13" s="1207" customFormat="1" ht="20.100000000000001" customHeight="1">
      <c r="A19" s="1199" t="s">
        <v>3065</v>
      </c>
      <c r="B19" s="1199" t="s">
        <v>1372</v>
      </c>
      <c r="C19" s="1200"/>
      <c r="D19" s="1201"/>
      <c r="E19" s="1202">
        <f>'ESI-VN'!G76</f>
        <v>0</v>
      </c>
      <c r="F19" s="1203">
        <f t="shared" si="0"/>
        <v>0</v>
      </c>
      <c r="G19" s="1204"/>
      <c r="H19" s="1205" t="str">
        <f>IF('ESI-VN'!G80&gt;0,"ANO","")</f>
        <v>ANO</v>
      </c>
      <c r="I19" s="1206"/>
      <c r="K19" s="1201"/>
      <c r="M19" s="1208"/>
    </row>
    <row r="20" spans="1:13" s="1207" customFormat="1" ht="20.100000000000001" customHeight="1">
      <c r="A20" s="1199" t="s">
        <v>3065</v>
      </c>
      <c r="B20" s="1199" t="s">
        <v>718</v>
      </c>
      <c r="C20" s="1200"/>
      <c r="D20" s="1201"/>
      <c r="E20" s="1202">
        <f>'SLP-EZS'!G163</f>
        <v>0</v>
      </c>
      <c r="F20" s="1203">
        <f t="shared" si="0"/>
        <v>0</v>
      </c>
      <c r="G20" s="1204"/>
      <c r="H20" s="1205" t="str">
        <f>IF('SLP-EZS'!G167&gt;0,"ANO","")</f>
        <v>ANO</v>
      </c>
      <c r="I20" s="1206"/>
      <c r="K20" s="1201"/>
      <c r="M20" s="1208"/>
    </row>
    <row r="21" spans="1:13" s="1207" customFormat="1" ht="20.100000000000001" customHeight="1">
      <c r="A21" s="1199" t="s">
        <v>3065</v>
      </c>
      <c r="B21" s="1199" t="s">
        <v>719</v>
      </c>
      <c r="C21" s="1200"/>
      <c r="D21" s="1201"/>
      <c r="E21" s="1202">
        <f>'SLP-JČ'!G66</f>
        <v>0</v>
      </c>
      <c r="F21" s="1203">
        <f t="shared" ref="F21:F26" si="1">D21+E21</f>
        <v>0</v>
      </c>
      <c r="G21" s="1204"/>
      <c r="H21" s="1205" t="str">
        <f>IF('SLP-JČ'!G70&gt;0,"ANO","")</f>
        <v>ANO</v>
      </c>
      <c r="I21" s="1206"/>
      <c r="K21" s="1201"/>
      <c r="M21" s="1208"/>
    </row>
    <row r="22" spans="1:13" s="1207" customFormat="1" ht="20.100000000000001" customHeight="1">
      <c r="A22" s="1199" t="s">
        <v>3065</v>
      </c>
      <c r="B22" s="1199" t="s">
        <v>720</v>
      </c>
      <c r="C22" s="1200"/>
      <c r="D22" s="1201"/>
      <c r="E22" s="1202">
        <f>'SLP-ACS'!G77</f>
        <v>0</v>
      </c>
      <c r="F22" s="1203">
        <f t="shared" si="1"/>
        <v>0</v>
      </c>
      <c r="G22" s="1204"/>
      <c r="H22" s="1205" t="str">
        <f>IF('SLP-ACS'!G81&gt;0,"ANO","")</f>
        <v>ANO</v>
      </c>
      <c r="I22" s="1206"/>
      <c r="K22" s="1201"/>
      <c r="M22" s="1208"/>
    </row>
    <row r="23" spans="1:13" s="1207" customFormat="1" ht="20.100000000000001" customHeight="1">
      <c r="A23" s="1199" t="s">
        <v>3065</v>
      </c>
      <c r="B23" s="1199" t="s">
        <v>721</v>
      </c>
      <c r="C23" s="1200"/>
      <c r="D23" s="1201"/>
      <c r="E23" s="1202">
        <f>'SLP-STK'!G180</f>
        <v>0</v>
      </c>
      <c r="F23" s="1203">
        <f t="shared" si="1"/>
        <v>0</v>
      </c>
      <c r="G23" s="1204"/>
      <c r="H23" s="1205" t="str">
        <f>IF('SLP-STK'!G184&gt;0,"ANO","")</f>
        <v>ANO</v>
      </c>
      <c r="I23" s="1206"/>
      <c r="K23" s="1201"/>
      <c r="M23" s="1208"/>
    </row>
    <row r="24" spans="1:13" s="1207" customFormat="1" ht="20.100000000000001" customHeight="1">
      <c r="A24" s="1199" t="s">
        <v>3065</v>
      </c>
      <c r="B24" s="1199" t="s">
        <v>722</v>
      </c>
      <c r="C24" s="1200"/>
      <c r="D24" s="1201"/>
      <c r="E24" s="1202">
        <f>'SLP-CCTV'!G46</f>
        <v>0</v>
      </c>
      <c r="F24" s="1203">
        <f t="shared" si="1"/>
        <v>0</v>
      </c>
      <c r="G24" s="1204"/>
      <c r="H24" s="1205" t="str">
        <f>IF('SLP-CCTV'!G50&gt;0,"ANO","")</f>
        <v>ANO</v>
      </c>
      <c r="I24" s="1206"/>
      <c r="K24" s="1201"/>
      <c r="M24" s="1208"/>
    </row>
    <row r="25" spans="1:13" s="1207" customFormat="1" ht="20.100000000000001" customHeight="1">
      <c r="A25" s="1199" t="s">
        <v>3065</v>
      </c>
      <c r="B25" s="1199" t="s">
        <v>723</v>
      </c>
      <c r="C25" s="1200"/>
      <c r="D25" s="1201"/>
      <c r="E25" s="1202">
        <f>'SLP-EPS'!G130</f>
        <v>0</v>
      </c>
      <c r="F25" s="1203">
        <f t="shared" si="1"/>
        <v>0</v>
      </c>
      <c r="G25" s="1204"/>
      <c r="H25" s="1205" t="str">
        <f>IF('SLP-EPS'!G134&gt;0,"ANO","")</f>
        <v>ANO</v>
      </c>
      <c r="I25" s="1206"/>
      <c r="K25" s="1201"/>
      <c r="M25" s="1208"/>
    </row>
    <row r="26" spans="1:13" s="1207" customFormat="1" ht="20.100000000000001" customHeight="1">
      <c r="A26" s="1199" t="s">
        <v>3065</v>
      </c>
      <c r="B26" s="1199" t="s">
        <v>724</v>
      </c>
      <c r="C26" s="1200"/>
      <c r="D26" s="1201"/>
      <c r="E26" s="1202">
        <f>'SLP-ERO'!G86</f>
        <v>0</v>
      </c>
      <c r="F26" s="1203">
        <f t="shared" si="1"/>
        <v>0</v>
      </c>
      <c r="G26" s="1204"/>
      <c r="H26" s="1205" t="str">
        <f>IF('SLP-ERO'!G90&gt;0,"ANO","")</f>
        <v>ANO</v>
      </c>
      <c r="I26" s="1206"/>
      <c r="K26" s="1201"/>
      <c r="M26" s="1208"/>
    </row>
    <row r="27" spans="1:13" s="1207" customFormat="1" ht="20.100000000000001" customHeight="1">
      <c r="A27" s="1199" t="s">
        <v>3065</v>
      </c>
      <c r="B27" s="1199" t="s">
        <v>1373</v>
      </c>
      <c r="C27" s="1200"/>
      <c r="D27" s="1201"/>
      <c r="E27" s="1202">
        <f>MAR!G175</f>
        <v>0</v>
      </c>
      <c r="F27" s="1203">
        <f t="shared" si="0"/>
        <v>0</v>
      </c>
      <c r="G27" s="1204"/>
      <c r="H27" s="1205" t="str">
        <f>IF(MAR!G179&gt;0,"ANO","")</f>
        <v>ANO</v>
      </c>
      <c r="I27" s="1206"/>
      <c r="K27" s="1201"/>
      <c r="M27" s="1208"/>
    </row>
    <row r="28" spans="1:13" s="1207" customFormat="1" ht="20.100000000000001" customHeight="1">
      <c r="A28" s="1199" t="s">
        <v>3065</v>
      </c>
      <c r="B28" s="1199" t="s">
        <v>4431</v>
      </c>
      <c r="C28" s="1200"/>
      <c r="D28" s="1201"/>
      <c r="E28" s="1202">
        <f>INT!G76</f>
        <v>0</v>
      </c>
      <c r="F28" s="1203">
        <f>D28+E28</f>
        <v>0</v>
      </c>
      <c r="G28" s="1204"/>
      <c r="H28" s="1205" t="str">
        <f>IF(INT!G80&gt;0,"ANO","")</f>
        <v>ANO</v>
      </c>
      <c r="I28" s="1206"/>
      <c r="K28" s="1201"/>
      <c r="M28" s="1208"/>
    </row>
    <row r="29" spans="1:13" s="1207" customFormat="1" ht="20.100000000000001" customHeight="1">
      <c r="A29" s="1199" t="s">
        <v>3065</v>
      </c>
      <c r="B29" s="1199" t="s">
        <v>3753</v>
      </c>
      <c r="C29" s="1200"/>
      <c r="D29" s="1201"/>
      <c r="E29" s="1202">
        <f>BOZP!G15</f>
        <v>0</v>
      </c>
      <c r="F29" s="1203">
        <f>D29+E29</f>
        <v>0</v>
      </c>
      <c r="G29" s="1204"/>
      <c r="H29" s="1205" t="str">
        <f>IF(BOZP!G19&gt;0,"ANO","")</f>
        <v>ANO</v>
      </c>
      <c r="I29" s="1206"/>
      <c r="K29" s="1201"/>
      <c r="M29" s="1208"/>
    </row>
    <row r="30" spans="1:13" s="1207" customFormat="1" ht="20.100000000000001" customHeight="1">
      <c r="A30" s="1199" t="s">
        <v>3066</v>
      </c>
      <c r="B30" s="1199" t="s">
        <v>3067</v>
      </c>
      <c r="C30" s="1200"/>
      <c r="D30" s="1201"/>
      <c r="E30" s="1202">
        <f>'IO01'!G6</f>
        <v>0</v>
      </c>
      <c r="F30" s="1203">
        <f t="shared" si="0"/>
        <v>0</v>
      </c>
      <c r="G30" s="1204"/>
      <c r="H30" s="1205" t="str">
        <f>IF('IO01'!G215&gt;0,"ANO","")</f>
        <v>ANO</v>
      </c>
      <c r="I30" s="1206"/>
      <c r="K30" s="1201"/>
      <c r="M30" s="1208"/>
    </row>
    <row r="31" spans="1:13" s="1207" customFormat="1" ht="20.100000000000001" customHeight="1">
      <c r="A31" s="1199" t="s">
        <v>3060</v>
      </c>
      <c r="B31" s="1199" t="s">
        <v>3068</v>
      </c>
      <c r="C31" s="1200"/>
      <c r="D31" s="1201"/>
      <c r="E31" s="1202">
        <f>'IO02'!G6</f>
        <v>0</v>
      </c>
      <c r="F31" s="1203">
        <f t="shared" si="0"/>
        <v>0</v>
      </c>
      <c r="G31" s="1204"/>
      <c r="H31" s="1205" t="str">
        <f>IF('IO02'!G88&gt;0,"ANO","")</f>
        <v>ANO</v>
      </c>
      <c r="I31" s="1206"/>
      <c r="K31" s="1201"/>
      <c r="M31" s="1208"/>
    </row>
    <row r="32" spans="1:13" s="1207" customFormat="1" ht="20.100000000000001" customHeight="1">
      <c r="A32" s="1199" t="s">
        <v>3062</v>
      </c>
      <c r="B32" s="1199" t="s">
        <v>3069</v>
      </c>
      <c r="C32" s="1200"/>
      <c r="D32" s="1201"/>
      <c r="E32" s="1202">
        <f>'IO03'!G73</f>
        <v>0</v>
      </c>
      <c r="F32" s="1203">
        <f>D32+E32</f>
        <v>0</v>
      </c>
      <c r="G32" s="1204"/>
      <c r="H32" s="1205" t="str">
        <f>IF('IO03'!G77&gt;0,"ANO","")</f>
        <v>ANO</v>
      </c>
      <c r="I32" s="1206"/>
      <c r="K32" s="1201"/>
      <c r="M32" s="1208"/>
    </row>
    <row r="33" spans="1:55" s="1207" customFormat="1" ht="20.100000000000001" customHeight="1">
      <c r="A33" s="1199" t="s">
        <v>3064</v>
      </c>
      <c r="B33" s="1199" t="s">
        <v>3070</v>
      </c>
      <c r="C33" s="1200"/>
      <c r="D33" s="1201"/>
      <c r="E33" s="1202">
        <f>'IO04'!G45</f>
        <v>0</v>
      </c>
      <c r="F33" s="1203">
        <f>D33+E33</f>
        <v>0</v>
      </c>
      <c r="G33" s="1204"/>
      <c r="H33" s="1205" t="str">
        <f>IF('IO04'!G49&gt;0,"ANO","")</f>
        <v>ANO</v>
      </c>
      <c r="I33" s="1206"/>
      <c r="K33" s="1201"/>
      <c r="M33" s="1208"/>
    </row>
    <row r="34" spans="1:55" ht="20.100000000000001" customHeight="1" thickBot="1">
      <c r="A34" s="1237"/>
      <c r="B34" s="1238"/>
      <c r="C34" s="1237"/>
      <c r="D34" s="1239"/>
      <c r="E34" s="1239"/>
      <c r="F34" s="1240"/>
      <c r="G34" s="1157"/>
      <c r="I34" s="1226"/>
      <c r="M34" s="1158"/>
      <c r="AY34" s="1159"/>
      <c r="AZ34" s="1159"/>
      <c r="BA34" s="1159"/>
      <c r="BB34" s="1159"/>
      <c r="BC34" s="1159"/>
    </row>
    <row r="35" spans="1:55" ht="20.100000000000001" customHeight="1" thickTop="1">
      <c r="A35" s="1241"/>
      <c r="B35" s="1199" t="s">
        <v>1374</v>
      </c>
      <c r="C35" s="1234"/>
      <c r="D35" s="1203">
        <f>ROUND(SUBTOTAL(9,(D9:D33)),0)</f>
        <v>0</v>
      </c>
      <c r="E35" s="1203">
        <f>ROUND(SUBTOTAL(9,(E8:E34)),0)</f>
        <v>0</v>
      </c>
      <c r="F35" s="1203">
        <f>ROUND(SUBTOTAL(9,(F8:F34)),0)</f>
        <v>0</v>
      </c>
      <c r="G35" s="1242"/>
      <c r="H35" s="1243"/>
      <c r="I35" s="1244"/>
      <c r="J35" s="1203"/>
      <c r="K35" s="1201"/>
      <c r="M35" s="1158"/>
    </row>
    <row r="36" spans="1:55" ht="20.100000000000001" customHeight="1">
      <c r="A36" s="1241"/>
      <c r="B36" s="1199" t="s">
        <v>776</v>
      </c>
      <c r="C36" s="1245">
        <v>0.15</v>
      </c>
      <c r="D36" s="1203"/>
      <c r="E36" s="1203"/>
      <c r="F36" s="1203">
        <f>D35*C36</f>
        <v>0</v>
      </c>
      <c r="G36" s="1242"/>
      <c r="H36" s="1246"/>
      <c r="I36" s="1247"/>
      <c r="M36" s="1158"/>
    </row>
    <row r="37" spans="1:55" ht="20.100000000000001" customHeight="1">
      <c r="A37" s="1241"/>
      <c r="B37" s="1199" t="s">
        <v>776</v>
      </c>
      <c r="C37" s="1245">
        <v>0.21</v>
      </c>
      <c r="D37" s="1248"/>
      <c r="E37" s="1248"/>
      <c r="F37" s="1203">
        <f>E35*C37</f>
        <v>0</v>
      </c>
      <c r="M37" s="1158"/>
    </row>
    <row r="38" spans="1:55" ht="20.100000000000001" customHeight="1" thickBot="1">
      <c r="A38" s="1249"/>
      <c r="B38" s="1250"/>
      <c r="C38" s="1251"/>
      <c r="D38" s="1252"/>
      <c r="E38" s="1252"/>
      <c r="F38" s="1253"/>
      <c r="G38" s="1254"/>
      <c r="M38" s="1158"/>
    </row>
    <row r="39" spans="1:55" ht="20.100000000000001" customHeight="1">
      <c r="A39" s="1241"/>
      <c r="B39" s="1199" t="s">
        <v>1375</v>
      </c>
      <c r="C39" s="1234"/>
      <c r="D39" s="1248"/>
      <c r="E39" s="1248"/>
      <c r="F39" s="1203">
        <f>ROUND(SUM(F35:F37),0)</f>
        <v>0</v>
      </c>
      <c r="G39" s="1255"/>
      <c r="H39" s="1246"/>
      <c r="I39" s="1247"/>
      <c r="M39" s="1158"/>
    </row>
    <row r="40" spans="1:55" ht="20.100000000000001" customHeight="1">
      <c r="A40" s="1241"/>
      <c r="B40" s="1156"/>
      <c r="C40" s="1256"/>
      <c r="D40" s="1257"/>
      <c r="E40" s="1257"/>
      <c r="F40" s="1257"/>
      <c r="M40" s="1158"/>
    </row>
    <row r="41" spans="1:55">
      <c r="A41" s="1258" t="s">
        <v>1376</v>
      </c>
      <c r="C41" s="1234"/>
      <c r="D41" s="1259"/>
      <c r="E41" s="1259"/>
      <c r="F41" s="1260"/>
      <c r="M41" s="1158"/>
      <c r="AY41" s="1159"/>
      <c r="AZ41" s="1159"/>
      <c r="BA41" s="1159"/>
      <c r="BB41" s="1159"/>
      <c r="BC41" s="1159"/>
    </row>
    <row r="42" spans="1:55" ht="29.25" customHeight="1">
      <c r="A42" s="1279" t="s">
        <v>45</v>
      </c>
      <c r="B42" s="1280"/>
      <c r="C42" s="1280"/>
      <c r="D42" s="1280"/>
      <c r="E42" s="1280"/>
      <c r="F42" s="1280"/>
      <c r="M42" s="1158"/>
    </row>
    <row r="43" spans="1:55" ht="18" customHeight="1">
      <c r="A43" s="1279"/>
      <c r="B43" s="1280"/>
      <c r="C43" s="1280"/>
      <c r="D43" s="1280"/>
      <c r="E43" s="1280"/>
      <c r="F43" s="1280"/>
      <c r="M43" s="1158"/>
    </row>
    <row r="44" spans="1:55" ht="17.25" customHeight="1">
      <c r="A44" s="1279"/>
      <c r="B44" s="1280"/>
      <c r="C44" s="1280"/>
      <c r="D44" s="1280"/>
      <c r="E44" s="1280"/>
      <c r="F44" s="1280"/>
      <c r="M44" s="1158"/>
    </row>
    <row r="45" spans="1:55" ht="17.25" customHeight="1">
      <c r="A45" s="1279"/>
      <c r="B45" s="1280"/>
      <c r="C45" s="1280"/>
      <c r="D45" s="1280"/>
      <c r="E45" s="1280"/>
      <c r="F45" s="1280"/>
      <c r="M45" s="1158"/>
    </row>
    <row r="46" spans="1:55">
      <c r="C46" s="1149"/>
      <c r="D46" s="1149"/>
      <c r="E46" s="1225"/>
      <c r="F46" s="1149"/>
    </row>
    <row r="47" spans="1:55">
      <c r="E47" s="1226"/>
      <c r="F47" s="1153"/>
    </row>
    <row r="48" spans="1:55">
      <c r="F48" s="1153"/>
    </row>
    <row r="49" spans="2:6">
      <c r="B49" s="1156"/>
      <c r="F49" s="1153"/>
    </row>
    <row r="50" spans="2:6">
      <c r="F50" s="1153"/>
    </row>
    <row r="51" spans="2:6">
      <c r="F51" s="1153"/>
    </row>
    <row r="52" spans="2:6">
      <c r="F52" s="1153"/>
    </row>
    <row r="53" spans="2:6">
      <c r="F53" s="1153"/>
    </row>
    <row r="54" spans="2:6">
      <c r="F54" s="1153"/>
    </row>
    <row r="55" spans="2:6">
      <c r="F55" s="1153"/>
    </row>
    <row r="56" spans="2:6">
      <c r="F56" s="1153"/>
    </row>
    <row r="57" spans="2:6">
      <c r="F57" s="1153"/>
    </row>
    <row r="58" spans="2:6">
      <c r="F58" s="1153"/>
    </row>
    <row r="59" spans="2:6">
      <c r="F59" s="1153"/>
    </row>
    <row r="60" spans="2:6">
      <c r="F60" s="1153"/>
    </row>
    <row r="61" spans="2:6">
      <c r="F61" s="1153"/>
    </row>
    <row r="62" spans="2:6">
      <c r="F62" s="1153"/>
    </row>
    <row r="63" spans="2:6">
      <c r="F63" s="1153"/>
    </row>
    <row r="64" spans="2:6">
      <c r="F64" s="1153"/>
    </row>
    <row r="65" spans="1:6">
      <c r="F65" s="1153"/>
    </row>
    <row r="66" spans="1:6">
      <c r="F66" s="1153"/>
    </row>
    <row r="67" spans="1:6">
      <c r="F67" s="1153"/>
    </row>
    <row r="68" spans="1:6">
      <c r="A68" s="1151"/>
      <c r="B68" s="1151"/>
      <c r="C68" s="1151"/>
      <c r="D68" s="1151"/>
      <c r="E68" s="1151"/>
      <c r="F68" s="1151"/>
    </row>
    <row r="69" spans="1:6">
      <c r="A69" s="1151"/>
      <c r="B69" s="1151"/>
      <c r="C69" s="1151"/>
      <c r="D69" s="1151"/>
      <c r="E69" s="1151"/>
      <c r="F69" s="1151"/>
    </row>
    <row r="70" spans="1:6">
      <c r="A70" s="1151"/>
      <c r="B70" s="1151"/>
      <c r="C70" s="1151"/>
      <c r="D70" s="1151"/>
      <c r="E70" s="1151"/>
      <c r="F70" s="1151"/>
    </row>
    <row r="71" spans="1:6">
      <c r="A71" s="1151"/>
      <c r="B71" s="1151"/>
      <c r="C71" s="1151"/>
      <c r="D71" s="1151"/>
      <c r="E71" s="1151"/>
      <c r="F71" s="1151"/>
    </row>
    <row r="72" spans="1:6">
      <c r="F72" s="1153"/>
    </row>
    <row r="73" spans="1:6">
      <c r="F73" s="1153"/>
    </row>
    <row r="74" spans="1:6">
      <c r="F74" s="1153"/>
    </row>
    <row r="75" spans="1:6">
      <c r="F75" s="1153"/>
    </row>
    <row r="76" spans="1:6">
      <c r="F76" s="1153"/>
    </row>
    <row r="77" spans="1:6">
      <c r="F77" s="1153"/>
    </row>
    <row r="78" spans="1:6">
      <c r="F78" s="1153"/>
    </row>
    <row r="79" spans="1:6">
      <c r="F79" s="1153"/>
    </row>
    <row r="80" spans="1:6">
      <c r="F80" s="1153"/>
    </row>
    <row r="81" spans="6:6">
      <c r="F81" s="1153"/>
    </row>
    <row r="82" spans="6:6">
      <c r="F82" s="1153"/>
    </row>
    <row r="83" spans="6:6">
      <c r="F83" s="1153"/>
    </row>
    <row r="84" spans="6:6">
      <c r="F84" s="1153"/>
    </row>
    <row r="85" spans="6:6">
      <c r="F85" s="1153"/>
    </row>
    <row r="86" spans="6:6">
      <c r="F86" s="1153"/>
    </row>
    <row r="87" spans="6:6">
      <c r="F87" s="1153"/>
    </row>
    <row r="88" spans="6:6">
      <c r="F88" s="1153"/>
    </row>
    <row r="89" spans="6:6">
      <c r="F89" s="1153"/>
    </row>
    <row r="90" spans="6:6">
      <c r="F90" s="1153"/>
    </row>
    <row r="91" spans="6:6">
      <c r="F91" s="1153"/>
    </row>
    <row r="92" spans="6:6">
      <c r="F92" s="1153"/>
    </row>
    <row r="93" spans="6:6">
      <c r="F93" s="1153"/>
    </row>
    <row r="94" spans="6:6">
      <c r="F94" s="1153"/>
    </row>
    <row r="95" spans="6:6">
      <c r="F95" s="1153"/>
    </row>
    <row r="96" spans="6:6">
      <c r="F96" s="1153"/>
    </row>
    <row r="97" spans="1:6">
      <c r="F97" s="1153"/>
    </row>
    <row r="98" spans="1:6">
      <c r="F98" s="1153"/>
    </row>
    <row r="99" spans="1:6">
      <c r="F99" s="1153"/>
    </row>
    <row r="100" spans="1:6">
      <c r="F100" s="1153"/>
    </row>
    <row r="101" spans="1:6">
      <c r="F101" s="1153"/>
    </row>
    <row r="102" spans="1:6">
      <c r="F102" s="1153"/>
    </row>
    <row r="103" spans="1:6">
      <c r="A103" s="1227"/>
      <c r="B103" s="1227"/>
    </row>
    <row r="104" spans="1:6">
      <c r="A104" s="1151"/>
      <c r="B104" s="1151"/>
      <c r="C104" s="1229"/>
      <c r="D104" s="1229"/>
      <c r="E104" s="1229"/>
      <c r="F104" s="1230"/>
    </row>
    <row r="105" spans="1:6">
      <c r="A105" s="1231"/>
      <c r="B105" s="1231"/>
      <c r="C105" s="1151"/>
      <c r="D105" s="1151"/>
      <c r="E105" s="1151"/>
      <c r="F105" s="1232"/>
    </row>
    <row r="106" spans="1:6">
      <c r="A106" s="1151"/>
      <c r="B106" s="1151"/>
      <c r="C106" s="1151"/>
      <c r="D106" s="1151"/>
      <c r="E106" s="1151"/>
      <c r="F106" s="1232"/>
    </row>
    <row r="107" spans="1:6">
      <c r="A107" s="1151"/>
      <c r="B107" s="1151"/>
      <c r="C107" s="1151"/>
      <c r="D107" s="1151"/>
      <c r="E107" s="1151"/>
      <c r="F107" s="1232"/>
    </row>
    <row r="108" spans="1:6">
      <c r="A108" s="1151"/>
      <c r="B108" s="1151"/>
      <c r="C108" s="1151"/>
      <c r="D108" s="1151"/>
      <c r="E108" s="1151"/>
      <c r="F108" s="1232"/>
    </row>
    <row r="109" spans="1:6">
      <c r="A109" s="1151"/>
      <c r="B109" s="1151"/>
      <c r="C109" s="1151"/>
      <c r="D109" s="1151"/>
      <c r="E109" s="1151"/>
      <c r="F109" s="1232"/>
    </row>
    <row r="110" spans="1:6">
      <c r="A110" s="1151"/>
      <c r="B110" s="1151"/>
      <c r="C110" s="1151"/>
      <c r="D110" s="1151"/>
      <c r="E110" s="1151"/>
      <c r="F110" s="1232"/>
    </row>
    <row r="111" spans="1:6">
      <c r="A111" s="1151"/>
      <c r="B111" s="1151"/>
      <c r="C111" s="1151"/>
      <c r="D111" s="1151"/>
      <c r="E111" s="1151"/>
      <c r="F111" s="1232"/>
    </row>
    <row r="112" spans="1:6">
      <c r="A112" s="1151"/>
      <c r="B112" s="1151"/>
      <c r="C112" s="1151"/>
      <c r="D112" s="1151"/>
      <c r="E112" s="1151"/>
      <c r="F112" s="1232"/>
    </row>
    <row r="113" spans="1:6">
      <c r="A113" s="1151"/>
      <c r="B113" s="1151"/>
      <c r="C113" s="1151"/>
      <c r="D113" s="1151"/>
      <c r="E113" s="1151"/>
      <c r="F113" s="1232"/>
    </row>
    <row r="114" spans="1:6">
      <c r="A114" s="1151"/>
      <c r="B114" s="1151"/>
      <c r="C114" s="1151"/>
      <c r="D114" s="1151"/>
      <c r="E114" s="1151"/>
      <c r="F114" s="1232"/>
    </row>
    <row r="115" spans="1:6">
      <c r="A115" s="1151"/>
      <c r="B115" s="1151"/>
      <c r="C115" s="1151"/>
      <c r="D115" s="1151"/>
      <c r="E115" s="1151"/>
      <c r="F115" s="1232"/>
    </row>
    <row r="116" spans="1:6">
      <c r="A116" s="1151"/>
      <c r="B116" s="1151"/>
      <c r="C116" s="1151"/>
      <c r="D116" s="1151"/>
      <c r="E116" s="1151"/>
      <c r="F116" s="1232"/>
    </row>
    <row r="117" spans="1:6">
      <c r="A117" s="1151"/>
      <c r="B117" s="1151"/>
      <c r="C117" s="1151"/>
      <c r="D117" s="1151"/>
      <c r="E117" s="1151"/>
      <c r="F117" s="1232"/>
    </row>
  </sheetData>
  <sheetProtection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5" topLeftCell="A6" activePane="bottomLeft" state="frozen"/>
      <selection pane="bottomLeft" activeCell="G2" sqref="G2"/>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58" customWidth="1"/>
    <col min="8" max="8" width="26.42578125" customWidth="1"/>
    <col min="9" max="9" width="26.140625" customWidth="1"/>
    <col min="10" max="10" width="2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4571</v>
      </c>
      <c r="D2" s="1290"/>
      <c r="E2" s="1290"/>
      <c r="F2" s="1290"/>
      <c r="G2" s="1346" t="s">
        <v>2566</v>
      </c>
      <c r="H2" s="944"/>
      <c r="I2" s="3" t="s">
        <v>1365</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s="221" customFormat="1" ht="14.1" customHeight="1" thickBot="1">
      <c r="A6" s="217" t="s">
        <v>4676</v>
      </c>
      <c r="B6" s="218" t="s">
        <v>4677</v>
      </c>
      <c r="C6" s="219" t="s">
        <v>4678</v>
      </c>
      <c r="D6" s="218"/>
      <c r="E6" s="219"/>
      <c r="F6" s="219"/>
      <c r="G6" s="723">
        <f>SUM(G7:G26)</f>
        <v>0</v>
      </c>
      <c r="H6" s="219"/>
      <c r="I6" s="220"/>
      <c r="J6" s="1005" t="str">
        <f t="shared" ref="J6:J37" si="0">IF((ISBLANK(D6)),"",IF(G6&lt;=0,"CHYBNÁ CENA",""))</f>
        <v/>
      </c>
    </row>
    <row r="7" spans="1:10" s="224" customFormat="1" ht="24.95" customHeight="1">
      <c r="A7" s="6">
        <v>1</v>
      </c>
      <c r="B7" s="7" t="s">
        <v>4679</v>
      </c>
      <c r="C7" s="1116" t="s">
        <v>4680</v>
      </c>
      <c r="D7" s="7" t="s">
        <v>2950</v>
      </c>
      <c r="E7" s="8">
        <v>1</v>
      </c>
      <c r="F7" s="1141"/>
      <c r="G7" s="757">
        <f>E7*F7</f>
        <v>0</v>
      </c>
      <c r="H7" s="8"/>
      <c r="I7" s="9"/>
      <c r="J7" s="1005" t="str">
        <f t="shared" si="0"/>
        <v>CHYBNÁ CENA</v>
      </c>
    </row>
    <row r="8" spans="1:10" s="224" customFormat="1" ht="24.95" customHeight="1">
      <c r="A8" s="222"/>
      <c r="B8" s="1117" t="s">
        <v>577</v>
      </c>
      <c r="C8" s="1298" t="s">
        <v>1273</v>
      </c>
      <c r="D8" s="1299"/>
      <c r="E8" s="1299"/>
      <c r="F8" s="1299"/>
      <c r="G8" s="1299"/>
      <c r="H8" s="1299"/>
      <c r="I8" s="1300"/>
      <c r="J8" s="1005" t="str">
        <f t="shared" si="0"/>
        <v/>
      </c>
    </row>
    <row r="9" spans="1:10" s="224" customFormat="1" ht="24.95" customHeight="1">
      <c r="A9" s="6">
        <v>2</v>
      </c>
      <c r="B9" s="7" t="s">
        <v>4681</v>
      </c>
      <c r="C9" t="s">
        <v>1274</v>
      </c>
      <c r="D9" s="7" t="s">
        <v>2950</v>
      </c>
      <c r="E9" s="8">
        <v>1</v>
      </c>
      <c r="F9" s="1141"/>
      <c r="G9" s="757">
        <f>E9*F9</f>
        <v>0</v>
      </c>
      <c r="H9" s="8"/>
      <c r="I9" s="9"/>
      <c r="J9" s="1005" t="str">
        <f t="shared" si="0"/>
        <v>CHYBNÁ CENA</v>
      </c>
    </row>
    <row r="10" spans="1:10" s="224" customFormat="1" ht="24.95" customHeight="1">
      <c r="A10" s="222"/>
      <c r="B10" s="1117" t="s">
        <v>577</v>
      </c>
      <c r="C10" s="1298" t="s">
        <v>1275</v>
      </c>
      <c r="D10" s="1299"/>
      <c r="E10" s="1299"/>
      <c r="F10" s="1299"/>
      <c r="G10" s="1299"/>
      <c r="H10" s="1299"/>
      <c r="I10" s="1300"/>
      <c r="J10" s="1005" t="str">
        <f t="shared" si="0"/>
        <v/>
      </c>
    </row>
    <row r="11" spans="1:10" s="224" customFormat="1" ht="24.95" customHeight="1">
      <c r="A11" s="6">
        <v>3</v>
      </c>
      <c r="B11" s="7" t="s">
        <v>4682</v>
      </c>
      <c r="C11" s="1116" t="s">
        <v>4683</v>
      </c>
      <c r="D11" s="7" t="s">
        <v>2950</v>
      </c>
      <c r="E11" s="8">
        <v>1</v>
      </c>
      <c r="F11" s="1141"/>
      <c r="G11" s="757">
        <f>E11*F11</f>
        <v>0</v>
      </c>
      <c r="H11" s="8"/>
      <c r="I11" s="9"/>
      <c r="J11" s="1005" t="str">
        <f t="shared" si="0"/>
        <v>CHYBNÁ CENA</v>
      </c>
    </row>
    <row r="12" spans="1:10" s="224" customFormat="1" ht="24.95" customHeight="1">
      <c r="A12" s="222"/>
      <c r="B12" s="1117" t="s">
        <v>577</v>
      </c>
      <c r="C12" s="1298" t="s">
        <v>4684</v>
      </c>
      <c r="D12" s="1299"/>
      <c r="E12" s="1299"/>
      <c r="F12" s="1299"/>
      <c r="G12" s="1299"/>
      <c r="H12" s="1299"/>
      <c r="I12" s="1300"/>
      <c r="J12" s="1005" t="str">
        <f t="shared" si="0"/>
        <v/>
      </c>
    </row>
    <row r="13" spans="1:10" s="224" customFormat="1" ht="24.95" customHeight="1">
      <c r="A13" s="6">
        <v>4</v>
      </c>
      <c r="B13" s="7" t="s">
        <v>4685</v>
      </c>
      <c r="C13" s="1116" t="s">
        <v>4686</v>
      </c>
      <c r="D13" s="7" t="s">
        <v>2950</v>
      </c>
      <c r="E13" s="8">
        <v>1</v>
      </c>
      <c r="F13" s="1141"/>
      <c r="G13" s="757">
        <f>E13*F13</f>
        <v>0</v>
      </c>
      <c r="H13" s="8"/>
      <c r="I13" s="9"/>
      <c r="J13" s="1005" t="str">
        <f t="shared" si="0"/>
        <v>CHYBNÁ CENA</v>
      </c>
    </row>
    <row r="14" spans="1:10" s="224" customFormat="1" ht="24.95" customHeight="1">
      <c r="A14" s="222"/>
      <c r="B14" s="1117" t="s">
        <v>577</v>
      </c>
      <c r="C14" s="1298" t="s">
        <v>3807</v>
      </c>
      <c r="D14" s="1299"/>
      <c r="E14" s="1299"/>
      <c r="F14" s="1299"/>
      <c r="G14" s="1299"/>
      <c r="H14" s="1299"/>
      <c r="I14" s="1300"/>
      <c r="J14" s="1005" t="str">
        <f t="shared" si="0"/>
        <v/>
      </c>
    </row>
    <row r="15" spans="1:10" s="224" customFormat="1" ht="24.95" customHeight="1">
      <c r="A15" s="6">
        <v>5</v>
      </c>
      <c r="B15" s="7" t="s">
        <v>4687</v>
      </c>
      <c r="C15" s="1116" t="s">
        <v>4688</v>
      </c>
      <c r="D15" s="7" t="s">
        <v>2950</v>
      </c>
      <c r="E15" s="8">
        <v>1</v>
      </c>
      <c r="F15" s="1141"/>
      <c r="G15" s="757">
        <f>E15*F15</f>
        <v>0</v>
      </c>
      <c r="H15" s="8"/>
      <c r="I15" s="9"/>
      <c r="J15" s="1005" t="str">
        <f t="shared" si="0"/>
        <v>CHYBNÁ CENA</v>
      </c>
    </row>
    <row r="16" spans="1:10" s="224" customFormat="1" ht="24.95" customHeight="1">
      <c r="A16" s="222"/>
      <c r="B16" s="1117" t="s">
        <v>577</v>
      </c>
      <c r="C16" s="1298" t="s">
        <v>4689</v>
      </c>
      <c r="D16" s="1299"/>
      <c r="E16" s="1299"/>
      <c r="F16" s="1299"/>
      <c r="G16" s="1299"/>
      <c r="H16" s="1299"/>
      <c r="I16" s="1300"/>
      <c r="J16" s="1005" t="str">
        <f t="shared" si="0"/>
        <v/>
      </c>
    </row>
    <row r="17" spans="1:10" s="224" customFormat="1" ht="24.95" customHeight="1">
      <c r="A17" s="6">
        <v>6</v>
      </c>
      <c r="B17" s="7" t="s">
        <v>4690</v>
      </c>
      <c r="C17" s="1116" t="s">
        <v>4691</v>
      </c>
      <c r="D17" s="7" t="s">
        <v>2950</v>
      </c>
      <c r="E17" s="8">
        <v>1</v>
      </c>
      <c r="F17" s="1141"/>
      <c r="G17" s="757">
        <f>E17*F17</f>
        <v>0</v>
      </c>
      <c r="H17" s="8"/>
      <c r="I17" s="9"/>
      <c r="J17" s="1005" t="str">
        <f t="shared" si="0"/>
        <v>CHYBNÁ CENA</v>
      </c>
    </row>
    <row r="18" spans="1:10" s="224" customFormat="1" ht="24.95" customHeight="1">
      <c r="A18" s="222"/>
      <c r="B18" s="1117" t="s">
        <v>577</v>
      </c>
      <c r="C18" s="1298" t="s">
        <v>1287</v>
      </c>
      <c r="D18" s="1299"/>
      <c r="E18" s="1299"/>
      <c r="F18" s="1299"/>
      <c r="G18" s="1299"/>
      <c r="H18" s="1299"/>
      <c r="I18" s="1300"/>
      <c r="J18" s="1005" t="str">
        <f t="shared" si="0"/>
        <v/>
      </c>
    </row>
    <row r="19" spans="1:10" s="224" customFormat="1" ht="24.95" customHeight="1">
      <c r="A19" s="6">
        <v>7</v>
      </c>
      <c r="B19" s="7" t="s">
        <v>511</v>
      </c>
      <c r="C19" s="1116" t="s">
        <v>512</v>
      </c>
      <c r="D19" s="7" t="s">
        <v>2950</v>
      </c>
      <c r="E19" s="8">
        <v>1</v>
      </c>
      <c r="F19" s="1141"/>
      <c r="G19" s="757">
        <f>E19*F19</f>
        <v>0</v>
      </c>
      <c r="H19" s="8"/>
      <c r="I19" s="9"/>
      <c r="J19" s="1005" t="str">
        <f t="shared" si="0"/>
        <v>CHYBNÁ CENA</v>
      </c>
    </row>
    <row r="20" spans="1:10" s="224" customFormat="1" ht="24.95" customHeight="1">
      <c r="A20" s="222"/>
      <c r="B20" s="1117" t="s">
        <v>577</v>
      </c>
      <c r="C20" s="1298" t="s">
        <v>513</v>
      </c>
      <c r="D20" s="1299"/>
      <c r="E20" s="1299"/>
      <c r="F20" s="1299"/>
      <c r="G20" s="1299"/>
      <c r="H20" s="1299"/>
      <c r="I20" s="1300"/>
      <c r="J20" s="1005" t="str">
        <f t="shared" si="0"/>
        <v/>
      </c>
    </row>
    <row r="21" spans="1:10" s="224" customFormat="1" ht="24.95" customHeight="1">
      <c r="A21" s="6">
        <v>8</v>
      </c>
      <c r="B21" s="7" t="s">
        <v>1293</v>
      </c>
      <c r="C21" s="1116" t="s">
        <v>1294</v>
      </c>
      <c r="D21" s="7" t="s">
        <v>2950</v>
      </c>
      <c r="E21" s="8">
        <v>1</v>
      </c>
      <c r="F21" s="1141"/>
      <c r="G21" s="757">
        <f>E21*F21</f>
        <v>0</v>
      </c>
      <c r="H21" s="8"/>
      <c r="I21" s="9"/>
      <c r="J21" s="1005" t="str">
        <f t="shared" si="0"/>
        <v>CHYBNÁ CENA</v>
      </c>
    </row>
    <row r="22" spans="1:10" s="224" customFormat="1" ht="24.95" customHeight="1">
      <c r="A22" s="222"/>
      <c r="B22" s="1117"/>
      <c r="C22" s="1298" t="s">
        <v>1295</v>
      </c>
      <c r="D22" s="1299"/>
      <c r="E22" s="1299"/>
      <c r="F22" s="1299"/>
      <c r="G22" s="1299"/>
      <c r="H22" s="1299"/>
      <c r="I22" s="1300"/>
      <c r="J22" s="1005" t="str">
        <f t="shared" si="0"/>
        <v/>
      </c>
    </row>
    <row r="23" spans="1:10" s="224" customFormat="1" ht="24.95" customHeight="1">
      <c r="A23" s="6">
        <v>9</v>
      </c>
      <c r="B23" s="7" t="s">
        <v>1296</v>
      </c>
      <c r="C23" s="1116" t="s">
        <v>1298</v>
      </c>
      <c r="D23" s="7" t="s">
        <v>2950</v>
      </c>
      <c r="E23" s="8">
        <v>1</v>
      </c>
      <c r="F23" s="1141"/>
      <c r="G23" s="757">
        <f>E23*F23</f>
        <v>0</v>
      </c>
      <c r="H23" s="8"/>
      <c r="I23" s="9"/>
      <c r="J23" s="1005" t="str">
        <f t="shared" si="0"/>
        <v>CHYBNÁ CENA</v>
      </c>
    </row>
    <row r="24" spans="1:10" s="224" customFormat="1" ht="24.95" customHeight="1">
      <c r="A24" s="222"/>
      <c r="B24" s="223"/>
      <c r="C24" s="1298" t="s">
        <v>1299</v>
      </c>
      <c r="D24" s="1299"/>
      <c r="E24" s="1299"/>
      <c r="F24" s="1299"/>
      <c r="G24" s="1299"/>
      <c r="H24" s="1299"/>
      <c r="I24" s="1300"/>
      <c r="J24" s="1005" t="str">
        <f t="shared" si="0"/>
        <v/>
      </c>
    </row>
    <row r="25" spans="1:10" s="224" customFormat="1" ht="24.95" customHeight="1">
      <c r="A25" s="6">
        <v>10</v>
      </c>
      <c r="B25" s="7" t="s">
        <v>1297</v>
      </c>
      <c r="C25" s="1116" t="s">
        <v>514</v>
      </c>
      <c r="D25" s="7" t="s">
        <v>2950</v>
      </c>
      <c r="E25" s="8">
        <v>1</v>
      </c>
      <c r="F25" s="1141">
        <v>0</v>
      </c>
      <c r="G25" s="757">
        <f>E25*F25</f>
        <v>0</v>
      </c>
      <c r="H25" s="8"/>
      <c r="I25" s="9"/>
      <c r="J25" s="1005" t="str">
        <f t="shared" si="0"/>
        <v>CHYBNÁ CENA</v>
      </c>
    </row>
    <row r="26" spans="1:10" s="224" customFormat="1" ht="24.95" customHeight="1" thickBot="1">
      <c r="A26" s="222"/>
      <c r="B26" s="1117"/>
      <c r="C26" s="1298" t="s">
        <v>515</v>
      </c>
      <c r="D26" s="1299"/>
      <c r="E26" s="1299"/>
      <c r="F26" s="1299"/>
      <c r="G26" s="1299"/>
      <c r="H26" s="1299"/>
      <c r="I26" s="1300"/>
      <c r="J26" s="1005" t="str">
        <f t="shared" si="0"/>
        <v/>
      </c>
    </row>
    <row r="27" spans="1:10" s="221" customFormat="1" ht="14.1" customHeight="1" thickBot="1">
      <c r="A27" s="217" t="s">
        <v>4676</v>
      </c>
      <c r="B27" s="218" t="s">
        <v>4692</v>
      </c>
      <c r="C27" s="219" t="s">
        <v>4693</v>
      </c>
      <c r="D27" s="218"/>
      <c r="E27" s="219"/>
      <c r="F27" s="219"/>
      <c r="G27" s="723">
        <f>SUM(G28:G53)</f>
        <v>0</v>
      </c>
      <c r="H27" s="219"/>
      <c r="I27" s="220"/>
      <c r="J27" s="1005" t="str">
        <f t="shared" si="0"/>
        <v/>
      </c>
    </row>
    <row r="28" spans="1:10" s="224" customFormat="1" ht="24.95" customHeight="1">
      <c r="A28" s="6">
        <v>1</v>
      </c>
      <c r="B28" s="7" t="s">
        <v>516</v>
      </c>
      <c r="C28" s="1116" t="s">
        <v>517</v>
      </c>
      <c r="D28" s="7" t="s">
        <v>2950</v>
      </c>
      <c r="E28" s="8">
        <v>1</v>
      </c>
      <c r="F28" s="1141"/>
      <c r="G28" s="757">
        <f>E28*F28</f>
        <v>0</v>
      </c>
      <c r="H28" s="8"/>
      <c r="I28" s="9"/>
      <c r="J28" s="1005" t="str">
        <f t="shared" si="0"/>
        <v>CHYBNÁ CENA</v>
      </c>
    </row>
    <row r="29" spans="1:10" ht="24.95" customHeight="1">
      <c r="A29" s="6"/>
      <c r="B29" s="1117" t="s">
        <v>577</v>
      </c>
      <c r="C29" s="1298" t="s">
        <v>518</v>
      </c>
      <c r="D29" s="1299"/>
      <c r="E29" s="1299"/>
      <c r="F29" s="1299"/>
      <c r="G29" s="1299"/>
      <c r="H29" s="1299"/>
      <c r="I29" s="1300"/>
      <c r="J29" s="1005" t="str">
        <f t="shared" si="0"/>
        <v/>
      </c>
    </row>
    <row r="30" spans="1:10" s="224" customFormat="1" ht="24.95" customHeight="1">
      <c r="A30" s="6">
        <v>2</v>
      </c>
      <c r="B30" s="7" t="s">
        <v>522</v>
      </c>
      <c r="C30" s="1116" t="s">
        <v>1271</v>
      </c>
      <c r="D30" s="7" t="s">
        <v>2950</v>
      </c>
      <c r="E30" s="8">
        <v>1</v>
      </c>
      <c r="F30" s="1141"/>
      <c r="G30" s="757">
        <f>E30*F30</f>
        <v>0</v>
      </c>
      <c r="H30" s="8"/>
      <c r="I30" s="9"/>
      <c r="J30" s="1005" t="str">
        <f t="shared" si="0"/>
        <v>CHYBNÁ CENA</v>
      </c>
    </row>
    <row r="31" spans="1:10" s="224" customFormat="1" ht="24.95" customHeight="1">
      <c r="A31" s="222"/>
      <c r="B31" s="1117" t="s">
        <v>577</v>
      </c>
      <c r="C31" s="1298" t="s">
        <v>1272</v>
      </c>
      <c r="D31" s="1299"/>
      <c r="E31" s="1299"/>
      <c r="F31" s="1299"/>
      <c r="G31" s="1299"/>
      <c r="H31" s="1299"/>
      <c r="I31" s="1300"/>
      <c r="J31" s="1005" t="str">
        <f t="shared" si="0"/>
        <v/>
      </c>
    </row>
    <row r="32" spans="1:10" s="224" customFormat="1" ht="24.95" customHeight="1">
      <c r="A32" s="6">
        <v>3</v>
      </c>
      <c r="B32" s="7" t="s">
        <v>2983</v>
      </c>
      <c r="C32" s="1116" t="s">
        <v>2984</v>
      </c>
      <c r="D32" s="7" t="s">
        <v>2950</v>
      </c>
      <c r="E32" s="8">
        <v>1</v>
      </c>
      <c r="F32" s="1141"/>
      <c r="G32" s="757">
        <f>E32*F32</f>
        <v>0</v>
      </c>
      <c r="H32" s="8"/>
      <c r="I32" s="9"/>
      <c r="J32" s="1005" t="str">
        <f t="shared" si="0"/>
        <v>CHYBNÁ CENA</v>
      </c>
    </row>
    <row r="33" spans="1:10" s="224" customFormat="1" ht="24.95" customHeight="1">
      <c r="A33" s="222"/>
      <c r="B33" s="1117" t="s">
        <v>577</v>
      </c>
      <c r="C33" s="1298" t="s">
        <v>2985</v>
      </c>
      <c r="D33" s="1299"/>
      <c r="E33" s="1299"/>
      <c r="F33" s="1299"/>
      <c r="G33" s="1299"/>
      <c r="H33" s="1299"/>
      <c r="I33" s="1300"/>
      <c r="J33" s="1005" t="str">
        <f t="shared" si="0"/>
        <v/>
      </c>
    </row>
    <row r="34" spans="1:10" s="224" customFormat="1" ht="24.95" customHeight="1">
      <c r="A34" s="6">
        <v>4</v>
      </c>
      <c r="B34" s="7" t="s">
        <v>1276</v>
      </c>
      <c r="C34" s="1116" t="s">
        <v>1277</v>
      </c>
      <c r="D34" s="7" t="s">
        <v>2950</v>
      </c>
      <c r="E34" s="8">
        <v>1</v>
      </c>
      <c r="F34" s="1141"/>
      <c r="G34" s="757">
        <f>E34*F34</f>
        <v>0</v>
      </c>
      <c r="H34" s="8"/>
      <c r="I34" s="9"/>
      <c r="J34" s="1005" t="str">
        <f t="shared" si="0"/>
        <v>CHYBNÁ CENA</v>
      </c>
    </row>
    <row r="35" spans="1:10" s="224" customFormat="1" ht="24.95" customHeight="1">
      <c r="A35" s="222"/>
      <c r="B35" s="1117" t="s">
        <v>577</v>
      </c>
      <c r="C35" s="1298" t="s">
        <v>1280</v>
      </c>
      <c r="D35" s="1299"/>
      <c r="E35" s="1299"/>
      <c r="F35" s="1299"/>
      <c r="G35" s="1299"/>
      <c r="H35" s="1299"/>
      <c r="I35" s="1300"/>
      <c r="J35" s="1005" t="str">
        <f t="shared" si="0"/>
        <v/>
      </c>
    </row>
    <row r="36" spans="1:10" s="224" customFormat="1" ht="24.95" customHeight="1">
      <c r="A36" s="6">
        <v>5</v>
      </c>
      <c r="B36" s="7" t="s">
        <v>1278</v>
      </c>
      <c r="C36" s="1116" t="s">
        <v>1279</v>
      </c>
      <c r="D36" s="7" t="s">
        <v>2950</v>
      </c>
      <c r="E36" s="8">
        <v>1</v>
      </c>
      <c r="F36" s="1141"/>
      <c r="G36" s="757">
        <f>E36*F36</f>
        <v>0</v>
      </c>
      <c r="H36" s="8"/>
      <c r="I36" s="9"/>
      <c r="J36" s="1005" t="str">
        <f t="shared" si="0"/>
        <v>CHYBNÁ CENA</v>
      </c>
    </row>
    <row r="37" spans="1:10" s="224" customFormat="1" ht="24.95" customHeight="1">
      <c r="A37" s="222"/>
      <c r="B37" s="1117" t="s">
        <v>577</v>
      </c>
      <c r="C37" s="1298" t="s">
        <v>1281</v>
      </c>
      <c r="D37" s="1299"/>
      <c r="E37" s="1299"/>
      <c r="F37" s="1299"/>
      <c r="G37" s="1299"/>
      <c r="H37" s="1299"/>
      <c r="I37" s="1300"/>
      <c r="J37" s="1005" t="str">
        <f t="shared" si="0"/>
        <v/>
      </c>
    </row>
    <row r="38" spans="1:10" s="224" customFormat="1" ht="24.95" customHeight="1">
      <c r="A38" s="6">
        <v>6</v>
      </c>
      <c r="B38" s="7" t="s">
        <v>1282</v>
      </c>
      <c r="C38" s="1116" t="s">
        <v>2986</v>
      </c>
      <c r="D38" s="7" t="s">
        <v>2950</v>
      </c>
      <c r="E38" s="8">
        <v>1</v>
      </c>
      <c r="F38" s="1141"/>
      <c r="G38" s="757">
        <f>E38*F38</f>
        <v>0</v>
      </c>
      <c r="H38" s="8"/>
      <c r="I38" s="9"/>
      <c r="J38" s="1005" t="str">
        <f t="shared" ref="J38:J54" si="1">IF((ISBLANK(D38)),"",IF(G38&lt;=0,"CHYBNÁ CENA",""))</f>
        <v>CHYBNÁ CENA</v>
      </c>
    </row>
    <row r="39" spans="1:10" s="224" customFormat="1" ht="24.95" customHeight="1">
      <c r="A39" s="222"/>
      <c r="B39" s="1117" t="s">
        <v>577</v>
      </c>
      <c r="C39" s="1298" t="s">
        <v>1283</v>
      </c>
      <c r="D39" s="1299"/>
      <c r="E39" s="1299"/>
      <c r="F39" s="1299"/>
      <c r="G39" s="1299"/>
      <c r="H39" s="1299"/>
      <c r="I39" s="1300"/>
      <c r="J39" s="1005" t="str">
        <f t="shared" si="1"/>
        <v/>
      </c>
    </row>
    <row r="40" spans="1:10" s="224" customFormat="1" ht="24.95" customHeight="1">
      <c r="A40" s="6">
        <v>7</v>
      </c>
      <c r="B40" s="7" t="s">
        <v>1284</v>
      </c>
      <c r="C40" s="1116" t="s">
        <v>1285</v>
      </c>
      <c r="D40" s="7" t="s">
        <v>2950</v>
      </c>
      <c r="E40" s="8">
        <v>1</v>
      </c>
      <c r="F40" s="1141"/>
      <c r="G40" s="757">
        <f>E40*F40</f>
        <v>0</v>
      </c>
      <c r="H40" s="8"/>
      <c r="I40" s="9"/>
      <c r="J40" s="1005" t="str">
        <f t="shared" si="1"/>
        <v>CHYBNÁ CENA</v>
      </c>
    </row>
    <row r="41" spans="1:10" s="224" customFormat="1" ht="24.95" customHeight="1">
      <c r="A41" s="222"/>
      <c r="B41" s="1117" t="s">
        <v>577</v>
      </c>
      <c r="C41" s="1298" t="s">
        <v>1286</v>
      </c>
      <c r="D41" s="1299"/>
      <c r="E41" s="1299"/>
      <c r="F41" s="1299"/>
      <c r="G41" s="1299"/>
      <c r="H41" s="1299"/>
      <c r="I41" s="1300"/>
      <c r="J41" s="1005" t="str">
        <f t="shared" si="1"/>
        <v/>
      </c>
    </row>
    <row r="42" spans="1:10" s="224" customFormat="1" ht="24.95" customHeight="1">
      <c r="A42" s="6">
        <v>8</v>
      </c>
      <c r="B42" s="7" t="s">
        <v>1288</v>
      </c>
      <c r="C42" s="1116" t="s">
        <v>4770</v>
      </c>
      <c r="D42" s="7" t="s">
        <v>2950</v>
      </c>
      <c r="E42" s="8">
        <v>1</v>
      </c>
      <c r="F42" s="1141"/>
      <c r="G42" s="757">
        <f>E42*F42</f>
        <v>0</v>
      </c>
      <c r="H42" s="8"/>
      <c r="I42" s="9"/>
      <c r="J42" s="1005" t="str">
        <f t="shared" si="1"/>
        <v>CHYBNÁ CENA</v>
      </c>
    </row>
    <row r="43" spans="1:10" s="224" customFormat="1" ht="24.95" customHeight="1">
      <c r="A43" s="222"/>
      <c r="B43" s="1117" t="s">
        <v>577</v>
      </c>
      <c r="C43" s="1298" t="s">
        <v>1289</v>
      </c>
      <c r="D43" s="1299"/>
      <c r="E43" s="1299"/>
      <c r="F43" s="1299"/>
      <c r="G43" s="1299"/>
      <c r="H43" s="1299"/>
      <c r="I43" s="1300"/>
      <c r="J43" s="1005" t="str">
        <f t="shared" si="1"/>
        <v/>
      </c>
    </row>
    <row r="44" spans="1:10" s="224" customFormat="1" ht="24.95" customHeight="1">
      <c r="A44" s="6">
        <v>9</v>
      </c>
      <c r="B44" s="7" t="s">
        <v>2987</v>
      </c>
      <c r="C44" s="1116" t="s">
        <v>2988</v>
      </c>
      <c r="D44" s="7" t="s">
        <v>2950</v>
      </c>
      <c r="E44" s="8">
        <v>1</v>
      </c>
      <c r="F44" s="1141"/>
      <c r="G44" s="757">
        <f>E44*F44</f>
        <v>0</v>
      </c>
      <c r="H44" s="8"/>
      <c r="I44" s="9"/>
      <c r="J44" s="1005" t="str">
        <f t="shared" si="1"/>
        <v>CHYBNÁ CENA</v>
      </c>
    </row>
    <row r="45" spans="1:10" s="224" customFormat="1" ht="24.95" customHeight="1">
      <c r="A45" s="222"/>
      <c r="B45" s="1117" t="s">
        <v>577</v>
      </c>
      <c r="C45" s="1298" t="s">
        <v>165</v>
      </c>
      <c r="D45" s="1299"/>
      <c r="E45" s="1299"/>
      <c r="F45" s="1299"/>
      <c r="G45" s="1299"/>
      <c r="H45" s="1299"/>
      <c r="I45" s="1300"/>
      <c r="J45" s="1005" t="str">
        <f t="shared" si="1"/>
        <v/>
      </c>
    </row>
    <row r="46" spans="1:10" s="224" customFormat="1" ht="24.95" customHeight="1">
      <c r="A46" s="6">
        <v>10</v>
      </c>
      <c r="B46" s="7" t="s">
        <v>1290</v>
      </c>
      <c r="C46" s="1116" t="s">
        <v>1291</v>
      </c>
      <c r="D46" s="7" t="s">
        <v>2950</v>
      </c>
      <c r="E46" s="8">
        <v>1</v>
      </c>
      <c r="F46" s="1141"/>
      <c r="G46" s="757">
        <f>E46*F46</f>
        <v>0</v>
      </c>
      <c r="H46" s="8"/>
      <c r="I46" s="9"/>
      <c r="J46" s="1005" t="str">
        <f t="shared" si="1"/>
        <v>CHYBNÁ CENA</v>
      </c>
    </row>
    <row r="47" spans="1:10" s="224" customFormat="1" ht="24.95" customHeight="1">
      <c r="A47" s="222"/>
      <c r="B47" s="1117" t="s">
        <v>577</v>
      </c>
      <c r="C47" s="1298" t="s">
        <v>1292</v>
      </c>
      <c r="D47" s="1299"/>
      <c r="E47" s="1299"/>
      <c r="F47" s="1299"/>
      <c r="G47" s="1299"/>
      <c r="H47" s="1299"/>
      <c r="I47" s="1300"/>
      <c r="J47" s="1005" t="str">
        <f t="shared" si="1"/>
        <v/>
      </c>
    </row>
    <row r="48" spans="1:10" s="224" customFormat="1" ht="24.95" customHeight="1">
      <c r="A48" s="6">
        <v>11</v>
      </c>
      <c r="B48" s="7" t="s">
        <v>1465</v>
      </c>
      <c r="C48" s="1116" t="s">
        <v>1466</v>
      </c>
      <c r="D48" s="7" t="s">
        <v>2950</v>
      </c>
      <c r="E48" s="8">
        <v>1</v>
      </c>
      <c r="F48" s="1141"/>
      <c r="G48" s="757">
        <f>E48*F48</f>
        <v>0</v>
      </c>
      <c r="H48" s="8"/>
      <c r="I48" s="9"/>
      <c r="J48" s="1005" t="str">
        <f t="shared" si="1"/>
        <v>CHYBNÁ CENA</v>
      </c>
    </row>
    <row r="49" spans="1:10" s="224" customFormat="1" ht="24.95" customHeight="1">
      <c r="A49" s="222"/>
      <c r="B49" s="1117" t="s">
        <v>577</v>
      </c>
      <c r="C49" s="1298" t="s">
        <v>1301</v>
      </c>
      <c r="D49" s="1299"/>
      <c r="E49" s="1299"/>
      <c r="F49" s="1299"/>
      <c r="G49" s="1299"/>
      <c r="H49" s="1299"/>
      <c r="I49" s="1300"/>
      <c r="J49" s="1005" t="str">
        <f t="shared" si="1"/>
        <v/>
      </c>
    </row>
    <row r="50" spans="1:10" s="224" customFormat="1" ht="24.95" customHeight="1">
      <c r="A50" s="6">
        <v>12</v>
      </c>
      <c r="B50" s="7" t="s">
        <v>1300</v>
      </c>
      <c r="C50" s="1116" t="s">
        <v>1303</v>
      </c>
      <c r="D50" s="7" t="s">
        <v>2950</v>
      </c>
      <c r="E50" s="8">
        <v>1</v>
      </c>
      <c r="F50" s="1141"/>
      <c r="G50" s="757">
        <f>E50*F50</f>
        <v>0</v>
      </c>
      <c r="H50" s="8"/>
      <c r="I50" s="9"/>
      <c r="J50" s="1005" t="str">
        <f t="shared" si="1"/>
        <v>CHYBNÁ CENA</v>
      </c>
    </row>
    <row r="51" spans="1:10" s="224" customFormat="1" ht="24.95" customHeight="1">
      <c r="A51" s="222"/>
      <c r="B51" s="1117" t="s">
        <v>577</v>
      </c>
      <c r="C51" s="1298" t="s">
        <v>1302</v>
      </c>
      <c r="D51" s="1299"/>
      <c r="E51" s="1299"/>
      <c r="F51" s="1299"/>
      <c r="G51" s="1299"/>
      <c r="H51" s="1299"/>
      <c r="I51" s="1300"/>
      <c r="J51" s="1005" t="str">
        <f t="shared" si="1"/>
        <v/>
      </c>
    </row>
    <row r="52" spans="1:10" s="224" customFormat="1" ht="24.95" customHeight="1">
      <c r="A52" s="6">
        <v>13</v>
      </c>
      <c r="B52" s="7" t="s">
        <v>521</v>
      </c>
      <c r="C52" s="1116" t="s">
        <v>519</v>
      </c>
      <c r="D52" s="7" t="s">
        <v>2950</v>
      </c>
      <c r="E52" s="8">
        <v>1</v>
      </c>
      <c r="F52" s="1141"/>
      <c r="G52" s="757">
        <f>E52*F52</f>
        <v>0</v>
      </c>
      <c r="H52" s="8"/>
      <c r="I52" s="9"/>
      <c r="J52" s="1005" t="str">
        <f t="shared" si="1"/>
        <v>CHYBNÁ CENA</v>
      </c>
    </row>
    <row r="53" spans="1:10" s="224" customFormat="1" ht="24.95" customHeight="1" thickBot="1">
      <c r="A53" s="222"/>
      <c r="B53" s="223"/>
      <c r="C53" s="1298" t="s">
        <v>520</v>
      </c>
      <c r="D53" s="1299"/>
      <c r="E53" s="1299"/>
      <c r="F53" s="1299"/>
      <c r="G53" s="1299"/>
      <c r="H53" s="1299"/>
      <c r="I53" s="1300"/>
      <c r="J53" s="1005" t="str">
        <f t="shared" si="1"/>
        <v/>
      </c>
    </row>
    <row r="54" spans="1:10" s="221" customFormat="1" ht="14.1" customHeight="1" thickBot="1">
      <c r="A54" s="226"/>
      <c r="B54" s="227"/>
      <c r="C54" s="228" t="s">
        <v>2956</v>
      </c>
      <c r="D54" s="227"/>
      <c r="E54" s="228"/>
      <c r="F54" s="228"/>
      <c r="G54" s="723">
        <f>G6+G27</f>
        <v>0</v>
      </c>
      <c r="H54" s="228"/>
      <c r="I54" s="229"/>
      <c r="J54" s="1005" t="str">
        <f t="shared" si="1"/>
        <v/>
      </c>
    </row>
    <row r="55" spans="1:10" ht="14.1" customHeight="1" thickBot="1">
      <c r="A55" s="1304" t="s">
        <v>45</v>
      </c>
      <c r="B55" s="1305"/>
      <c r="C55" s="1305"/>
      <c r="D55" s="1305"/>
      <c r="E55" s="1305"/>
      <c r="F55" s="1305"/>
      <c r="G55" s="1305"/>
      <c r="H55" s="1305"/>
      <c r="I55" s="1306"/>
    </row>
    <row r="58" spans="1:10" ht="14.1" customHeight="1">
      <c r="F58" s="1006" t="s">
        <v>245</v>
      </c>
      <c r="G58" s="1007">
        <f>COUNTIF(G6:G53,"&lt;=0")</f>
        <v>25</v>
      </c>
    </row>
  </sheetData>
  <sheetProtection selectLockedCells="1"/>
  <mergeCells count="36">
    <mergeCell ref="A55:I55"/>
    <mergeCell ref="C29:I29"/>
    <mergeCell ref="C41:I41"/>
    <mergeCell ref="C45:I45"/>
    <mergeCell ref="C49:I49"/>
    <mergeCell ref="C53:I53"/>
    <mergeCell ref="C47:I47"/>
    <mergeCell ref="C33:I33"/>
    <mergeCell ref="C31:I31"/>
    <mergeCell ref="C51:I51"/>
    <mergeCell ref="C37:I37"/>
    <mergeCell ref="C39:I39"/>
    <mergeCell ref="C43:I43"/>
    <mergeCell ref="C8:I8"/>
    <mergeCell ref="C10:I10"/>
    <mergeCell ref="C12:I12"/>
    <mergeCell ref="C14:I14"/>
    <mergeCell ref="C35:I35"/>
    <mergeCell ref="C16:I16"/>
    <mergeCell ref="C18:I18"/>
    <mergeCell ref="C22:I22"/>
    <mergeCell ref="C24:I24"/>
    <mergeCell ref="C20:I20"/>
    <mergeCell ref="C26:I26"/>
    <mergeCell ref="A4:A5"/>
    <mergeCell ref="C4:C5"/>
    <mergeCell ref="D4:D5"/>
    <mergeCell ref="A1:B1"/>
    <mergeCell ref="C1:I1"/>
    <mergeCell ref="A2:B2"/>
    <mergeCell ref="C2:F2"/>
    <mergeCell ref="A3:I3"/>
    <mergeCell ref="E4:E5"/>
    <mergeCell ref="F4:G4"/>
    <mergeCell ref="I4:I5"/>
    <mergeCell ref="H4:H5"/>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3"/>
  <sheetViews>
    <sheetView zoomScale="90" workbookViewId="0">
      <pane ySplit="5" topLeftCell="A1482" activePane="bottomLeft" state="frozen"/>
      <selection pane="bottomLeft" activeCell="I2" sqref="I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1008"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4572</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702"/>
      <c r="B6" s="703"/>
      <c r="C6" s="704"/>
      <c r="D6" s="703"/>
      <c r="E6" s="711"/>
      <c r="F6" s="1036"/>
      <c r="G6" s="364"/>
      <c r="H6" s="704"/>
      <c r="I6" s="703"/>
    </row>
    <row r="7" spans="1:10" s="344" customFormat="1">
      <c r="A7" s="705" t="s">
        <v>4676</v>
      </c>
      <c r="B7" s="706" t="s">
        <v>1779</v>
      </c>
      <c r="C7" s="712" t="s">
        <v>1780</v>
      </c>
      <c r="D7" s="705"/>
      <c r="E7" s="707"/>
      <c r="F7" s="997"/>
      <c r="G7" s="708">
        <f>SUM(G8:G39)</f>
        <v>0</v>
      </c>
      <c r="H7" s="712"/>
      <c r="I7" s="705"/>
      <c r="J7" s="1009"/>
    </row>
    <row r="8" spans="1:10" s="113" customFormat="1" ht="22.5">
      <c r="A8" s="371">
        <v>1</v>
      </c>
      <c r="B8" s="372" t="s">
        <v>2004</v>
      </c>
      <c r="C8" s="374" t="s">
        <v>2005</v>
      </c>
      <c r="D8" s="400" t="s">
        <v>2006</v>
      </c>
      <c r="E8" s="376">
        <v>0.2</v>
      </c>
      <c r="F8" s="994"/>
      <c r="G8" s="377">
        <f>E8*F8</f>
        <v>0</v>
      </c>
      <c r="H8" s="374" t="s">
        <v>2772</v>
      </c>
      <c r="I8" s="946"/>
      <c r="J8" s="1005" t="str">
        <f t="shared" ref="J8:J71" si="0">IF((ISBLANK(D8)),"",IF(G8&lt;=0,"CHYBNÁ CENA",""))</f>
        <v>CHYBNÁ CENA</v>
      </c>
    </row>
    <row r="9" spans="1:10" s="113" customFormat="1">
      <c r="A9" s="371"/>
      <c r="B9" s="379" t="s">
        <v>577</v>
      </c>
      <c r="C9" s="374"/>
      <c r="D9" s="400"/>
      <c r="E9" s="376"/>
      <c r="F9" s="994"/>
      <c r="G9" s="377"/>
      <c r="H9" s="374"/>
      <c r="I9" s="946"/>
      <c r="J9" s="1005" t="str">
        <f t="shared" si="0"/>
        <v/>
      </c>
    </row>
    <row r="10" spans="1:10" s="113" customFormat="1" ht="22.5">
      <c r="A10" s="371">
        <v>2</v>
      </c>
      <c r="B10" s="372" t="s">
        <v>2007</v>
      </c>
      <c r="C10" s="374" t="s">
        <v>2008</v>
      </c>
      <c r="D10" s="400" t="s">
        <v>1745</v>
      </c>
      <c r="E10" s="376">
        <v>942.52</v>
      </c>
      <c r="F10" s="994"/>
      <c r="G10" s="377">
        <f>E10*F10</f>
        <v>0</v>
      </c>
      <c r="H10" s="374" t="s">
        <v>2772</v>
      </c>
      <c r="I10" s="946"/>
      <c r="J10" s="1005" t="str">
        <f t="shared" si="0"/>
        <v>CHYBNÁ CENA</v>
      </c>
    </row>
    <row r="11" spans="1:10" s="113" customFormat="1">
      <c r="A11" s="378"/>
      <c r="B11" s="379" t="s">
        <v>577</v>
      </c>
      <c r="C11" s="380" t="s">
        <v>2009</v>
      </c>
      <c r="D11" s="714"/>
      <c r="E11" s="382"/>
      <c r="F11" s="995"/>
      <c r="G11" s="384"/>
      <c r="H11" s="374"/>
      <c r="I11" s="946"/>
      <c r="J11" s="1005" t="str">
        <f t="shared" si="0"/>
        <v/>
      </c>
    </row>
    <row r="12" spans="1:10" s="113" customFormat="1" ht="22.5">
      <c r="A12" s="371">
        <v>3</v>
      </c>
      <c r="B12" s="372" t="s">
        <v>2010</v>
      </c>
      <c r="C12" s="374" t="s">
        <v>2011</v>
      </c>
      <c r="D12" s="400" t="s">
        <v>1745</v>
      </c>
      <c r="E12" s="376">
        <v>5361.6</v>
      </c>
      <c r="F12" s="994"/>
      <c r="G12" s="377">
        <f>E12*F12</f>
        <v>0</v>
      </c>
      <c r="H12" s="374" t="s">
        <v>2772</v>
      </c>
      <c r="I12" s="946"/>
      <c r="J12" s="1005" t="str">
        <f t="shared" si="0"/>
        <v>CHYBNÁ CENA</v>
      </c>
    </row>
    <row r="13" spans="1:10" s="113" customFormat="1">
      <c r="A13" s="378"/>
      <c r="B13" s="379" t="s">
        <v>577</v>
      </c>
      <c r="C13" s="380" t="s">
        <v>2012</v>
      </c>
      <c r="D13" s="714"/>
      <c r="E13" s="382"/>
      <c r="F13" s="995"/>
      <c r="G13" s="384"/>
      <c r="H13" s="374"/>
      <c r="I13" s="946"/>
      <c r="J13" s="1005" t="str">
        <f t="shared" si="0"/>
        <v/>
      </c>
    </row>
    <row r="14" spans="1:10" s="113" customFormat="1">
      <c r="A14" s="378"/>
      <c r="B14" s="395"/>
      <c r="C14" s="380" t="s">
        <v>2013</v>
      </c>
      <c r="D14" s="714"/>
      <c r="E14" s="382"/>
      <c r="F14" s="995"/>
      <c r="G14" s="384"/>
      <c r="H14" s="374"/>
      <c r="I14" s="946"/>
      <c r="J14" s="1005" t="str">
        <f t="shared" si="0"/>
        <v/>
      </c>
    </row>
    <row r="15" spans="1:10" s="113" customFormat="1">
      <c r="A15" s="378"/>
      <c r="B15" s="395"/>
      <c r="C15" s="380" t="s">
        <v>2014</v>
      </c>
      <c r="D15" s="714"/>
      <c r="E15" s="382"/>
      <c r="F15" s="995"/>
      <c r="G15" s="384"/>
      <c r="H15" s="374"/>
      <c r="I15" s="946"/>
      <c r="J15" s="1005" t="str">
        <f t="shared" si="0"/>
        <v/>
      </c>
    </row>
    <row r="16" spans="1:10" s="113" customFormat="1" ht="22.5">
      <c r="A16" s="371">
        <v>4</v>
      </c>
      <c r="B16" s="372" t="s">
        <v>1134</v>
      </c>
      <c r="C16" s="374" t="s">
        <v>1135</v>
      </c>
      <c r="D16" s="400" t="s">
        <v>1745</v>
      </c>
      <c r="E16" s="376">
        <v>15.55</v>
      </c>
      <c r="F16" s="994"/>
      <c r="G16" s="377">
        <f>E16*F16</f>
        <v>0</v>
      </c>
      <c r="H16" s="374" t="s">
        <v>2772</v>
      </c>
      <c r="I16" s="946"/>
      <c r="J16" s="1005" t="str">
        <f t="shared" si="0"/>
        <v>CHYBNÁ CENA</v>
      </c>
    </row>
    <row r="17" spans="1:10" s="113" customFormat="1">
      <c r="A17" s="378"/>
      <c r="B17" s="379" t="s">
        <v>577</v>
      </c>
      <c r="C17" s="380" t="s">
        <v>1136</v>
      </c>
      <c r="D17" s="714"/>
      <c r="E17" s="382"/>
      <c r="F17" s="995"/>
      <c r="G17" s="384"/>
      <c r="H17" s="374"/>
      <c r="I17" s="946"/>
      <c r="J17" s="1005" t="str">
        <f t="shared" si="0"/>
        <v/>
      </c>
    </row>
    <row r="18" spans="1:10" s="113" customFormat="1" ht="33.75">
      <c r="A18" s="371">
        <v>5</v>
      </c>
      <c r="B18" s="372" t="s">
        <v>2015</v>
      </c>
      <c r="C18" s="374" t="s">
        <v>3878</v>
      </c>
      <c r="D18" s="400" t="s">
        <v>1751</v>
      </c>
      <c r="E18" s="376">
        <v>94.4</v>
      </c>
      <c r="F18" s="994"/>
      <c r="G18" s="377">
        <f>E18*F18</f>
        <v>0</v>
      </c>
      <c r="H18" s="374" t="s">
        <v>2773</v>
      </c>
      <c r="I18" s="946" t="s">
        <v>308</v>
      </c>
      <c r="J18" s="1005" t="str">
        <f t="shared" si="0"/>
        <v>CHYBNÁ CENA</v>
      </c>
    </row>
    <row r="19" spans="1:10" s="113" customFormat="1">
      <c r="A19" s="371"/>
      <c r="B19" s="379"/>
      <c r="C19" s="374"/>
      <c r="D19" s="400"/>
      <c r="E19" s="376"/>
      <c r="F19" s="994"/>
      <c r="G19" s="377"/>
      <c r="H19" s="374"/>
      <c r="I19" s="946"/>
      <c r="J19" s="1005" t="str">
        <f t="shared" si="0"/>
        <v/>
      </c>
    </row>
    <row r="20" spans="1:10" s="113" customFormat="1" ht="22.5">
      <c r="A20" s="371">
        <v>6</v>
      </c>
      <c r="B20" s="372" t="s">
        <v>2016</v>
      </c>
      <c r="C20" s="374" t="s">
        <v>2017</v>
      </c>
      <c r="D20" s="400" t="s">
        <v>2950</v>
      </c>
      <c r="E20" s="376">
        <v>1</v>
      </c>
      <c r="F20" s="994"/>
      <c r="G20" s="377">
        <f>E20*F20</f>
        <v>0</v>
      </c>
      <c r="H20" s="374"/>
      <c r="I20" s="946"/>
      <c r="J20" s="1005" t="str">
        <f t="shared" si="0"/>
        <v>CHYBNÁ CENA</v>
      </c>
    </row>
    <row r="21" spans="1:10" s="113" customFormat="1">
      <c r="A21" s="371"/>
      <c r="B21" s="379"/>
      <c r="C21" s="374"/>
      <c r="D21" s="400"/>
      <c r="E21" s="376"/>
      <c r="F21" s="994"/>
      <c r="G21" s="377"/>
      <c r="H21" s="374"/>
      <c r="I21" s="946"/>
      <c r="J21" s="1005" t="str">
        <f t="shared" si="0"/>
        <v/>
      </c>
    </row>
    <row r="22" spans="1:10" s="113" customFormat="1">
      <c r="A22" s="371">
        <v>7</v>
      </c>
      <c r="B22" s="372" t="s">
        <v>2018</v>
      </c>
      <c r="C22" s="374" t="s">
        <v>2019</v>
      </c>
      <c r="D22" s="400" t="s">
        <v>1745</v>
      </c>
      <c r="E22" s="376">
        <f>3712.2*0.07</f>
        <v>259.85399999999998</v>
      </c>
      <c r="F22" s="994"/>
      <c r="G22" s="377">
        <f>E22*F22</f>
        <v>0</v>
      </c>
      <c r="H22" s="374"/>
      <c r="I22" s="374"/>
      <c r="J22" s="1005" t="str">
        <f t="shared" si="0"/>
        <v>CHYBNÁ CENA</v>
      </c>
    </row>
    <row r="23" spans="1:10" s="113" customFormat="1">
      <c r="A23" s="378"/>
      <c r="B23" s="379" t="s">
        <v>577</v>
      </c>
      <c r="C23" s="380" t="s">
        <v>2012</v>
      </c>
      <c r="D23" s="714"/>
      <c r="E23" s="382"/>
      <c r="F23" s="995"/>
      <c r="G23" s="384"/>
      <c r="H23" s="374"/>
      <c r="I23" s="946"/>
      <c r="J23" s="1005" t="str">
        <f t="shared" si="0"/>
        <v/>
      </c>
    </row>
    <row r="24" spans="1:10" s="113" customFormat="1">
      <c r="A24" s="378"/>
      <c r="B24" s="395"/>
      <c r="C24" s="380" t="s">
        <v>2014</v>
      </c>
      <c r="D24" s="714"/>
      <c r="E24" s="382"/>
      <c r="F24" s="995"/>
      <c r="G24" s="384"/>
      <c r="H24" s="374"/>
      <c r="I24" s="946"/>
      <c r="J24" s="1005" t="str">
        <f t="shared" si="0"/>
        <v/>
      </c>
    </row>
    <row r="25" spans="1:10" s="113" customFormat="1">
      <c r="A25" s="378"/>
      <c r="B25" s="395"/>
      <c r="C25" s="380" t="s">
        <v>4118</v>
      </c>
      <c r="D25" s="714"/>
      <c r="E25" s="382"/>
      <c r="F25" s="995"/>
      <c r="G25" s="384"/>
      <c r="H25" s="374"/>
      <c r="I25" s="946"/>
      <c r="J25" s="1005" t="str">
        <f t="shared" si="0"/>
        <v/>
      </c>
    </row>
    <row r="26" spans="1:10" s="113" customFormat="1">
      <c r="A26" s="371">
        <v>8</v>
      </c>
      <c r="B26" s="372" t="s">
        <v>1781</v>
      </c>
      <c r="C26" s="374" t="s">
        <v>1782</v>
      </c>
      <c r="D26" s="400" t="s">
        <v>1745</v>
      </c>
      <c r="E26" s="376">
        <f>4550.4+15.5</f>
        <v>4565.8999999999996</v>
      </c>
      <c r="F26" s="994"/>
      <c r="G26" s="377">
        <f>E26*F26</f>
        <v>0</v>
      </c>
      <c r="H26" s="374"/>
      <c r="I26" s="946"/>
      <c r="J26" s="1005" t="str">
        <f t="shared" si="0"/>
        <v>CHYBNÁ CENA</v>
      </c>
    </row>
    <row r="27" spans="1:10" s="113" customFormat="1">
      <c r="A27" s="378"/>
      <c r="B27" s="379" t="s">
        <v>577</v>
      </c>
      <c r="C27" s="380" t="s">
        <v>1137</v>
      </c>
      <c r="D27" s="714"/>
      <c r="E27" s="382"/>
      <c r="F27" s="995"/>
      <c r="G27" s="384"/>
      <c r="H27" s="374"/>
      <c r="I27" s="946"/>
      <c r="J27" s="1005" t="str">
        <f t="shared" si="0"/>
        <v/>
      </c>
    </row>
    <row r="28" spans="1:10" s="113" customFormat="1">
      <c r="A28" s="378"/>
      <c r="B28" s="395"/>
      <c r="C28" s="380" t="s">
        <v>2020</v>
      </c>
      <c r="D28" s="714"/>
      <c r="E28" s="382"/>
      <c r="F28" s="995"/>
      <c r="G28" s="384"/>
      <c r="H28" s="374"/>
      <c r="I28" s="946"/>
      <c r="J28" s="1005" t="str">
        <f t="shared" si="0"/>
        <v/>
      </c>
    </row>
    <row r="29" spans="1:10" s="113" customFormat="1">
      <c r="A29" s="371">
        <v>9</v>
      </c>
      <c r="B29" s="372" t="s">
        <v>1783</v>
      </c>
      <c r="C29" s="374" t="s">
        <v>387</v>
      </c>
      <c r="D29" s="400" t="s">
        <v>1745</v>
      </c>
      <c r="E29" s="376">
        <v>91008</v>
      </c>
      <c r="F29" s="994"/>
      <c r="G29" s="377">
        <f>E29*F29</f>
        <v>0</v>
      </c>
      <c r="H29" s="374"/>
      <c r="I29" s="946"/>
      <c r="J29" s="1005" t="str">
        <f t="shared" si="0"/>
        <v>CHYBNÁ CENA</v>
      </c>
    </row>
    <row r="30" spans="1:10" s="113" customFormat="1">
      <c r="A30" s="378"/>
      <c r="B30" s="379" t="s">
        <v>577</v>
      </c>
      <c r="C30" s="380" t="s">
        <v>3081</v>
      </c>
      <c r="D30" s="714"/>
      <c r="E30" s="382"/>
      <c r="F30" s="995"/>
      <c r="G30" s="384"/>
      <c r="H30" s="374"/>
      <c r="I30" s="946"/>
      <c r="J30" s="1005" t="str">
        <f t="shared" si="0"/>
        <v/>
      </c>
    </row>
    <row r="31" spans="1:10" s="113" customFormat="1">
      <c r="A31" s="371">
        <v>10</v>
      </c>
      <c r="B31" s="372" t="s">
        <v>3080</v>
      </c>
      <c r="C31" s="374" t="s">
        <v>576</v>
      </c>
      <c r="D31" s="400" t="s">
        <v>1745</v>
      </c>
      <c r="E31" s="376">
        <v>4550.3999999999996</v>
      </c>
      <c r="F31" s="994"/>
      <c r="G31" s="377">
        <f>E31*F31</f>
        <v>0</v>
      </c>
      <c r="H31" s="374"/>
      <c r="I31" s="946"/>
      <c r="J31" s="1005" t="str">
        <f t="shared" si="0"/>
        <v>CHYBNÁ CENA</v>
      </c>
    </row>
    <row r="32" spans="1:10" s="113" customFormat="1">
      <c r="A32" s="371"/>
      <c r="B32" s="379"/>
      <c r="C32" s="374"/>
      <c r="D32" s="400"/>
      <c r="E32" s="376"/>
      <c r="F32" s="994"/>
      <c r="G32" s="377"/>
      <c r="H32" s="374"/>
      <c r="I32" s="946"/>
      <c r="J32" s="1005" t="str">
        <f t="shared" si="0"/>
        <v/>
      </c>
    </row>
    <row r="33" spans="1:10" s="113" customFormat="1" ht="22.5">
      <c r="A33" s="371">
        <v>11</v>
      </c>
      <c r="B33" s="372" t="s">
        <v>976</v>
      </c>
      <c r="C33" s="374" t="s">
        <v>2039</v>
      </c>
      <c r="D33" s="400" t="s">
        <v>1745</v>
      </c>
      <c r="E33" s="376">
        <v>811.2</v>
      </c>
      <c r="F33" s="994"/>
      <c r="G33" s="377">
        <f>E33*F33</f>
        <v>0</v>
      </c>
      <c r="H33" s="374" t="s">
        <v>2772</v>
      </c>
      <c r="I33" s="946"/>
      <c r="J33" s="1005" t="str">
        <f t="shared" si="0"/>
        <v>CHYBNÁ CENA</v>
      </c>
    </row>
    <row r="34" spans="1:10" s="113" customFormat="1">
      <c r="A34" s="378"/>
      <c r="B34" s="379" t="s">
        <v>577</v>
      </c>
      <c r="C34" s="380" t="s">
        <v>2040</v>
      </c>
      <c r="D34" s="714"/>
      <c r="E34" s="382"/>
      <c r="F34" s="995"/>
      <c r="G34" s="384"/>
      <c r="H34" s="374"/>
      <c r="I34" s="946"/>
      <c r="J34" s="1005" t="str">
        <f t="shared" si="0"/>
        <v/>
      </c>
    </row>
    <row r="35" spans="1:10" s="113" customFormat="1" ht="22.5">
      <c r="A35" s="371">
        <v>12</v>
      </c>
      <c r="B35" s="372" t="s">
        <v>2041</v>
      </c>
      <c r="C35" s="374" t="s">
        <v>2042</v>
      </c>
      <c r="D35" s="400" t="s">
        <v>1745</v>
      </c>
      <c r="E35" s="376">
        <v>632.9</v>
      </c>
      <c r="F35" s="994"/>
      <c r="G35" s="377">
        <f>E35*F35</f>
        <v>0</v>
      </c>
      <c r="H35" s="374" t="s">
        <v>2772</v>
      </c>
      <c r="I35" s="946"/>
      <c r="J35" s="1005" t="str">
        <f t="shared" si="0"/>
        <v>CHYBNÁ CENA</v>
      </c>
    </row>
    <row r="36" spans="1:10" s="113" customFormat="1">
      <c r="A36" s="378"/>
      <c r="B36" s="379" t="s">
        <v>577</v>
      </c>
      <c r="C36" s="380" t="s">
        <v>3808</v>
      </c>
      <c r="D36" s="714"/>
      <c r="E36" s="382"/>
      <c r="F36" s="995"/>
      <c r="G36" s="384"/>
      <c r="H36" s="374"/>
      <c r="I36" s="946"/>
      <c r="J36" s="1005" t="str">
        <f t="shared" si="0"/>
        <v/>
      </c>
    </row>
    <row r="37" spans="1:10" s="113" customFormat="1" ht="22.5">
      <c r="A37" s="371">
        <v>13</v>
      </c>
      <c r="B37" s="372" t="s">
        <v>2043</v>
      </c>
      <c r="C37" s="374" t="s">
        <v>2044</v>
      </c>
      <c r="D37" s="400" t="s">
        <v>1745</v>
      </c>
      <c r="E37" s="376">
        <v>632.9</v>
      </c>
      <c r="F37" s="994"/>
      <c r="G37" s="377">
        <f>E37*F37</f>
        <v>0</v>
      </c>
      <c r="H37" s="374"/>
      <c r="I37" s="946"/>
      <c r="J37" s="1005" t="str">
        <f t="shared" si="0"/>
        <v>CHYBNÁ CENA</v>
      </c>
    </row>
    <row r="38" spans="1:10" s="113" customFormat="1">
      <c r="A38" s="378"/>
      <c r="B38" s="379"/>
      <c r="C38" s="380" t="s">
        <v>3808</v>
      </c>
      <c r="D38" s="714"/>
      <c r="E38" s="382"/>
      <c r="F38" s="995"/>
      <c r="G38" s="384"/>
      <c r="H38" s="374"/>
      <c r="I38" s="946"/>
      <c r="J38" s="1005" t="str">
        <f t="shared" si="0"/>
        <v/>
      </c>
    </row>
    <row r="39" spans="1:10" s="113" customFormat="1" ht="22.5">
      <c r="A39" s="371">
        <v>14</v>
      </c>
      <c r="B39" s="372" t="s">
        <v>2045</v>
      </c>
      <c r="C39" s="374" t="s">
        <v>2046</v>
      </c>
      <c r="D39" s="400" t="s">
        <v>1751</v>
      </c>
      <c r="E39" s="376">
        <v>1810</v>
      </c>
      <c r="F39" s="994"/>
      <c r="G39" s="377">
        <f>E39*F39</f>
        <v>0</v>
      </c>
      <c r="H39" s="374" t="s">
        <v>2772</v>
      </c>
      <c r="I39" s="946"/>
      <c r="J39" s="1005" t="str">
        <f t="shared" si="0"/>
        <v>CHYBNÁ CENA</v>
      </c>
    </row>
    <row r="40" spans="1:10" s="113" customFormat="1">
      <c r="A40" s="697"/>
      <c r="B40" s="698" t="s">
        <v>577</v>
      </c>
      <c r="C40" s="417"/>
      <c r="D40" s="699"/>
      <c r="E40" s="700"/>
      <c r="F40" s="996"/>
      <c r="G40" s="701"/>
      <c r="H40" s="417"/>
      <c r="I40" s="947"/>
      <c r="J40" s="1005" t="str">
        <f t="shared" si="0"/>
        <v/>
      </c>
    </row>
    <row r="41" spans="1:10" s="344" customFormat="1">
      <c r="A41" s="705" t="s">
        <v>2047</v>
      </c>
      <c r="B41" s="706">
        <v>2</v>
      </c>
      <c r="C41" s="712" t="s">
        <v>2048</v>
      </c>
      <c r="D41" s="705"/>
      <c r="E41" s="707"/>
      <c r="F41" s="997"/>
      <c r="G41" s="708">
        <f>SUM(G42:G46)</f>
        <v>0</v>
      </c>
      <c r="H41" s="948"/>
      <c r="I41" s="949"/>
      <c r="J41" s="1005" t="str">
        <f t="shared" si="0"/>
        <v/>
      </c>
    </row>
    <row r="42" spans="1:10" s="113" customFormat="1" ht="22.5">
      <c r="A42" s="371">
        <v>1</v>
      </c>
      <c r="B42" s="372" t="s">
        <v>2049</v>
      </c>
      <c r="C42" s="374" t="s">
        <v>2050</v>
      </c>
      <c r="D42" s="400" t="s">
        <v>1745</v>
      </c>
      <c r="E42" s="376">
        <v>38.880000000000003</v>
      </c>
      <c r="F42" s="994"/>
      <c r="G42" s="377">
        <f>E42*F42</f>
        <v>0</v>
      </c>
      <c r="H42" s="374" t="s">
        <v>2772</v>
      </c>
      <c r="I42" s="946"/>
      <c r="J42" s="1005" t="str">
        <f t="shared" si="0"/>
        <v>CHYBNÁ CENA</v>
      </c>
    </row>
    <row r="43" spans="1:10" s="113" customFormat="1">
      <c r="A43" s="378"/>
      <c r="B43" s="379" t="s">
        <v>577</v>
      </c>
      <c r="C43" s="380" t="s">
        <v>3082</v>
      </c>
      <c r="D43" s="714"/>
      <c r="E43" s="382"/>
      <c r="F43" s="995"/>
      <c r="G43" s="384"/>
      <c r="H43" s="374"/>
      <c r="I43" s="946"/>
      <c r="J43" s="1005" t="str">
        <f t="shared" si="0"/>
        <v/>
      </c>
    </row>
    <row r="44" spans="1:10" s="113" customFormat="1" ht="22.5">
      <c r="A44" s="371">
        <v>2</v>
      </c>
      <c r="B44" s="372" t="s">
        <v>2051</v>
      </c>
      <c r="C44" s="374" t="s">
        <v>526</v>
      </c>
      <c r="D44" s="400" t="s">
        <v>1751</v>
      </c>
      <c r="E44" s="376">
        <v>267.2</v>
      </c>
      <c r="F44" s="994"/>
      <c r="G44" s="377">
        <f>E44*F44</f>
        <v>0</v>
      </c>
      <c r="H44" s="374" t="s">
        <v>2772</v>
      </c>
      <c r="I44" s="946"/>
      <c r="J44" s="1005" t="str">
        <f t="shared" si="0"/>
        <v>CHYBNÁ CENA</v>
      </c>
    </row>
    <row r="45" spans="1:10" s="113" customFormat="1">
      <c r="A45" s="378"/>
      <c r="B45" s="379" t="s">
        <v>577</v>
      </c>
      <c r="C45" s="380" t="s">
        <v>3082</v>
      </c>
      <c r="D45" s="714"/>
      <c r="E45" s="382"/>
      <c r="F45" s="995"/>
      <c r="G45" s="384"/>
      <c r="H45" s="374"/>
      <c r="I45" s="946"/>
      <c r="J45" s="1005" t="str">
        <f t="shared" si="0"/>
        <v/>
      </c>
    </row>
    <row r="46" spans="1:10" s="113" customFormat="1">
      <c r="A46" s="371">
        <v>3</v>
      </c>
      <c r="B46" s="372" t="s">
        <v>527</v>
      </c>
      <c r="C46" s="374" t="s">
        <v>528</v>
      </c>
      <c r="D46" s="400" t="s">
        <v>1751</v>
      </c>
      <c r="E46" s="376">
        <v>267.2</v>
      </c>
      <c r="F46" s="994"/>
      <c r="G46" s="377">
        <f>E46*F46</f>
        <v>0</v>
      </c>
      <c r="H46" s="374"/>
      <c r="I46" s="946"/>
      <c r="J46" s="1005" t="str">
        <f t="shared" si="0"/>
        <v>CHYBNÁ CENA</v>
      </c>
    </row>
    <row r="47" spans="1:10" s="113" customFormat="1">
      <c r="A47" s="371"/>
      <c r="B47" s="379" t="s">
        <v>577</v>
      </c>
      <c r="C47" s="374"/>
      <c r="D47" s="400"/>
      <c r="E47" s="376"/>
      <c r="F47" s="994"/>
      <c r="G47" s="401"/>
      <c r="H47" s="374"/>
      <c r="I47" s="946"/>
      <c r="J47" s="1005" t="str">
        <f t="shared" si="0"/>
        <v/>
      </c>
    </row>
    <row r="48" spans="1:10" s="113" customFormat="1">
      <c r="A48" s="705" t="s">
        <v>4676</v>
      </c>
      <c r="B48" s="706" t="s">
        <v>4183</v>
      </c>
      <c r="C48" s="712" t="s">
        <v>1796</v>
      </c>
      <c r="D48" s="709"/>
      <c r="E48" s="710"/>
      <c r="F48" s="998"/>
      <c r="G48" s="708">
        <f>SUM(G54:G160)</f>
        <v>0</v>
      </c>
      <c r="H48" s="948"/>
      <c r="I48" s="950"/>
      <c r="J48" s="1005" t="str">
        <f t="shared" si="0"/>
        <v/>
      </c>
    </row>
    <row r="49" spans="1:10" s="113" customFormat="1" ht="33.75">
      <c r="A49" s="371">
        <v>1</v>
      </c>
      <c r="B49" s="372" t="s">
        <v>3487</v>
      </c>
      <c r="C49" s="374" t="s">
        <v>2160</v>
      </c>
      <c r="D49" s="400" t="s">
        <v>1751</v>
      </c>
      <c r="E49" s="376">
        <v>43.12</v>
      </c>
      <c r="F49" s="994"/>
      <c r="G49" s="377">
        <f>E49*F49</f>
        <v>0</v>
      </c>
      <c r="H49" s="374" t="s">
        <v>4119</v>
      </c>
      <c r="I49" s="946"/>
      <c r="J49" s="1005" t="str">
        <f t="shared" si="0"/>
        <v>CHYBNÁ CENA</v>
      </c>
    </row>
    <row r="50" spans="1:10" s="113" customFormat="1">
      <c r="A50" s="378"/>
      <c r="B50" s="379" t="s">
        <v>577</v>
      </c>
      <c r="C50" s="380" t="s">
        <v>2181</v>
      </c>
      <c r="D50" s="826"/>
      <c r="E50" s="382"/>
      <c r="F50" s="995"/>
      <c r="G50" s="384"/>
      <c r="H50" s="374"/>
      <c r="I50" s="946"/>
      <c r="J50" s="1005" t="str">
        <f t="shared" si="0"/>
        <v/>
      </c>
    </row>
    <row r="51" spans="1:10" s="113" customFormat="1">
      <c r="A51" s="378"/>
      <c r="B51" s="379"/>
      <c r="C51" s="380" t="s">
        <v>2161</v>
      </c>
      <c r="D51" s="826"/>
      <c r="E51" s="382"/>
      <c r="F51" s="995"/>
      <c r="G51" s="384"/>
      <c r="H51" s="374"/>
      <c r="I51" s="946"/>
      <c r="J51" s="1005" t="str">
        <f t="shared" si="0"/>
        <v/>
      </c>
    </row>
    <row r="52" spans="1:10" s="113" customFormat="1" ht="33.75">
      <c r="A52" s="378">
        <v>2</v>
      </c>
      <c r="B52" s="379" t="s">
        <v>4120</v>
      </c>
      <c r="C52" s="374" t="s">
        <v>2164</v>
      </c>
      <c r="D52" s="400" t="s">
        <v>1751</v>
      </c>
      <c r="E52" s="376">
        <v>30.11</v>
      </c>
      <c r="F52" s="994"/>
      <c r="G52" s="377">
        <f>E52*F52</f>
        <v>0</v>
      </c>
      <c r="H52" s="374" t="s">
        <v>4119</v>
      </c>
      <c r="I52" s="946"/>
      <c r="J52" s="1005" t="str">
        <f t="shared" si="0"/>
        <v>CHYBNÁ CENA</v>
      </c>
    </row>
    <row r="53" spans="1:10" s="113" customFormat="1">
      <c r="A53" s="378"/>
      <c r="B53" s="379" t="s">
        <v>577</v>
      </c>
      <c r="C53" s="380" t="s">
        <v>2163</v>
      </c>
      <c r="D53" s="826"/>
      <c r="E53" s="382"/>
      <c r="F53" s="995"/>
      <c r="G53" s="384"/>
      <c r="H53" s="374"/>
      <c r="I53" s="946"/>
      <c r="J53" s="1005" t="str">
        <f t="shared" si="0"/>
        <v/>
      </c>
    </row>
    <row r="54" spans="1:10" s="113" customFormat="1" ht="33.75">
      <c r="A54" s="371">
        <v>3</v>
      </c>
      <c r="B54" s="372" t="s">
        <v>529</v>
      </c>
      <c r="C54" s="374" t="s">
        <v>530</v>
      </c>
      <c r="D54" s="400" t="s">
        <v>1751</v>
      </c>
      <c r="E54" s="376">
        <v>282.75</v>
      </c>
      <c r="F54" s="994"/>
      <c r="G54" s="377">
        <f>E54*F54</f>
        <v>0</v>
      </c>
      <c r="H54" s="374" t="s">
        <v>4119</v>
      </c>
      <c r="I54" s="946"/>
      <c r="J54" s="1005" t="str">
        <f t="shared" si="0"/>
        <v>CHYBNÁ CENA</v>
      </c>
    </row>
    <row r="55" spans="1:10" s="113" customFormat="1">
      <c r="A55" s="378"/>
      <c r="B55" s="379" t="s">
        <v>577</v>
      </c>
      <c r="C55" s="380" t="s">
        <v>4121</v>
      </c>
      <c r="D55" s="826"/>
      <c r="E55" s="382"/>
      <c r="F55" s="995"/>
      <c r="G55" s="384"/>
      <c r="H55" s="374"/>
      <c r="I55" s="946"/>
      <c r="J55" s="1005" t="str">
        <f t="shared" si="0"/>
        <v/>
      </c>
    </row>
    <row r="56" spans="1:10" s="113" customFormat="1" ht="33.75">
      <c r="A56" s="371">
        <v>4</v>
      </c>
      <c r="B56" s="372" t="s">
        <v>531</v>
      </c>
      <c r="C56" s="374" t="s">
        <v>2172</v>
      </c>
      <c r="D56" s="400" t="s">
        <v>1751</v>
      </c>
      <c r="E56" s="376">
        <v>94.52</v>
      </c>
      <c r="F56" s="994"/>
      <c r="G56" s="377">
        <f>E56*F56</f>
        <v>0</v>
      </c>
      <c r="H56" s="374" t="s">
        <v>4119</v>
      </c>
      <c r="I56" s="946"/>
      <c r="J56" s="1005" t="str">
        <f t="shared" si="0"/>
        <v>CHYBNÁ CENA</v>
      </c>
    </row>
    <row r="57" spans="1:10" s="113" customFormat="1">
      <c r="A57" s="378"/>
      <c r="B57" s="379" t="s">
        <v>577</v>
      </c>
      <c r="C57" s="380" t="s">
        <v>532</v>
      </c>
      <c r="D57" s="826"/>
      <c r="E57" s="382"/>
      <c r="F57" s="995"/>
      <c r="G57" s="384"/>
      <c r="H57" s="374"/>
      <c r="I57" s="946"/>
      <c r="J57" s="1005" t="str">
        <f t="shared" si="0"/>
        <v/>
      </c>
    </row>
    <row r="58" spans="1:10" s="113" customFormat="1" ht="33.75">
      <c r="A58" s="371">
        <v>5</v>
      </c>
      <c r="B58" s="372" t="s">
        <v>533</v>
      </c>
      <c r="C58" s="374" t="s">
        <v>2173</v>
      </c>
      <c r="D58" s="400" t="s">
        <v>1751</v>
      </c>
      <c r="E58" s="376">
        <v>281.17</v>
      </c>
      <c r="F58" s="994"/>
      <c r="G58" s="377">
        <f>E58*F58</f>
        <v>0</v>
      </c>
      <c r="H58" s="374" t="s">
        <v>4119</v>
      </c>
      <c r="I58" s="946"/>
      <c r="J58" s="1005" t="str">
        <f t="shared" si="0"/>
        <v>CHYBNÁ CENA</v>
      </c>
    </row>
    <row r="59" spans="1:10" s="344" customFormat="1">
      <c r="A59" s="378"/>
      <c r="B59" s="379" t="s">
        <v>577</v>
      </c>
      <c r="C59" s="380" t="s">
        <v>534</v>
      </c>
      <c r="D59" s="826"/>
      <c r="E59" s="382"/>
      <c r="F59" s="995"/>
      <c r="G59" s="384"/>
      <c r="H59" s="374"/>
      <c r="I59" s="946"/>
      <c r="J59" s="1005" t="str">
        <f t="shared" si="0"/>
        <v/>
      </c>
    </row>
    <row r="60" spans="1:10" s="113" customFormat="1">
      <c r="A60" s="371">
        <v>6</v>
      </c>
      <c r="B60" s="372" t="s">
        <v>535</v>
      </c>
      <c r="C60" s="374" t="s">
        <v>536</v>
      </c>
      <c r="D60" s="400" t="s">
        <v>2695</v>
      </c>
      <c r="E60" s="376">
        <v>205</v>
      </c>
      <c r="F60" s="994"/>
      <c r="G60" s="377">
        <f>E60*F60</f>
        <v>0</v>
      </c>
      <c r="H60" s="374" t="s">
        <v>1138</v>
      </c>
      <c r="I60" s="946"/>
      <c r="J60" s="1005" t="str">
        <f t="shared" si="0"/>
        <v>CHYBNÁ CENA</v>
      </c>
    </row>
    <row r="61" spans="1:10" s="113" customFormat="1">
      <c r="A61" s="378"/>
      <c r="B61" s="379" t="s">
        <v>577</v>
      </c>
      <c r="C61" s="380" t="s">
        <v>4124</v>
      </c>
      <c r="D61" s="826"/>
      <c r="E61" s="382"/>
      <c r="F61" s="995"/>
      <c r="G61" s="384"/>
      <c r="H61" s="374"/>
      <c r="I61" s="946"/>
      <c r="J61" s="1005" t="str">
        <f t="shared" si="0"/>
        <v/>
      </c>
    </row>
    <row r="62" spans="1:10" s="113" customFormat="1">
      <c r="A62" s="378"/>
      <c r="B62" s="395"/>
      <c r="C62" s="380" t="s">
        <v>4125</v>
      </c>
      <c r="D62" s="826"/>
      <c r="E62" s="382"/>
      <c r="F62" s="995"/>
      <c r="G62" s="384"/>
      <c r="H62" s="374"/>
      <c r="I62" s="946"/>
      <c r="J62" s="1005" t="str">
        <f t="shared" si="0"/>
        <v/>
      </c>
    </row>
    <row r="63" spans="1:10" s="113" customFormat="1">
      <c r="A63" s="378"/>
      <c r="B63" s="395"/>
      <c r="C63" s="380" t="s">
        <v>4126</v>
      </c>
      <c r="D63" s="826"/>
      <c r="E63" s="382"/>
      <c r="F63" s="995"/>
      <c r="G63" s="384"/>
      <c r="H63" s="374"/>
      <c r="I63" s="946"/>
      <c r="J63" s="1005" t="str">
        <f t="shared" si="0"/>
        <v/>
      </c>
    </row>
    <row r="64" spans="1:10" s="113" customFormat="1">
      <c r="A64" s="378"/>
      <c r="B64" s="395"/>
      <c r="C64" s="380" t="s">
        <v>4127</v>
      </c>
      <c r="D64" s="826"/>
      <c r="E64" s="382"/>
      <c r="F64" s="995"/>
      <c r="G64" s="384"/>
      <c r="H64" s="374"/>
      <c r="I64" s="946"/>
      <c r="J64" s="1005" t="str">
        <f t="shared" si="0"/>
        <v/>
      </c>
    </row>
    <row r="65" spans="1:10" s="113" customFormat="1">
      <c r="A65" s="378"/>
      <c r="B65" s="395"/>
      <c r="C65" s="380" t="s">
        <v>4128</v>
      </c>
      <c r="D65" s="826"/>
      <c r="E65" s="382"/>
      <c r="F65" s="995"/>
      <c r="G65" s="384"/>
      <c r="H65" s="374"/>
      <c r="I65" s="946"/>
      <c r="J65" s="1005" t="str">
        <f t="shared" si="0"/>
        <v/>
      </c>
    </row>
    <row r="66" spans="1:10" s="113" customFormat="1">
      <c r="A66" s="378"/>
      <c r="B66" s="395"/>
      <c r="C66" s="380" t="s">
        <v>4129</v>
      </c>
      <c r="D66" s="826"/>
      <c r="E66" s="382"/>
      <c r="F66" s="995"/>
      <c r="G66" s="384"/>
      <c r="H66" s="374"/>
      <c r="I66" s="946"/>
      <c r="J66" s="1005" t="str">
        <f t="shared" si="0"/>
        <v/>
      </c>
    </row>
    <row r="67" spans="1:10" s="113" customFormat="1">
      <c r="A67" s="378"/>
      <c r="B67" s="395"/>
      <c r="C67" s="380" t="s">
        <v>4130</v>
      </c>
      <c r="D67" s="826"/>
      <c r="E67" s="382"/>
      <c r="F67" s="995"/>
      <c r="G67" s="384"/>
      <c r="H67" s="374"/>
      <c r="I67" s="946"/>
      <c r="J67" s="1005" t="str">
        <f t="shared" si="0"/>
        <v/>
      </c>
    </row>
    <row r="68" spans="1:10" s="113" customFormat="1">
      <c r="A68" s="378"/>
      <c r="B68" s="395"/>
      <c r="C68" s="380" t="s">
        <v>4131</v>
      </c>
      <c r="D68" s="826"/>
      <c r="E68" s="382"/>
      <c r="F68" s="995"/>
      <c r="G68" s="384"/>
      <c r="H68" s="374"/>
      <c r="I68" s="946"/>
      <c r="J68" s="1005" t="str">
        <f t="shared" si="0"/>
        <v/>
      </c>
    </row>
    <row r="69" spans="1:10" s="113" customFormat="1">
      <c r="A69" s="378"/>
      <c r="B69" s="395"/>
      <c r="C69" s="380" t="s">
        <v>4132</v>
      </c>
      <c r="D69" s="826"/>
      <c r="E69" s="382"/>
      <c r="F69" s="995"/>
      <c r="G69" s="384"/>
      <c r="H69" s="374"/>
      <c r="I69" s="946"/>
      <c r="J69" s="1005" t="str">
        <f t="shared" si="0"/>
        <v/>
      </c>
    </row>
    <row r="70" spans="1:10" s="113" customFormat="1">
      <c r="A70" s="378"/>
      <c r="B70" s="395"/>
      <c r="C70" s="380" t="s">
        <v>4133</v>
      </c>
      <c r="D70" s="826"/>
      <c r="E70" s="382"/>
      <c r="F70" s="995"/>
      <c r="G70" s="384"/>
      <c r="H70" s="374"/>
      <c r="I70" s="946"/>
      <c r="J70" s="1005" t="str">
        <f t="shared" si="0"/>
        <v/>
      </c>
    </row>
    <row r="71" spans="1:10" s="113" customFormat="1">
      <c r="A71" s="378"/>
      <c r="B71" s="395"/>
      <c r="C71" s="380" t="s">
        <v>4122</v>
      </c>
      <c r="D71" s="826"/>
      <c r="E71" s="382"/>
      <c r="F71" s="995"/>
      <c r="G71" s="384"/>
      <c r="H71" s="374"/>
      <c r="I71" s="946"/>
      <c r="J71" s="1005" t="str">
        <f t="shared" si="0"/>
        <v/>
      </c>
    </row>
    <row r="72" spans="1:10" s="113" customFormat="1">
      <c r="A72" s="378"/>
      <c r="B72" s="395"/>
      <c r="C72" s="380" t="s">
        <v>4123</v>
      </c>
      <c r="D72" s="826"/>
      <c r="E72" s="382"/>
      <c r="F72" s="995"/>
      <c r="G72" s="384"/>
      <c r="H72" s="374"/>
      <c r="I72" s="946"/>
      <c r="J72" s="1005" t="str">
        <f t="shared" ref="J72:J135" si="1">IF((ISBLANK(D72)),"",IF(G72&lt;=0,"CHYBNÁ CENA",""))</f>
        <v/>
      </c>
    </row>
    <row r="73" spans="1:10" s="113" customFormat="1">
      <c r="A73" s="371">
        <v>7</v>
      </c>
      <c r="B73" s="372" t="s">
        <v>537</v>
      </c>
      <c r="C73" s="374" t="s">
        <v>538</v>
      </c>
      <c r="D73" s="400" t="s">
        <v>2695</v>
      </c>
      <c r="E73" s="376">
        <v>30</v>
      </c>
      <c r="F73" s="994"/>
      <c r="G73" s="377">
        <f>E73*F73</f>
        <v>0</v>
      </c>
      <c r="H73" s="374" t="s">
        <v>1138</v>
      </c>
      <c r="I73" s="946"/>
      <c r="J73" s="1005" t="str">
        <f t="shared" si="1"/>
        <v>CHYBNÁ CENA</v>
      </c>
    </row>
    <row r="74" spans="1:10" s="113" customFormat="1">
      <c r="A74" s="378"/>
      <c r="B74" s="379" t="s">
        <v>577</v>
      </c>
      <c r="C74" s="380" t="s">
        <v>4134</v>
      </c>
      <c r="D74" s="826"/>
      <c r="E74" s="382"/>
      <c r="F74" s="995"/>
      <c r="G74" s="384"/>
      <c r="H74" s="374"/>
      <c r="I74" s="946"/>
      <c r="J74" s="1005" t="str">
        <f t="shared" si="1"/>
        <v/>
      </c>
    </row>
    <row r="75" spans="1:10" s="113" customFormat="1">
      <c r="A75" s="378"/>
      <c r="B75" s="395"/>
      <c r="C75" s="380" t="s">
        <v>4135</v>
      </c>
      <c r="D75" s="826"/>
      <c r="E75" s="382"/>
      <c r="F75" s="995"/>
      <c r="G75" s="384"/>
      <c r="H75" s="374"/>
      <c r="I75" s="946"/>
      <c r="J75" s="1005" t="str">
        <f t="shared" si="1"/>
        <v/>
      </c>
    </row>
    <row r="76" spans="1:10" s="113" customFormat="1">
      <c r="A76" s="378"/>
      <c r="B76" s="395"/>
      <c r="C76" s="380" t="s">
        <v>4136</v>
      </c>
      <c r="D76" s="826"/>
      <c r="E76" s="382"/>
      <c r="F76" s="995"/>
      <c r="G76" s="384"/>
      <c r="H76" s="374"/>
      <c r="I76" s="946"/>
      <c r="J76" s="1005" t="str">
        <f t="shared" si="1"/>
        <v/>
      </c>
    </row>
    <row r="77" spans="1:10" s="113" customFormat="1">
      <c r="A77" s="378"/>
      <c r="B77" s="395"/>
      <c r="C77" s="380" t="s">
        <v>4137</v>
      </c>
      <c r="D77" s="826"/>
      <c r="E77" s="382"/>
      <c r="F77" s="995"/>
      <c r="G77" s="384"/>
      <c r="H77" s="374"/>
      <c r="I77" s="946"/>
      <c r="J77" s="1005" t="str">
        <f t="shared" si="1"/>
        <v/>
      </c>
    </row>
    <row r="78" spans="1:10" s="113" customFormat="1">
      <c r="A78" s="378"/>
      <c r="B78" s="395"/>
      <c r="C78" s="380" t="s">
        <v>4138</v>
      </c>
      <c r="D78" s="826"/>
      <c r="E78" s="382"/>
      <c r="F78" s="995"/>
      <c r="G78" s="384"/>
      <c r="H78" s="374"/>
      <c r="I78" s="946"/>
      <c r="J78" s="1005" t="str">
        <f t="shared" si="1"/>
        <v/>
      </c>
    </row>
    <row r="79" spans="1:10" s="113" customFormat="1">
      <c r="A79" s="371">
        <v>8</v>
      </c>
      <c r="B79" s="372" t="s">
        <v>539</v>
      </c>
      <c r="C79" s="374" t="s">
        <v>540</v>
      </c>
      <c r="D79" s="400" t="s">
        <v>2695</v>
      </c>
      <c r="E79" s="376">
        <v>4</v>
      </c>
      <c r="F79" s="994"/>
      <c r="G79" s="377">
        <f>E79*F79</f>
        <v>0</v>
      </c>
      <c r="H79" s="374" t="s">
        <v>1138</v>
      </c>
      <c r="I79" s="946"/>
      <c r="J79" s="1005" t="str">
        <f t="shared" si="1"/>
        <v>CHYBNÁ CENA</v>
      </c>
    </row>
    <row r="80" spans="1:10" s="113" customFormat="1">
      <c r="A80" s="378"/>
      <c r="B80" s="379" t="s">
        <v>577</v>
      </c>
      <c r="C80" s="380" t="s">
        <v>4139</v>
      </c>
      <c r="D80" s="826"/>
      <c r="E80" s="382"/>
      <c r="F80" s="995"/>
      <c r="G80" s="384"/>
      <c r="H80" s="374"/>
      <c r="I80" s="946"/>
      <c r="J80" s="1005" t="str">
        <f t="shared" si="1"/>
        <v/>
      </c>
    </row>
    <row r="81" spans="1:10" s="113" customFormat="1">
      <c r="A81" s="371">
        <v>9</v>
      </c>
      <c r="B81" s="372" t="s">
        <v>541</v>
      </c>
      <c r="C81" s="374" t="s">
        <v>542</v>
      </c>
      <c r="D81" s="400" t="s">
        <v>2695</v>
      </c>
      <c r="E81" s="376">
        <v>58</v>
      </c>
      <c r="F81" s="994"/>
      <c r="G81" s="377">
        <f>E81*F81</f>
        <v>0</v>
      </c>
      <c r="H81" s="374" t="s">
        <v>1138</v>
      </c>
      <c r="I81" s="946"/>
      <c r="J81" s="1005" t="str">
        <f t="shared" si="1"/>
        <v>CHYBNÁ CENA</v>
      </c>
    </row>
    <row r="82" spans="1:10" s="113" customFormat="1">
      <c r="A82" s="378"/>
      <c r="B82" s="379"/>
      <c r="C82" s="380" t="s">
        <v>543</v>
      </c>
      <c r="D82" s="826"/>
      <c r="E82" s="382"/>
      <c r="F82" s="995"/>
      <c r="G82" s="384"/>
      <c r="H82" s="374"/>
      <c r="I82" s="946"/>
      <c r="J82" s="1005" t="str">
        <f t="shared" si="1"/>
        <v/>
      </c>
    </row>
    <row r="83" spans="1:10" s="113" customFormat="1">
      <c r="A83" s="378"/>
      <c r="B83" s="395"/>
      <c r="C83" s="380" t="s">
        <v>4140</v>
      </c>
      <c r="D83" s="826"/>
      <c r="E83" s="382"/>
      <c r="F83" s="995"/>
      <c r="G83" s="384"/>
      <c r="H83" s="374"/>
      <c r="I83" s="946"/>
      <c r="J83" s="1005" t="str">
        <f t="shared" si="1"/>
        <v/>
      </c>
    </row>
    <row r="84" spans="1:10" s="113" customFormat="1" ht="22.5">
      <c r="A84" s="371">
        <v>10</v>
      </c>
      <c r="B84" s="372" t="s">
        <v>544</v>
      </c>
      <c r="C84" s="374" t="s">
        <v>545</v>
      </c>
      <c r="D84" s="400" t="s">
        <v>2695</v>
      </c>
      <c r="E84" s="376">
        <v>32.32</v>
      </c>
      <c r="F84" s="994"/>
      <c r="G84" s="377">
        <f>E84*F84</f>
        <v>0</v>
      </c>
      <c r="H84" s="374" t="s">
        <v>1138</v>
      </c>
      <c r="I84" s="946"/>
      <c r="J84" s="1005" t="str">
        <f t="shared" si="1"/>
        <v>CHYBNÁ CENA</v>
      </c>
    </row>
    <row r="85" spans="1:10" s="113" customFormat="1">
      <c r="A85" s="378"/>
      <c r="B85" s="379" t="s">
        <v>577</v>
      </c>
      <c r="C85" s="380" t="s">
        <v>4124</v>
      </c>
      <c r="D85" s="826"/>
      <c r="E85" s="382"/>
      <c r="F85" s="995"/>
      <c r="G85" s="384"/>
      <c r="H85" s="374"/>
      <c r="I85" s="946"/>
      <c r="J85" s="1005" t="str">
        <f t="shared" si="1"/>
        <v/>
      </c>
    </row>
    <row r="86" spans="1:10" s="113" customFormat="1">
      <c r="A86" s="378"/>
      <c r="B86" s="395"/>
      <c r="C86" s="380" t="s">
        <v>3257</v>
      </c>
      <c r="D86" s="826"/>
      <c r="E86" s="382"/>
      <c r="F86" s="995"/>
      <c r="G86" s="384"/>
      <c r="H86" s="374"/>
      <c r="I86" s="946"/>
      <c r="J86" s="1005" t="str">
        <f t="shared" si="1"/>
        <v/>
      </c>
    </row>
    <row r="87" spans="1:10" s="113" customFormat="1" ht="22.5">
      <c r="A87" s="371">
        <v>11</v>
      </c>
      <c r="B87" s="372" t="s">
        <v>546</v>
      </c>
      <c r="C87" s="374" t="s">
        <v>547</v>
      </c>
      <c r="D87" s="400" t="s">
        <v>2695</v>
      </c>
      <c r="E87" s="376">
        <v>8.08</v>
      </c>
      <c r="F87" s="994"/>
      <c r="G87" s="377">
        <f>E87*F87</f>
        <v>0</v>
      </c>
      <c r="H87" s="374" t="s">
        <v>1138</v>
      </c>
      <c r="I87" s="946"/>
      <c r="J87" s="1005" t="str">
        <f t="shared" si="1"/>
        <v>CHYBNÁ CENA</v>
      </c>
    </row>
    <row r="88" spans="1:10" s="113" customFormat="1">
      <c r="A88" s="378"/>
      <c r="B88" s="379" t="s">
        <v>577</v>
      </c>
      <c r="C88" s="380" t="s">
        <v>4125</v>
      </c>
      <c r="D88" s="826"/>
      <c r="E88" s="382"/>
      <c r="F88" s="995"/>
      <c r="G88" s="384"/>
      <c r="H88" s="374"/>
      <c r="I88" s="946"/>
      <c r="J88" s="1005" t="str">
        <f t="shared" si="1"/>
        <v/>
      </c>
    </row>
    <row r="89" spans="1:10" s="113" customFormat="1">
      <c r="A89" s="378"/>
      <c r="B89" s="379"/>
      <c r="C89" s="380" t="s">
        <v>4126</v>
      </c>
      <c r="D89" s="826"/>
      <c r="E89" s="382"/>
      <c r="F89" s="995"/>
      <c r="G89" s="384"/>
      <c r="H89" s="374"/>
      <c r="I89" s="946"/>
      <c r="J89" s="1005" t="str">
        <f t="shared" si="1"/>
        <v/>
      </c>
    </row>
    <row r="90" spans="1:10" s="113" customFormat="1">
      <c r="A90" s="378"/>
      <c r="B90" s="395"/>
      <c r="C90" s="380" t="s">
        <v>3257</v>
      </c>
      <c r="D90" s="826"/>
      <c r="E90" s="382"/>
      <c r="F90" s="995"/>
      <c r="G90" s="384"/>
      <c r="H90" s="374"/>
      <c r="I90" s="946"/>
      <c r="J90" s="1005" t="str">
        <f t="shared" si="1"/>
        <v/>
      </c>
    </row>
    <row r="91" spans="1:10" s="113" customFormat="1" ht="22.5">
      <c r="A91" s="371">
        <v>12</v>
      </c>
      <c r="B91" s="372" t="s">
        <v>548</v>
      </c>
      <c r="C91" s="374" t="s">
        <v>549</v>
      </c>
      <c r="D91" s="400" t="s">
        <v>2695</v>
      </c>
      <c r="E91" s="376">
        <v>108.07</v>
      </c>
      <c r="F91" s="994"/>
      <c r="G91" s="377">
        <f>E91*F91</f>
        <v>0</v>
      </c>
      <c r="H91" s="374" t="s">
        <v>1138</v>
      </c>
      <c r="I91" s="946"/>
      <c r="J91" s="1005" t="str">
        <f t="shared" si="1"/>
        <v>CHYBNÁ CENA</v>
      </c>
    </row>
    <row r="92" spans="1:10" s="113" customFormat="1">
      <c r="A92" s="378"/>
      <c r="B92" s="379" t="s">
        <v>577</v>
      </c>
      <c r="C92" s="380" t="s">
        <v>4127</v>
      </c>
      <c r="D92" s="826"/>
      <c r="E92" s="382"/>
      <c r="F92" s="995"/>
      <c r="G92" s="384"/>
      <c r="H92" s="374"/>
      <c r="I92" s="946"/>
      <c r="J92" s="1005" t="str">
        <f t="shared" si="1"/>
        <v/>
      </c>
    </row>
    <row r="93" spans="1:10" s="113" customFormat="1">
      <c r="A93" s="378"/>
      <c r="B93" s="379"/>
      <c r="C93" s="380" t="s">
        <v>4128</v>
      </c>
      <c r="D93" s="826"/>
      <c r="E93" s="382"/>
      <c r="F93" s="995"/>
      <c r="G93" s="384"/>
      <c r="H93" s="374"/>
      <c r="I93" s="946"/>
      <c r="J93" s="1005" t="str">
        <f t="shared" si="1"/>
        <v/>
      </c>
    </row>
    <row r="94" spans="1:10" s="113" customFormat="1">
      <c r="A94" s="378"/>
      <c r="B94" s="379"/>
      <c r="C94" s="380" t="s">
        <v>4129</v>
      </c>
      <c r="D94" s="826"/>
      <c r="E94" s="382"/>
      <c r="F94" s="995"/>
      <c r="G94" s="384"/>
      <c r="H94" s="374"/>
      <c r="I94" s="946"/>
      <c r="J94" s="1005" t="str">
        <f t="shared" si="1"/>
        <v/>
      </c>
    </row>
    <row r="95" spans="1:10" s="113" customFormat="1">
      <c r="A95" s="378"/>
      <c r="B95" s="379"/>
      <c r="C95" s="380" t="s">
        <v>4130</v>
      </c>
      <c r="D95" s="826"/>
      <c r="E95" s="382"/>
      <c r="F95" s="995"/>
      <c r="G95" s="384"/>
      <c r="H95" s="374"/>
      <c r="I95" s="946"/>
      <c r="J95" s="1005" t="str">
        <f t="shared" si="1"/>
        <v/>
      </c>
    </row>
    <row r="96" spans="1:10" s="113" customFormat="1">
      <c r="A96" s="378"/>
      <c r="B96" s="395"/>
      <c r="C96" s="380" t="s">
        <v>3257</v>
      </c>
      <c r="D96" s="826"/>
      <c r="E96" s="382"/>
      <c r="F96" s="995"/>
      <c r="G96" s="384"/>
      <c r="H96" s="374"/>
      <c r="I96" s="946"/>
      <c r="J96" s="1005" t="str">
        <f t="shared" si="1"/>
        <v/>
      </c>
    </row>
    <row r="97" spans="1:10" s="113" customFormat="1" ht="22.5">
      <c r="A97" s="371">
        <v>13</v>
      </c>
      <c r="B97" s="372" t="s">
        <v>550</v>
      </c>
      <c r="C97" s="374" t="s">
        <v>551</v>
      </c>
      <c r="D97" s="400" t="s">
        <v>2695</v>
      </c>
      <c r="E97" s="376">
        <v>2.02</v>
      </c>
      <c r="F97" s="994"/>
      <c r="G97" s="377">
        <f>E97*F97</f>
        <v>0</v>
      </c>
      <c r="H97" s="374" t="s">
        <v>1138</v>
      </c>
      <c r="I97" s="946"/>
      <c r="J97" s="1005" t="str">
        <f t="shared" si="1"/>
        <v>CHYBNÁ CENA</v>
      </c>
    </row>
    <row r="98" spans="1:10" s="113" customFormat="1">
      <c r="A98" s="378"/>
      <c r="B98" s="379" t="s">
        <v>577</v>
      </c>
      <c r="C98" s="380" t="s">
        <v>4131</v>
      </c>
      <c r="D98" s="826"/>
      <c r="E98" s="382"/>
      <c r="F98" s="995"/>
      <c r="G98" s="384"/>
      <c r="H98" s="374"/>
      <c r="I98" s="946"/>
      <c r="J98" s="1005" t="str">
        <f t="shared" si="1"/>
        <v/>
      </c>
    </row>
    <row r="99" spans="1:10" s="113" customFormat="1">
      <c r="A99" s="378"/>
      <c r="B99" s="395"/>
      <c r="C99" s="380" t="s">
        <v>3257</v>
      </c>
      <c r="D99" s="826"/>
      <c r="E99" s="382"/>
      <c r="F99" s="995"/>
      <c r="G99" s="384"/>
      <c r="H99" s="374"/>
      <c r="I99" s="946"/>
      <c r="J99" s="1005" t="str">
        <f t="shared" si="1"/>
        <v/>
      </c>
    </row>
    <row r="100" spans="1:10" s="113" customFormat="1" ht="22.5">
      <c r="A100" s="371">
        <v>14</v>
      </c>
      <c r="B100" s="372" t="s">
        <v>552</v>
      </c>
      <c r="C100" s="374" t="s">
        <v>553</v>
      </c>
      <c r="D100" s="400" t="s">
        <v>2695</v>
      </c>
      <c r="E100" s="376">
        <v>10.1</v>
      </c>
      <c r="F100" s="994"/>
      <c r="G100" s="377">
        <f>E100*F100</f>
        <v>0</v>
      </c>
      <c r="H100" s="374" t="s">
        <v>1138</v>
      </c>
      <c r="I100" s="946"/>
      <c r="J100" s="1005" t="str">
        <f t="shared" si="1"/>
        <v>CHYBNÁ CENA</v>
      </c>
    </row>
    <row r="101" spans="1:10" s="113" customFormat="1">
      <c r="A101" s="378"/>
      <c r="B101" s="379" t="s">
        <v>577</v>
      </c>
      <c r="C101" s="380" t="s">
        <v>4134</v>
      </c>
      <c r="D101" s="826"/>
      <c r="E101" s="382"/>
      <c r="F101" s="995"/>
      <c r="G101" s="384"/>
      <c r="H101" s="374"/>
      <c r="I101" s="946"/>
      <c r="J101" s="1005" t="str">
        <f t="shared" si="1"/>
        <v/>
      </c>
    </row>
    <row r="102" spans="1:10" s="113" customFormat="1">
      <c r="A102" s="378"/>
      <c r="B102" s="395"/>
      <c r="C102" s="380" t="s">
        <v>3257</v>
      </c>
      <c r="D102" s="826"/>
      <c r="E102" s="382"/>
      <c r="F102" s="995"/>
      <c r="G102" s="384"/>
      <c r="H102" s="374"/>
      <c r="I102" s="946"/>
      <c r="J102" s="1005" t="str">
        <f t="shared" si="1"/>
        <v/>
      </c>
    </row>
    <row r="103" spans="1:10" s="113" customFormat="1" ht="22.5">
      <c r="A103" s="371">
        <v>15</v>
      </c>
      <c r="B103" s="372" t="s">
        <v>554</v>
      </c>
      <c r="C103" s="374" t="s">
        <v>555</v>
      </c>
      <c r="D103" s="400" t="s">
        <v>2695</v>
      </c>
      <c r="E103" s="376">
        <v>7.07</v>
      </c>
      <c r="F103" s="994"/>
      <c r="G103" s="377">
        <f>E103*F103</f>
        <v>0</v>
      </c>
      <c r="H103" s="374" t="s">
        <v>1138</v>
      </c>
      <c r="I103" s="946"/>
      <c r="J103" s="1005" t="str">
        <f t="shared" si="1"/>
        <v>CHYBNÁ CENA</v>
      </c>
    </row>
    <row r="104" spans="1:10" s="113" customFormat="1">
      <c r="A104" s="378"/>
      <c r="B104" s="379" t="s">
        <v>577</v>
      </c>
      <c r="C104" s="380" t="s">
        <v>4135</v>
      </c>
      <c r="D104" s="826"/>
      <c r="E104" s="382"/>
      <c r="F104" s="995"/>
      <c r="G104" s="384"/>
      <c r="H104" s="374"/>
      <c r="I104" s="946"/>
      <c r="J104" s="1005" t="str">
        <f t="shared" si="1"/>
        <v/>
      </c>
    </row>
    <row r="105" spans="1:10" s="113" customFormat="1">
      <c r="A105" s="378"/>
      <c r="B105" s="395"/>
      <c r="C105" s="380" t="s">
        <v>3257</v>
      </c>
      <c r="D105" s="826"/>
      <c r="E105" s="382"/>
      <c r="F105" s="995"/>
      <c r="G105" s="384"/>
      <c r="H105" s="374"/>
      <c r="I105" s="946"/>
      <c r="J105" s="1005" t="str">
        <f t="shared" si="1"/>
        <v/>
      </c>
    </row>
    <row r="106" spans="1:10" s="113" customFormat="1" ht="22.5">
      <c r="A106" s="371">
        <v>16</v>
      </c>
      <c r="B106" s="372" t="s">
        <v>556</v>
      </c>
      <c r="C106" s="374" t="s">
        <v>557</v>
      </c>
      <c r="D106" s="400" t="s">
        <v>2695</v>
      </c>
      <c r="E106" s="376">
        <v>9.09</v>
      </c>
      <c r="F106" s="994"/>
      <c r="G106" s="377">
        <f>E106*F106</f>
        <v>0</v>
      </c>
      <c r="H106" s="374" t="s">
        <v>1138</v>
      </c>
      <c r="I106" s="946"/>
      <c r="J106" s="1005" t="str">
        <f t="shared" si="1"/>
        <v>CHYBNÁ CENA</v>
      </c>
    </row>
    <row r="107" spans="1:10" s="113" customFormat="1">
      <c r="A107" s="378"/>
      <c r="B107" s="379" t="s">
        <v>577</v>
      </c>
      <c r="C107" s="380" t="s">
        <v>4132</v>
      </c>
      <c r="D107" s="826"/>
      <c r="E107" s="382"/>
      <c r="F107" s="995"/>
      <c r="G107" s="384"/>
      <c r="H107" s="374"/>
      <c r="I107" s="946"/>
      <c r="J107" s="1005" t="str">
        <f t="shared" si="1"/>
        <v/>
      </c>
    </row>
    <row r="108" spans="1:10" s="113" customFormat="1">
      <c r="A108" s="378"/>
      <c r="B108" s="395"/>
      <c r="C108" s="380" t="s">
        <v>3257</v>
      </c>
      <c r="D108" s="826"/>
      <c r="E108" s="382"/>
      <c r="F108" s="995"/>
      <c r="G108" s="384"/>
      <c r="H108" s="374"/>
      <c r="I108" s="946"/>
      <c r="J108" s="1005" t="str">
        <f t="shared" si="1"/>
        <v/>
      </c>
    </row>
    <row r="109" spans="1:10" s="113" customFormat="1" ht="22.5">
      <c r="A109" s="371">
        <v>17</v>
      </c>
      <c r="B109" s="372" t="s">
        <v>558</v>
      </c>
      <c r="C109" s="374" t="s">
        <v>559</v>
      </c>
      <c r="D109" s="400" t="s">
        <v>2695</v>
      </c>
      <c r="E109" s="376">
        <v>43.43</v>
      </c>
      <c r="F109" s="994"/>
      <c r="G109" s="377">
        <f>E109*F109</f>
        <v>0</v>
      </c>
      <c r="H109" s="374" t="s">
        <v>1138</v>
      </c>
      <c r="I109" s="946"/>
      <c r="J109" s="1005" t="str">
        <f t="shared" si="1"/>
        <v>CHYBNÁ CENA</v>
      </c>
    </row>
    <row r="110" spans="1:10" s="113" customFormat="1">
      <c r="A110" s="378"/>
      <c r="B110" s="379" t="s">
        <v>577</v>
      </c>
      <c r="C110" s="380" t="s">
        <v>4133</v>
      </c>
      <c r="D110" s="826"/>
      <c r="E110" s="382"/>
      <c r="F110" s="995"/>
      <c r="G110" s="384"/>
      <c r="H110" s="374"/>
      <c r="I110" s="946"/>
      <c r="J110" s="1005" t="str">
        <f t="shared" si="1"/>
        <v/>
      </c>
    </row>
    <row r="111" spans="1:10" s="113" customFormat="1">
      <c r="A111" s="378"/>
      <c r="B111" s="395"/>
      <c r="C111" s="380" t="s">
        <v>3257</v>
      </c>
      <c r="D111" s="826"/>
      <c r="E111" s="382"/>
      <c r="F111" s="995"/>
      <c r="G111" s="384"/>
      <c r="H111" s="374"/>
      <c r="I111" s="946"/>
      <c r="J111" s="1005" t="str">
        <f t="shared" si="1"/>
        <v/>
      </c>
    </row>
    <row r="112" spans="1:10" s="113" customFormat="1" ht="22.5">
      <c r="A112" s="371">
        <v>18</v>
      </c>
      <c r="B112" s="372" t="s">
        <v>560</v>
      </c>
      <c r="C112" s="374" t="s">
        <v>2079</v>
      </c>
      <c r="D112" s="400" t="s">
        <v>2695</v>
      </c>
      <c r="E112" s="376">
        <v>3.03</v>
      </c>
      <c r="F112" s="994"/>
      <c r="G112" s="377">
        <f>E112*F112</f>
        <v>0</v>
      </c>
      <c r="H112" s="374" t="s">
        <v>1138</v>
      </c>
      <c r="I112" s="946"/>
      <c r="J112" s="1005" t="str">
        <f t="shared" si="1"/>
        <v>CHYBNÁ CENA</v>
      </c>
    </row>
    <row r="113" spans="1:10" s="113" customFormat="1">
      <c r="A113" s="378"/>
      <c r="B113" s="379" t="s">
        <v>577</v>
      </c>
      <c r="C113" s="380" t="s">
        <v>4136</v>
      </c>
      <c r="D113" s="826"/>
      <c r="E113" s="382"/>
      <c r="F113" s="995"/>
      <c r="G113" s="384"/>
      <c r="H113" s="374"/>
      <c r="I113" s="946"/>
      <c r="J113" s="1005" t="str">
        <f t="shared" si="1"/>
        <v/>
      </c>
    </row>
    <row r="114" spans="1:10" s="113" customFormat="1">
      <c r="A114" s="378"/>
      <c r="B114" s="379"/>
      <c r="C114" s="380" t="s">
        <v>4137</v>
      </c>
      <c r="D114" s="826"/>
      <c r="E114" s="382"/>
      <c r="F114" s="995"/>
      <c r="G114" s="384"/>
      <c r="H114" s="374"/>
      <c r="I114" s="946"/>
      <c r="J114" s="1005" t="str">
        <f t="shared" si="1"/>
        <v/>
      </c>
    </row>
    <row r="115" spans="1:10" s="113" customFormat="1">
      <c r="A115" s="378"/>
      <c r="B115" s="395"/>
      <c r="C115" s="380" t="s">
        <v>3257</v>
      </c>
      <c r="D115" s="826"/>
      <c r="E115" s="382"/>
      <c r="F115" s="995"/>
      <c r="G115" s="384"/>
      <c r="H115" s="374"/>
      <c r="I115" s="946"/>
      <c r="J115" s="1005" t="str">
        <f t="shared" si="1"/>
        <v/>
      </c>
    </row>
    <row r="116" spans="1:10" s="113" customFormat="1" ht="22.5">
      <c r="A116" s="371">
        <v>19</v>
      </c>
      <c r="B116" s="372" t="s">
        <v>2080</v>
      </c>
      <c r="C116" s="374" t="s">
        <v>2081</v>
      </c>
      <c r="D116" s="400" t="s">
        <v>2695</v>
      </c>
      <c r="E116" s="376">
        <v>10.1</v>
      </c>
      <c r="F116" s="994"/>
      <c r="G116" s="377">
        <f>E116*F116</f>
        <v>0</v>
      </c>
      <c r="H116" s="374" t="s">
        <v>1138</v>
      </c>
      <c r="I116" s="946"/>
      <c r="J116" s="1005" t="str">
        <f t="shared" si="1"/>
        <v>CHYBNÁ CENA</v>
      </c>
    </row>
    <row r="117" spans="1:10" s="113" customFormat="1">
      <c r="A117" s="378"/>
      <c r="B117" s="379" t="s">
        <v>577</v>
      </c>
      <c r="C117" s="380" t="s">
        <v>4138</v>
      </c>
      <c r="D117" s="826"/>
      <c r="E117" s="382"/>
      <c r="F117" s="995"/>
      <c r="G117" s="384"/>
      <c r="H117" s="374"/>
      <c r="I117" s="946"/>
      <c r="J117" s="1005" t="str">
        <f t="shared" si="1"/>
        <v/>
      </c>
    </row>
    <row r="118" spans="1:10" s="113" customFormat="1">
      <c r="A118" s="378"/>
      <c r="B118" s="395"/>
      <c r="C118" s="380" t="s">
        <v>3257</v>
      </c>
      <c r="D118" s="826"/>
      <c r="E118" s="382"/>
      <c r="F118" s="995"/>
      <c r="G118" s="384"/>
      <c r="H118" s="374"/>
      <c r="I118" s="946"/>
      <c r="J118" s="1005" t="str">
        <f t="shared" si="1"/>
        <v/>
      </c>
    </row>
    <row r="119" spans="1:10" s="113" customFormat="1" ht="22.5">
      <c r="A119" s="371">
        <v>20</v>
      </c>
      <c r="B119" s="372" t="s">
        <v>2082</v>
      </c>
      <c r="C119" s="374" t="s">
        <v>2083</v>
      </c>
      <c r="D119" s="400" t="s">
        <v>2695</v>
      </c>
      <c r="E119" s="376">
        <v>4.04</v>
      </c>
      <c r="F119" s="994"/>
      <c r="G119" s="377">
        <f>E119*F119</f>
        <v>0</v>
      </c>
      <c r="H119" s="374" t="s">
        <v>1138</v>
      </c>
      <c r="I119" s="946"/>
      <c r="J119" s="1005" t="str">
        <f t="shared" si="1"/>
        <v>CHYBNÁ CENA</v>
      </c>
    </row>
    <row r="120" spans="1:10" s="113" customFormat="1">
      <c r="A120" s="378"/>
      <c r="B120" s="379" t="s">
        <v>577</v>
      </c>
      <c r="C120" s="380" t="s">
        <v>4139</v>
      </c>
      <c r="D120" s="826"/>
      <c r="E120" s="382"/>
      <c r="F120" s="995"/>
      <c r="G120" s="384"/>
      <c r="H120" s="374"/>
      <c r="I120" s="946"/>
      <c r="J120" s="1005" t="str">
        <f t="shared" si="1"/>
        <v/>
      </c>
    </row>
    <row r="121" spans="1:10" s="113" customFormat="1">
      <c r="A121" s="378"/>
      <c r="B121" s="395"/>
      <c r="C121" s="380" t="s">
        <v>3257</v>
      </c>
      <c r="D121" s="826"/>
      <c r="E121" s="382"/>
      <c r="F121" s="995"/>
      <c r="G121" s="384"/>
      <c r="H121" s="374"/>
      <c r="I121" s="946"/>
      <c r="J121" s="1005" t="str">
        <f t="shared" si="1"/>
        <v/>
      </c>
    </row>
    <row r="122" spans="1:10" s="113" customFormat="1" ht="22.5">
      <c r="A122" s="371">
        <v>21</v>
      </c>
      <c r="B122" s="372" t="s">
        <v>4142</v>
      </c>
      <c r="C122" s="374" t="s">
        <v>4143</v>
      </c>
      <c r="D122" s="400" t="s">
        <v>2695</v>
      </c>
      <c r="E122" s="376">
        <v>2.02</v>
      </c>
      <c r="F122" s="994"/>
      <c r="G122" s="377">
        <f>E122*F122</f>
        <v>0</v>
      </c>
      <c r="H122" s="374" t="s">
        <v>1138</v>
      </c>
      <c r="I122" s="946"/>
      <c r="J122" s="1005" t="str">
        <f t="shared" si="1"/>
        <v>CHYBNÁ CENA</v>
      </c>
    </row>
    <row r="123" spans="1:10" s="113" customFormat="1">
      <c r="A123" s="378"/>
      <c r="B123" s="379" t="s">
        <v>577</v>
      </c>
      <c r="C123" s="380" t="s">
        <v>4141</v>
      </c>
      <c r="D123" s="826"/>
      <c r="E123" s="382"/>
      <c r="F123" s="995"/>
      <c r="G123" s="384"/>
      <c r="H123" s="374"/>
      <c r="I123" s="946"/>
      <c r="J123" s="1005" t="str">
        <f t="shared" si="1"/>
        <v/>
      </c>
    </row>
    <row r="124" spans="1:10" s="113" customFormat="1">
      <c r="A124" s="378"/>
      <c r="B124" s="395"/>
      <c r="C124" s="380" t="s">
        <v>3257</v>
      </c>
      <c r="D124" s="826"/>
      <c r="E124" s="382"/>
      <c r="F124" s="995"/>
      <c r="G124" s="384"/>
      <c r="H124" s="374"/>
      <c r="I124" s="946"/>
      <c r="J124" s="1005" t="str">
        <f t="shared" si="1"/>
        <v/>
      </c>
    </row>
    <row r="125" spans="1:10" s="113" customFormat="1" ht="22.5">
      <c r="A125" s="371">
        <v>22</v>
      </c>
      <c r="B125" s="372" t="s">
        <v>4145</v>
      </c>
      <c r="C125" s="374" t="s">
        <v>4144</v>
      </c>
      <c r="D125" s="400" t="s">
        <v>2695</v>
      </c>
      <c r="E125" s="376">
        <v>3.03</v>
      </c>
      <c r="F125" s="994"/>
      <c r="G125" s="377">
        <f>E125*F125</f>
        <v>0</v>
      </c>
      <c r="H125" s="374" t="s">
        <v>1138</v>
      </c>
      <c r="I125" s="946"/>
      <c r="J125" s="1005" t="str">
        <f t="shared" si="1"/>
        <v>CHYBNÁ CENA</v>
      </c>
    </row>
    <row r="126" spans="1:10" s="113" customFormat="1">
      <c r="A126" s="378"/>
      <c r="B126" s="379" t="s">
        <v>577</v>
      </c>
      <c r="C126" s="380" t="s">
        <v>4123</v>
      </c>
      <c r="D126" s="826"/>
      <c r="E126" s="382"/>
      <c r="F126" s="995"/>
      <c r="G126" s="384"/>
      <c r="H126" s="374"/>
      <c r="I126" s="946"/>
      <c r="J126" s="1005" t="str">
        <f t="shared" si="1"/>
        <v/>
      </c>
    </row>
    <row r="127" spans="1:10" s="113" customFormat="1">
      <c r="A127" s="378"/>
      <c r="B127" s="395"/>
      <c r="C127" s="380" t="s">
        <v>3257</v>
      </c>
      <c r="D127" s="826"/>
      <c r="E127" s="382"/>
      <c r="F127" s="995"/>
      <c r="G127" s="384"/>
      <c r="H127" s="374"/>
      <c r="I127" s="946"/>
      <c r="J127" s="1005" t="str">
        <f t="shared" si="1"/>
        <v/>
      </c>
    </row>
    <row r="128" spans="1:10" s="113" customFormat="1" ht="33.75">
      <c r="A128" s="371">
        <v>23</v>
      </c>
      <c r="B128" s="372" t="s">
        <v>4150</v>
      </c>
      <c r="C128" s="374" t="s">
        <v>2084</v>
      </c>
      <c r="D128" s="400" t="s">
        <v>1751</v>
      </c>
      <c r="E128" s="376">
        <v>281.79000000000002</v>
      </c>
      <c r="F128" s="994"/>
      <c r="G128" s="377">
        <f>E128*F128</f>
        <v>0</v>
      </c>
      <c r="H128" s="374" t="s">
        <v>4119</v>
      </c>
      <c r="I128" s="946" t="s">
        <v>4147</v>
      </c>
      <c r="J128" s="1005" t="str">
        <f t="shared" si="1"/>
        <v>CHYBNÁ CENA</v>
      </c>
    </row>
    <row r="129" spans="1:10" s="113" customFormat="1">
      <c r="A129" s="378"/>
      <c r="B129" s="379" t="s">
        <v>577</v>
      </c>
      <c r="C129" s="380" t="s">
        <v>2167</v>
      </c>
      <c r="D129" s="826"/>
      <c r="E129" s="382"/>
      <c r="F129" s="995"/>
      <c r="G129" s="384"/>
      <c r="H129" s="374"/>
      <c r="I129" s="946"/>
      <c r="J129" s="1005" t="str">
        <f t="shared" si="1"/>
        <v/>
      </c>
    </row>
    <row r="130" spans="1:10" s="113" customFormat="1">
      <c r="A130" s="378"/>
      <c r="B130" s="379"/>
      <c r="C130" s="380" t="s">
        <v>613</v>
      </c>
      <c r="D130" s="826"/>
      <c r="E130" s="382"/>
      <c r="F130" s="995"/>
      <c r="G130" s="384"/>
      <c r="H130" s="374"/>
      <c r="I130" s="946"/>
      <c r="J130" s="1005" t="str">
        <f t="shared" si="1"/>
        <v/>
      </c>
    </row>
    <row r="131" spans="1:10" s="113" customFormat="1">
      <c r="A131" s="378"/>
      <c r="B131" s="395"/>
      <c r="C131" s="380" t="s">
        <v>611</v>
      </c>
      <c r="D131" s="826"/>
      <c r="E131" s="382"/>
      <c r="F131" s="995"/>
      <c r="G131" s="384"/>
      <c r="H131" s="374"/>
      <c r="I131" s="946"/>
      <c r="J131" s="1005" t="str">
        <f t="shared" si="1"/>
        <v/>
      </c>
    </row>
    <row r="132" spans="1:10" s="113" customFormat="1" ht="33.75">
      <c r="A132" s="371">
        <v>24</v>
      </c>
      <c r="B132" s="372" t="s">
        <v>2085</v>
      </c>
      <c r="C132" s="374" t="s">
        <v>2086</v>
      </c>
      <c r="D132" s="400" t="s">
        <v>1751</v>
      </c>
      <c r="E132" s="376">
        <v>786.44</v>
      </c>
      <c r="F132" s="994"/>
      <c r="G132" s="377">
        <f>E132*F132</f>
        <v>0</v>
      </c>
      <c r="H132" s="374" t="s">
        <v>4119</v>
      </c>
      <c r="I132" s="946" t="s">
        <v>4147</v>
      </c>
      <c r="J132" s="1005" t="str">
        <f t="shared" si="1"/>
        <v>CHYBNÁ CENA</v>
      </c>
    </row>
    <row r="133" spans="1:10" s="113" customFormat="1">
      <c r="A133" s="378"/>
      <c r="B133" s="379" t="s">
        <v>577</v>
      </c>
      <c r="C133" s="380" t="s">
        <v>2158</v>
      </c>
      <c r="D133" s="826"/>
      <c r="E133" s="382"/>
      <c r="F133" s="995"/>
      <c r="G133" s="384"/>
      <c r="H133" s="374"/>
      <c r="I133" s="946"/>
      <c r="J133" s="1005" t="str">
        <f t="shared" si="1"/>
        <v/>
      </c>
    </row>
    <row r="134" spans="1:10" s="113" customFormat="1" ht="33.75">
      <c r="A134" s="371">
        <v>25</v>
      </c>
      <c r="B134" s="372" t="s">
        <v>4146</v>
      </c>
      <c r="C134" s="374" t="s">
        <v>608</v>
      </c>
      <c r="D134" s="400" t="s">
        <v>1751</v>
      </c>
      <c r="E134" s="376">
        <v>1996.94</v>
      </c>
      <c r="F134" s="994"/>
      <c r="G134" s="377">
        <f>E134*F134</f>
        <v>0</v>
      </c>
      <c r="H134" s="374" t="s">
        <v>4119</v>
      </c>
      <c r="I134" s="946" t="s">
        <v>4147</v>
      </c>
      <c r="J134" s="1005" t="str">
        <f t="shared" si="1"/>
        <v>CHYBNÁ CENA</v>
      </c>
    </row>
    <row r="135" spans="1:10" s="113" customFormat="1">
      <c r="A135" s="378"/>
      <c r="B135" s="379"/>
      <c r="C135" s="380" t="s">
        <v>2159</v>
      </c>
      <c r="D135" s="826"/>
      <c r="E135" s="382"/>
      <c r="F135" s="995"/>
      <c r="G135" s="384"/>
      <c r="H135" s="374"/>
      <c r="I135" s="946"/>
      <c r="J135" s="1005" t="str">
        <f t="shared" si="1"/>
        <v/>
      </c>
    </row>
    <row r="136" spans="1:10" s="113" customFormat="1" ht="33.75">
      <c r="A136" s="371">
        <v>26</v>
      </c>
      <c r="B136" s="372" t="s">
        <v>4151</v>
      </c>
      <c r="C136" s="374" t="s">
        <v>2087</v>
      </c>
      <c r="D136" s="400" t="s">
        <v>1751</v>
      </c>
      <c r="E136" s="376">
        <v>1626.47</v>
      </c>
      <c r="F136" s="994"/>
      <c r="G136" s="377">
        <f>E136*F136</f>
        <v>0</v>
      </c>
      <c r="H136" s="374" t="s">
        <v>4119</v>
      </c>
      <c r="I136" s="946" t="s">
        <v>4147</v>
      </c>
      <c r="J136" s="1005" t="str">
        <f t="shared" ref="J136:J199" si="2">IF((ISBLANK(D136)),"",IF(G136&lt;=0,"CHYBNÁ CENA",""))</f>
        <v>CHYBNÁ CENA</v>
      </c>
    </row>
    <row r="137" spans="1:10" s="113" customFormat="1">
      <c r="A137" s="378"/>
      <c r="B137" s="379"/>
      <c r="C137" s="380" t="s">
        <v>2088</v>
      </c>
      <c r="D137" s="826"/>
      <c r="E137" s="382"/>
      <c r="F137" s="995"/>
      <c r="G137" s="384"/>
      <c r="H137" s="374"/>
      <c r="I137" s="946"/>
      <c r="J137" s="1005" t="str">
        <f t="shared" si="2"/>
        <v/>
      </c>
    </row>
    <row r="138" spans="1:10" s="113" customFormat="1">
      <c r="A138" s="378"/>
      <c r="B138" s="395"/>
      <c r="C138" s="380" t="s">
        <v>2089</v>
      </c>
      <c r="D138" s="826"/>
      <c r="E138" s="382"/>
      <c r="F138" s="995"/>
      <c r="G138" s="384"/>
      <c r="H138" s="374"/>
      <c r="I138" s="946"/>
      <c r="J138" s="1005" t="str">
        <f t="shared" si="2"/>
        <v/>
      </c>
    </row>
    <row r="139" spans="1:10" s="113" customFormat="1" ht="33.75">
      <c r="A139" s="371">
        <v>27</v>
      </c>
      <c r="B139" s="372" t="s">
        <v>2090</v>
      </c>
      <c r="C139" s="374" t="s">
        <v>2091</v>
      </c>
      <c r="D139" s="400" t="s">
        <v>1751</v>
      </c>
      <c r="E139" s="376">
        <v>12.58</v>
      </c>
      <c r="F139" s="994"/>
      <c r="G139" s="377">
        <f>E139*F139</f>
        <v>0</v>
      </c>
      <c r="H139" s="374" t="s">
        <v>4119</v>
      </c>
      <c r="I139" s="946" t="s">
        <v>4147</v>
      </c>
      <c r="J139" s="1005" t="str">
        <f t="shared" si="2"/>
        <v>CHYBNÁ CENA</v>
      </c>
    </row>
    <row r="140" spans="1:10" s="113" customFormat="1">
      <c r="A140" s="378"/>
      <c r="B140" s="379" t="s">
        <v>577</v>
      </c>
      <c r="C140" s="380" t="s">
        <v>612</v>
      </c>
      <c r="D140" s="826"/>
      <c r="E140" s="382"/>
      <c r="F140" s="995"/>
      <c r="G140" s="384"/>
      <c r="H140" s="374"/>
      <c r="I140" s="946"/>
      <c r="J140" s="1005" t="str">
        <f t="shared" si="2"/>
        <v/>
      </c>
    </row>
    <row r="141" spans="1:10" s="113" customFormat="1" ht="33.75">
      <c r="A141" s="371">
        <v>28</v>
      </c>
      <c r="B141" s="372" t="s">
        <v>2093</v>
      </c>
      <c r="C141" s="374" t="s">
        <v>2094</v>
      </c>
      <c r="D141" s="400" t="s">
        <v>1751</v>
      </c>
      <c r="E141" s="376">
        <v>3.67</v>
      </c>
      <c r="F141" s="994"/>
      <c r="G141" s="377">
        <f>E141*F141</f>
        <v>0</v>
      </c>
      <c r="H141" s="374" t="s">
        <v>4119</v>
      </c>
      <c r="I141" s="946" t="s">
        <v>4147</v>
      </c>
      <c r="J141" s="1005" t="str">
        <f t="shared" si="2"/>
        <v>CHYBNÁ CENA</v>
      </c>
    </row>
    <row r="142" spans="1:10" s="113" customFormat="1">
      <c r="A142" s="378"/>
      <c r="B142" s="379" t="s">
        <v>577</v>
      </c>
      <c r="C142" s="380" t="s">
        <v>2095</v>
      </c>
      <c r="D142" s="826"/>
      <c r="E142" s="382"/>
      <c r="F142" s="995"/>
      <c r="G142" s="384"/>
      <c r="H142" s="374"/>
      <c r="I142" s="946"/>
      <c r="J142" s="1005" t="str">
        <f t="shared" si="2"/>
        <v/>
      </c>
    </row>
    <row r="143" spans="1:10" s="113" customFormat="1" ht="33.75">
      <c r="A143" s="371">
        <v>29</v>
      </c>
      <c r="B143" s="372" t="s">
        <v>2099</v>
      </c>
      <c r="C143" s="374" t="s">
        <v>2100</v>
      </c>
      <c r="D143" s="400" t="s">
        <v>1751</v>
      </c>
      <c r="E143" s="376">
        <v>17.89</v>
      </c>
      <c r="F143" s="994"/>
      <c r="G143" s="377">
        <f>E143*F143</f>
        <v>0</v>
      </c>
      <c r="H143" s="374" t="s">
        <v>4149</v>
      </c>
      <c r="I143" s="946" t="s">
        <v>4148</v>
      </c>
      <c r="J143" s="1005" t="str">
        <f t="shared" si="2"/>
        <v>CHYBNÁ CENA</v>
      </c>
    </row>
    <row r="144" spans="1:10" s="113" customFormat="1">
      <c r="A144" s="378"/>
      <c r="B144" s="379" t="s">
        <v>577</v>
      </c>
      <c r="C144" s="380" t="s">
        <v>2162</v>
      </c>
      <c r="D144" s="826"/>
      <c r="E144" s="382"/>
      <c r="F144" s="995"/>
      <c r="G144" s="384"/>
      <c r="H144" s="374"/>
      <c r="I144" s="946"/>
      <c r="J144" s="1005" t="str">
        <f t="shared" si="2"/>
        <v/>
      </c>
    </row>
    <row r="145" spans="1:10" s="113" customFormat="1" ht="33.75">
      <c r="A145" s="371">
        <v>30</v>
      </c>
      <c r="B145" s="372" t="s">
        <v>2096</v>
      </c>
      <c r="C145" s="374" t="s">
        <v>2097</v>
      </c>
      <c r="D145" s="400" t="s">
        <v>1751</v>
      </c>
      <c r="E145" s="376">
        <v>34.880000000000003</v>
      </c>
      <c r="F145" s="994"/>
      <c r="G145" s="377">
        <f>E145*F145</f>
        <v>0</v>
      </c>
      <c r="H145" s="374" t="s">
        <v>4119</v>
      </c>
      <c r="I145" s="946" t="s">
        <v>4147</v>
      </c>
      <c r="J145" s="1005" t="str">
        <f t="shared" si="2"/>
        <v>CHYBNÁ CENA</v>
      </c>
    </row>
    <row r="146" spans="1:10" s="113" customFormat="1">
      <c r="A146" s="378"/>
      <c r="B146" s="379" t="s">
        <v>577</v>
      </c>
      <c r="C146" s="380" t="s">
        <v>2098</v>
      </c>
      <c r="D146" s="826"/>
      <c r="E146" s="382"/>
      <c r="F146" s="995"/>
      <c r="G146" s="384"/>
      <c r="H146" s="374"/>
      <c r="I146" s="946"/>
      <c r="J146" s="1005" t="str">
        <f t="shared" si="2"/>
        <v/>
      </c>
    </row>
    <row r="147" spans="1:10" s="113" customFormat="1" ht="33.75">
      <c r="A147" s="371">
        <v>31</v>
      </c>
      <c r="B147" s="372" t="s">
        <v>2099</v>
      </c>
      <c r="C147" s="374" t="s">
        <v>2100</v>
      </c>
      <c r="D147" s="400" t="s">
        <v>1751</v>
      </c>
      <c r="E147" s="376">
        <v>34.47</v>
      </c>
      <c r="F147" s="994"/>
      <c r="G147" s="377">
        <f>E147*F147</f>
        <v>0</v>
      </c>
      <c r="H147" s="374" t="s">
        <v>4119</v>
      </c>
      <c r="I147" s="946" t="s">
        <v>4147</v>
      </c>
      <c r="J147" s="1005" t="str">
        <f t="shared" si="2"/>
        <v>CHYBNÁ CENA</v>
      </c>
    </row>
    <row r="148" spans="1:10" s="113" customFormat="1">
      <c r="A148" s="378"/>
      <c r="B148" s="379" t="s">
        <v>577</v>
      </c>
      <c r="C148" s="380" t="s">
        <v>2101</v>
      </c>
      <c r="D148" s="826"/>
      <c r="E148" s="382"/>
      <c r="F148" s="995"/>
      <c r="G148" s="384"/>
      <c r="H148" s="374"/>
      <c r="I148" s="946"/>
      <c r="J148" s="1005" t="str">
        <f t="shared" si="2"/>
        <v/>
      </c>
    </row>
    <row r="149" spans="1:10" s="113" customFormat="1" ht="33.75">
      <c r="A149" s="371">
        <v>32</v>
      </c>
      <c r="B149" s="372" t="s">
        <v>2102</v>
      </c>
      <c r="C149" s="374" t="s">
        <v>2103</v>
      </c>
      <c r="D149" s="400" t="s">
        <v>1751</v>
      </c>
      <c r="E149" s="376">
        <v>120.98</v>
      </c>
      <c r="F149" s="994"/>
      <c r="G149" s="377">
        <f>E149*F149</f>
        <v>0</v>
      </c>
      <c r="H149" s="374" t="s">
        <v>4119</v>
      </c>
      <c r="I149" s="946" t="s">
        <v>4147</v>
      </c>
      <c r="J149" s="1005" t="str">
        <f t="shared" si="2"/>
        <v>CHYBNÁ CENA</v>
      </c>
    </row>
    <row r="150" spans="1:10" s="113" customFormat="1">
      <c r="A150" s="378"/>
      <c r="B150" s="379" t="s">
        <v>577</v>
      </c>
      <c r="C150" s="380" t="s">
        <v>610</v>
      </c>
      <c r="D150" s="826"/>
      <c r="E150" s="382"/>
      <c r="F150" s="995"/>
      <c r="G150" s="384"/>
      <c r="H150" s="374"/>
      <c r="I150" s="946"/>
      <c r="J150" s="1005" t="str">
        <f t="shared" si="2"/>
        <v/>
      </c>
    </row>
    <row r="151" spans="1:10" s="113" customFormat="1" ht="33.75">
      <c r="A151" s="371">
        <v>33</v>
      </c>
      <c r="B151" s="372" t="s">
        <v>2104</v>
      </c>
      <c r="C151" s="374" t="s">
        <v>2105</v>
      </c>
      <c r="D151" s="400" t="s">
        <v>1751</v>
      </c>
      <c r="E151" s="376">
        <v>493.94</v>
      </c>
      <c r="F151" s="994"/>
      <c r="G151" s="377">
        <f>E151*F151</f>
        <v>0</v>
      </c>
      <c r="H151" s="374" t="s">
        <v>4119</v>
      </c>
      <c r="I151" s="946" t="s">
        <v>4147</v>
      </c>
      <c r="J151" s="1005" t="str">
        <f t="shared" si="2"/>
        <v>CHYBNÁ CENA</v>
      </c>
    </row>
    <row r="152" spans="1:10" s="113" customFormat="1">
      <c r="A152" s="378"/>
      <c r="B152" s="379" t="s">
        <v>577</v>
      </c>
      <c r="C152" s="380" t="s">
        <v>4153</v>
      </c>
      <c r="D152" s="826"/>
      <c r="E152" s="382"/>
      <c r="F152" s="995"/>
      <c r="G152" s="384"/>
      <c r="H152" s="374"/>
      <c r="I152" s="946"/>
      <c r="J152" s="1005" t="str">
        <f t="shared" si="2"/>
        <v/>
      </c>
    </row>
    <row r="153" spans="1:10" s="113" customFormat="1" ht="33.75">
      <c r="A153" s="371">
        <v>34</v>
      </c>
      <c r="B153" s="372" t="s">
        <v>2106</v>
      </c>
      <c r="C153" s="374" t="s">
        <v>614</v>
      </c>
      <c r="D153" s="400" t="s">
        <v>1751</v>
      </c>
      <c r="E153" s="376">
        <v>33.67</v>
      </c>
      <c r="F153" s="994"/>
      <c r="G153" s="377">
        <f>E153*F153</f>
        <v>0</v>
      </c>
      <c r="H153" s="374" t="s">
        <v>4119</v>
      </c>
      <c r="I153" s="946" t="s">
        <v>4147</v>
      </c>
      <c r="J153" s="1005" t="str">
        <f t="shared" si="2"/>
        <v>CHYBNÁ CENA</v>
      </c>
    </row>
    <row r="154" spans="1:10" s="113" customFormat="1">
      <c r="A154" s="378"/>
      <c r="B154" s="379" t="s">
        <v>577</v>
      </c>
      <c r="C154" s="380" t="s">
        <v>2108</v>
      </c>
      <c r="D154" s="826"/>
      <c r="E154" s="382"/>
      <c r="F154" s="995"/>
      <c r="G154" s="384"/>
      <c r="H154" s="374"/>
      <c r="I154" s="946"/>
      <c r="J154" s="1005" t="str">
        <f t="shared" si="2"/>
        <v/>
      </c>
    </row>
    <row r="155" spans="1:10" s="113" customFormat="1" ht="33.75">
      <c r="A155" s="371">
        <v>35</v>
      </c>
      <c r="B155" s="372" t="s">
        <v>2109</v>
      </c>
      <c r="C155" s="374" t="s">
        <v>2110</v>
      </c>
      <c r="D155" s="400" t="s">
        <v>1751</v>
      </c>
      <c r="E155" s="376">
        <v>26.56</v>
      </c>
      <c r="F155" s="994"/>
      <c r="G155" s="377">
        <f>E155*F155</f>
        <v>0</v>
      </c>
      <c r="H155" s="374" t="s">
        <v>4119</v>
      </c>
      <c r="I155" s="946" t="s">
        <v>4147</v>
      </c>
      <c r="J155" s="1005" t="str">
        <f t="shared" si="2"/>
        <v>CHYBNÁ CENA</v>
      </c>
    </row>
    <row r="156" spans="1:10" s="113" customFormat="1">
      <c r="A156" s="378"/>
      <c r="B156" s="379" t="s">
        <v>577</v>
      </c>
      <c r="C156" s="380" t="s">
        <v>2111</v>
      </c>
      <c r="D156" s="826"/>
      <c r="E156" s="382"/>
      <c r="F156" s="995"/>
      <c r="G156" s="384"/>
      <c r="H156" s="374"/>
      <c r="I156" s="946"/>
      <c r="J156" s="1005" t="str">
        <f t="shared" si="2"/>
        <v/>
      </c>
    </row>
    <row r="157" spans="1:10" s="113" customFormat="1" ht="33.75">
      <c r="A157" s="371">
        <v>36</v>
      </c>
      <c r="B157" s="372" t="s">
        <v>4152</v>
      </c>
      <c r="C157" s="374" t="s">
        <v>2166</v>
      </c>
      <c r="D157" s="400" t="s">
        <v>1751</v>
      </c>
      <c r="E157" s="376">
        <v>12.1</v>
      </c>
      <c r="F157" s="994"/>
      <c r="G157" s="377">
        <f>E157*F157</f>
        <v>0</v>
      </c>
      <c r="H157" s="374" t="s">
        <v>4119</v>
      </c>
      <c r="I157" s="946" t="s">
        <v>4147</v>
      </c>
      <c r="J157" s="1005" t="str">
        <f t="shared" si="2"/>
        <v>CHYBNÁ CENA</v>
      </c>
    </row>
    <row r="158" spans="1:10" s="113" customFormat="1">
      <c r="A158" s="378"/>
      <c r="B158" s="379"/>
      <c r="C158" s="380" t="s">
        <v>2165</v>
      </c>
      <c r="D158" s="826"/>
      <c r="E158" s="382"/>
      <c r="F158" s="995"/>
      <c r="G158" s="384"/>
      <c r="H158" s="374"/>
      <c r="I158" s="946"/>
      <c r="J158" s="1005" t="str">
        <f t="shared" si="2"/>
        <v/>
      </c>
    </row>
    <row r="159" spans="1:10" s="113" customFormat="1" ht="33.75">
      <c r="A159" s="371">
        <v>37</v>
      </c>
      <c r="B159" s="372" t="s">
        <v>2106</v>
      </c>
      <c r="C159" s="374" t="s">
        <v>2107</v>
      </c>
      <c r="D159" s="400" t="s">
        <v>1751</v>
      </c>
      <c r="E159" s="376">
        <v>142.69</v>
      </c>
      <c r="F159" s="994"/>
      <c r="G159" s="377">
        <f>E159*F159</f>
        <v>0</v>
      </c>
      <c r="H159" s="374" t="s">
        <v>4119</v>
      </c>
      <c r="I159" s="946" t="s">
        <v>4147</v>
      </c>
      <c r="J159" s="1005" t="str">
        <f t="shared" si="2"/>
        <v>CHYBNÁ CENA</v>
      </c>
    </row>
    <row r="160" spans="1:10" s="113" customFormat="1">
      <c r="A160" s="378"/>
      <c r="B160" s="379" t="s">
        <v>577</v>
      </c>
      <c r="C160" s="380" t="s">
        <v>2198</v>
      </c>
      <c r="D160" s="826"/>
      <c r="E160" s="382"/>
      <c r="F160" s="995"/>
      <c r="G160" s="384"/>
      <c r="H160" s="374"/>
      <c r="I160" s="946"/>
      <c r="J160" s="1005" t="str">
        <f t="shared" si="2"/>
        <v/>
      </c>
    </row>
    <row r="161" spans="1:10" s="113" customFormat="1">
      <c r="A161" s="385"/>
      <c r="B161" s="386" t="s">
        <v>391</v>
      </c>
      <c r="C161" s="416" t="str">
        <f>CONCATENATE(B48," ",C48)</f>
        <v>3 Svislé a kompletní konstrukce</v>
      </c>
      <c r="D161" s="385"/>
      <c r="E161" s="390"/>
      <c r="F161" s="999"/>
      <c r="G161" s="722"/>
      <c r="H161" s="388"/>
      <c r="I161" s="951"/>
      <c r="J161" s="1005" t="str">
        <f t="shared" si="2"/>
        <v/>
      </c>
    </row>
    <row r="162" spans="1:10" s="113" customFormat="1">
      <c r="A162" s="705" t="s">
        <v>4676</v>
      </c>
      <c r="B162" s="706" t="s">
        <v>4462</v>
      </c>
      <c r="C162" s="712" t="s">
        <v>1830</v>
      </c>
      <c r="D162" s="709"/>
      <c r="E162" s="710"/>
      <c r="F162" s="998"/>
      <c r="G162" s="708">
        <f>SUM(G163:G175)</f>
        <v>0</v>
      </c>
      <c r="H162" s="948"/>
      <c r="I162" s="950"/>
      <c r="J162" s="1005" t="str">
        <f t="shared" si="2"/>
        <v/>
      </c>
    </row>
    <row r="163" spans="1:10" s="113" customFormat="1" ht="33.75">
      <c r="A163" s="371">
        <v>1</v>
      </c>
      <c r="B163" s="372" t="s">
        <v>2112</v>
      </c>
      <c r="C163" s="374" t="s">
        <v>2113</v>
      </c>
      <c r="D163" s="400" t="s">
        <v>1751</v>
      </c>
      <c r="E163" s="376">
        <v>193.63</v>
      </c>
      <c r="F163" s="994"/>
      <c r="G163" s="377">
        <f>E163*F163</f>
        <v>0</v>
      </c>
      <c r="H163" s="374" t="s">
        <v>4119</v>
      </c>
      <c r="I163" s="946"/>
      <c r="J163" s="1005" t="str">
        <f t="shared" si="2"/>
        <v>CHYBNÁ CENA</v>
      </c>
    </row>
    <row r="164" spans="1:10" s="113" customFormat="1">
      <c r="A164" s="378"/>
      <c r="B164" s="379" t="s">
        <v>577</v>
      </c>
      <c r="C164" s="380" t="s">
        <v>2114</v>
      </c>
      <c r="D164" s="714"/>
      <c r="E164" s="382"/>
      <c r="F164" s="995"/>
      <c r="G164" s="384"/>
      <c r="H164" s="374"/>
      <c r="I164" s="946"/>
      <c r="J164" s="1005" t="str">
        <f t="shared" si="2"/>
        <v/>
      </c>
    </row>
    <row r="165" spans="1:10" s="113" customFormat="1" ht="33.75">
      <c r="A165" s="371">
        <v>2</v>
      </c>
      <c r="B165" s="372" t="s">
        <v>2115</v>
      </c>
      <c r="C165" s="374" t="s">
        <v>2205</v>
      </c>
      <c r="D165" s="400" t="s">
        <v>1751</v>
      </c>
      <c r="E165" s="376">
        <v>281.85000000000002</v>
      </c>
      <c r="F165" s="994"/>
      <c r="G165" s="377">
        <f>E165*F165</f>
        <v>0</v>
      </c>
      <c r="H165" s="374" t="s">
        <v>4119</v>
      </c>
      <c r="I165" s="946"/>
      <c r="J165" s="1005" t="str">
        <f t="shared" si="2"/>
        <v>CHYBNÁ CENA</v>
      </c>
    </row>
    <row r="166" spans="1:10" s="113" customFormat="1">
      <c r="A166" s="378"/>
      <c r="B166" s="379" t="s">
        <v>577</v>
      </c>
      <c r="C166" s="380" t="s">
        <v>2193</v>
      </c>
      <c r="D166" s="714"/>
      <c r="E166" s="382"/>
      <c r="F166" s="995"/>
      <c r="G166" s="384"/>
      <c r="H166" s="374"/>
      <c r="I166" s="946"/>
      <c r="J166" s="1005" t="str">
        <f t="shared" si="2"/>
        <v/>
      </c>
    </row>
    <row r="167" spans="1:10" s="113" customFormat="1" ht="33.75">
      <c r="A167" s="371">
        <v>3</v>
      </c>
      <c r="B167" s="372" t="s">
        <v>4625</v>
      </c>
      <c r="C167" s="374" t="s">
        <v>2206</v>
      </c>
      <c r="D167" s="400" t="s">
        <v>1751</v>
      </c>
      <c r="E167" s="376">
        <v>10.5</v>
      </c>
      <c r="F167" s="994"/>
      <c r="G167" s="377">
        <f>E167*F167</f>
        <v>0</v>
      </c>
      <c r="H167" s="374" t="s">
        <v>4119</v>
      </c>
      <c r="I167" s="946" t="s">
        <v>4154</v>
      </c>
      <c r="J167" s="1005" t="str">
        <f t="shared" si="2"/>
        <v>CHYBNÁ CENA</v>
      </c>
    </row>
    <row r="168" spans="1:10" s="113" customFormat="1">
      <c r="A168" s="378"/>
      <c r="B168" s="379"/>
      <c r="C168" s="380" t="s">
        <v>2207</v>
      </c>
      <c r="D168" s="714"/>
      <c r="E168" s="382"/>
      <c r="F168" s="995"/>
      <c r="G168" s="384"/>
      <c r="H168" s="374"/>
      <c r="I168" s="946"/>
      <c r="J168" s="1005" t="str">
        <f t="shared" si="2"/>
        <v/>
      </c>
    </row>
    <row r="169" spans="1:10" s="825" customFormat="1" ht="33.75">
      <c r="A169" s="371">
        <v>4</v>
      </c>
      <c r="B169" s="372" t="s">
        <v>578</v>
      </c>
      <c r="C169" s="374" t="s">
        <v>2206</v>
      </c>
      <c r="D169" s="822" t="s">
        <v>1751</v>
      </c>
      <c r="E169" s="823">
        <v>16.670000000000002</v>
      </c>
      <c r="F169" s="1000"/>
      <c r="G169" s="824">
        <f>E169*F169</f>
        <v>0</v>
      </c>
      <c r="H169" s="374" t="s">
        <v>4119</v>
      </c>
      <c r="I169" s="952" t="s">
        <v>3372</v>
      </c>
      <c r="J169" s="1005" t="str">
        <f t="shared" si="2"/>
        <v>CHYBNÁ CENA</v>
      </c>
    </row>
    <row r="170" spans="1:10" s="113" customFormat="1">
      <c r="A170" s="378"/>
      <c r="B170" s="379"/>
      <c r="C170" s="380" t="s">
        <v>2208</v>
      </c>
      <c r="D170" s="714"/>
      <c r="E170" s="382"/>
      <c r="F170" s="995"/>
      <c r="G170" s="384"/>
      <c r="H170" s="374"/>
      <c r="I170" s="946"/>
      <c r="J170" s="1005" t="str">
        <f t="shared" si="2"/>
        <v/>
      </c>
    </row>
    <row r="171" spans="1:10" s="113" customFormat="1" ht="33.75">
      <c r="A171" s="371">
        <v>5</v>
      </c>
      <c r="B171" s="372" t="s">
        <v>2209</v>
      </c>
      <c r="C171" s="374" t="s">
        <v>2210</v>
      </c>
      <c r="D171" s="400" t="s">
        <v>1745</v>
      </c>
      <c r="E171" s="376">
        <v>3.65</v>
      </c>
      <c r="F171" s="994"/>
      <c r="G171" s="377">
        <f>E171*F171</f>
        <v>0</v>
      </c>
      <c r="H171" s="374" t="s">
        <v>3374</v>
      </c>
      <c r="I171" s="374" t="s">
        <v>3373</v>
      </c>
      <c r="J171" s="1005" t="str">
        <f t="shared" si="2"/>
        <v>CHYBNÁ CENA</v>
      </c>
    </row>
    <row r="172" spans="1:10" s="113" customFormat="1">
      <c r="A172" s="378"/>
      <c r="B172" s="379" t="s">
        <v>577</v>
      </c>
      <c r="C172" s="380" t="s">
        <v>3811</v>
      </c>
      <c r="D172" s="714"/>
      <c r="E172" s="382"/>
      <c r="F172" s="995"/>
      <c r="G172" s="384"/>
      <c r="H172" s="374"/>
      <c r="I172" s="946"/>
      <c r="J172" s="1005" t="str">
        <f t="shared" si="2"/>
        <v/>
      </c>
    </row>
    <row r="173" spans="1:10" s="113" customFormat="1" ht="33.75">
      <c r="A173" s="371">
        <v>6</v>
      </c>
      <c r="B173" s="372" t="s">
        <v>3812</v>
      </c>
      <c r="C173" s="374" t="s">
        <v>3813</v>
      </c>
      <c r="D173" s="400" t="s">
        <v>1751</v>
      </c>
      <c r="E173" s="376">
        <v>17.64</v>
      </c>
      <c r="F173" s="994"/>
      <c r="G173" s="377">
        <f>E173*F173</f>
        <v>0</v>
      </c>
      <c r="H173" s="374" t="s">
        <v>3374</v>
      </c>
      <c r="I173" s="374" t="s">
        <v>3373</v>
      </c>
      <c r="J173" s="1005" t="str">
        <f t="shared" si="2"/>
        <v>CHYBNÁ CENA</v>
      </c>
    </row>
    <row r="174" spans="1:10" s="113" customFormat="1">
      <c r="A174" s="378"/>
      <c r="B174" s="379" t="s">
        <v>577</v>
      </c>
      <c r="C174" s="380" t="s">
        <v>3814</v>
      </c>
      <c r="D174" s="714"/>
      <c r="E174" s="382"/>
      <c r="F174" s="995"/>
      <c r="G174" s="384"/>
      <c r="H174" s="374"/>
      <c r="I174" s="946"/>
      <c r="J174" s="1005" t="str">
        <f t="shared" si="2"/>
        <v/>
      </c>
    </row>
    <row r="175" spans="1:10" s="113" customFormat="1">
      <c r="A175" s="371">
        <v>7</v>
      </c>
      <c r="B175" s="372" t="s">
        <v>3815</v>
      </c>
      <c r="C175" s="374" t="s">
        <v>3816</v>
      </c>
      <c r="D175" s="400" t="s">
        <v>1751</v>
      </c>
      <c r="E175" s="376">
        <v>17.64</v>
      </c>
      <c r="F175" s="994"/>
      <c r="G175" s="377">
        <f>E175*F175</f>
        <v>0</v>
      </c>
      <c r="H175" s="374"/>
      <c r="I175" s="946"/>
      <c r="J175" s="1005" t="str">
        <f t="shared" si="2"/>
        <v>CHYBNÁ CENA</v>
      </c>
    </row>
    <row r="176" spans="1:10" s="113" customFormat="1">
      <c r="A176" s="371"/>
      <c r="B176" s="379" t="s">
        <v>577</v>
      </c>
      <c r="C176" s="374"/>
      <c r="D176" s="400"/>
      <c r="E176" s="376"/>
      <c r="F176" s="994"/>
      <c r="G176" s="401"/>
      <c r="H176" s="374"/>
      <c r="I176" s="946"/>
      <c r="J176" s="1005" t="str">
        <f t="shared" si="2"/>
        <v/>
      </c>
    </row>
    <row r="177" spans="1:10" s="113" customFormat="1">
      <c r="A177" s="385"/>
      <c r="B177" s="386" t="s">
        <v>391</v>
      </c>
      <c r="C177" s="416" t="str">
        <f>CONCATENATE(B162," ",C162)</f>
        <v>4 Vodorovné konstrukce</v>
      </c>
      <c r="D177" s="385"/>
      <c r="E177" s="390"/>
      <c r="F177" s="999"/>
      <c r="G177" s="722"/>
      <c r="H177" s="388"/>
      <c r="I177" s="951"/>
      <c r="J177" s="1005" t="str">
        <f t="shared" si="2"/>
        <v/>
      </c>
    </row>
    <row r="178" spans="1:10" s="113" customFormat="1">
      <c r="A178" s="705" t="s">
        <v>4676</v>
      </c>
      <c r="B178" s="706" t="s">
        <v>3817</v>
      </c>
      <c r="C178" s="712" t="s">
        <v>3818</v>
      </c>
      <c r="D178" s="709"/>
      <c r="E178" s="710"/>
      <c r="F178" s="998"/>
      <c r="G178" s="708">
        <f>SUM(G179:G193)</f>
        <v>0</v>
      </c>
      <c r="H178" s="948"/>
      <c r="I178" s="950"/>
      <c r="J178" s="1005" t="str">
        <f t="shared" si="2"/>
        <v/>
      </c>
    </row>
    <row r="179" spans="1:10" s="113" customFormat="1" ht="33.75">
      <c r="A179" s="371">
        <v>1</v>
      </c>
      <c r="B179" s="372" t="s">
        <v>1139</v>
      </c>
      <c r="C179" s="374" t="s">
        <v>1140</v>
      </c>
      <c r="D179" s="400" t="s">
        <v>1751</v>
      </c>
      <c r="E179" s="376">
        <v>2150</v>
      </c>
      <c r="F179" s="994"/>
      <c r="G179" s="377">
        <f>E179*F179</f>
        <v>0</v>
      </c>
      <c r="H179" s="374" t="s">
        <v>4119</v>
      </c>
      <c r="I179" s="946"/>
      <c r="J179" s="1005" t="str">
        <f t="shared" si="2"/>
        <v>CHYBNÁ CENA</v>
      </c>
    </row>
    <row r="180" spans="1:10" s="113" customFormat="1">
      <c r="A180" s="371"/>
      <c r="B180" s="379" t="s">
        <v>577</v>
      </c>
      <c r="C180" s="374"/>
      <c r="D180" s="400"/>
      <c r="E180" s="376"/>
      <c r="F180" s="994"/>
      <c r="G180" s="377"/>
      <c r="H180" s="374"/>
      <c r="I180" s="946"/>
      <c r="J180" s="1005" t="str">
        <f t="shared" si="2"/>
        <v/>
      </c>
    </row>
    <row r="181" spans="1:10" s="113" customFormat="1" ht="22.5">
      <c r="A181" s="371">
        <v>2</v>
      </c>
      <c r="B181" s="372" t="s">
        <v>4626</v>
      </c>
      <c r="C181" s="374" t="s">
        <v>4627</v>
      </c>
      <c r="D181" s="400" t="s">
        <v>1751</v>
      </c>
      <c r="E181" s="376">
        <v>477.13</v>
      </c>
      <c r="F181" s="994"/>
      <c r="G181" s="377">
        <f>E181*F181</f>
        <v>0</v>
      </c>
      <c r="H181" s="374" t="s">
        <v>4804</v>
      </c>
      <c r="I181" s="946"/>
      <c r="J181" s="1005" t="str">
        <f t="shared" si="2"/>
        <v>CHYBNÁ CENA</v>
      </c>
    </row>
    <row r="182" spans="1:10" s="113" customFormat="1">
      <c r="A182" s="371"/>
      <c r="B182" s="379" t="s">
        <v>577</v>
      </c>
      <c r="C182" s="380" t="s">
        <v>2196</v>
      </c>
      <c r="D182" s="400"/>
      <c r="E182" s="376"/>
      <c r="F182" s="994"/>
      <c r="G182" s="377"/>
      <c r="H182" s="374"/>
      <c r="I182" s="946"/>
      <c r="J182" s="1005" t="str">
        <f t="shared" si="2"/>
        <v/>
      </c>
    </row>
    <row r="183" spans="1:10" s="113" customFormat="1" ht="33.75">
      <c r="A183" s="371">
        <v>3</v>
      </c>
      <c r="B183" s="372" t="s">
        <v>4433</v>
      </c>
      <c r="C183" s="374" t="s">
        <v>4432</v>
      </c>
      <c r="D183" s="400" t="s">
        <v>1751</v>
      </c>
      <c r="E183" s="376">
        <v>14039.54</v>
      </c>
      <c r="F183" s="994"/>
      <c r="G183" s="377">
        <f>E183*F183</f>
        <v>0</v>
      </c>
      <c r="H183" s="374" t="s">
        <v>4119</v>
      </c>
      <c r="I183" s="946"/>
      <c r="J183" s="1005" t="str">
        <f t="shared" si="2"/>
        <v>CHYBNÁ CENA</v>
      </c>
    </row>
    <row r="184" spans="1:10" s="113" customFormat="1">
      <c r="A184" s="378"/>
      <c r="B184" s="379"/>
      <c r="C184" s="380" t="s">
        <v>2187</v>
      </c>
      <c r="D184" s="714"/>
      <c r="E184" s="382"/>
      <c r="F184" s="995"/>
      <c r="G184" s="384"/>
      <c r="H184" s="374"/>
      <c r="I184" s="946"/>
      <c r="J184" s="1005" t="str">
        <f t="shared" si="2"/>
        <v/>
      </c>
    </row>
    <row r="185" spans="1:10" s="113" customFormat="1">
      <c r="A185" s="378"/>
      <c r="B185" s="395"/>
      <c r="C185" s="380" t="s">
        <v>955</v>
      </c>
      <c r="D185" s="714"/>
      <c r="E185" s="382"/>
      <c r="F185" s="995"/>
      <c r="G185" s="384"/>
      <c r="H185" s="374"/>
      <c r="I185" s="946"/>
      <c r="J185" s="1005" t="str">
        <f t="shared" si="2"/>
        <v/>
      </c>
    </row>
    <row r="186" spans="1:10" s="113" customFormat="1">
      <c r="A186" s="378"/>
      <c r="B186" s="395"/>
      <c r="C186" s="380" t="s">
        <v>956</v>
      </c>
      <c r="D186" s="714"/>
      <c r="E186" s="382"/>
      <c r="F186" s="995"/>
      <c r="G186" s="384"/>
      <c r="H186" s="374"/>
      <c r="I186" s="946"/>
      <c r="J186" s="1005" t="str">
        <f t="shared" si="2"/>
        <v/>
      </c>
    </row>
    <row r="187" spans="1:10" s="113" customFormat="1">
      <c r="A187" s="378"/>
      <c r="B187" s="395"/>
      <c r="C187" s="380" t="s">
        <v>957</v>
      </c>
      <c r="D187" s="714"/>
      <c r="E187" s="382"/>
      <c r="F187" s="995"/>
      <c r="G187" s="384"/>
      <c r="H187" s="374"/>
      <c r="I187" s="946"/>
      <c r="J187" s="1005" t="str">
        <f t="shared" si="2"/>
        <v/>
      </c>
    </row>
    <row r="188" spans="1:10" s="113" customFormat="1" ht="22.5">
      <c r="A188" s="371">
        <v>4</v>
      </c>
      <c r="B188" s="372" t="s">
        <v>3821</v>
      </c>
      <c r="C188" s="374" t="s">
        <v>3822</v>
      </c>
      <c r="D188" s="400" t="s">
        <v>1751</v>
      </c>
      <c r="E188" s="376">
        <v>2345.1</v>
      </c>
      <c r="F188" s="994"/>
      <c r="G188" s="377">
        <f>E188*F188</f>
        <v>0</v>
      </c>
      <c r="H188" s="374" t="s">
        <v>2774</v>
      </c>
      <c r="I188" s="946"/>
      <c r="J188" s="1005" t="str">
        <f t="shared" si="2"/>
        <v>CHYBNÁ CENA</v>
      </c>
    </row>
    <row r="189" spans="1:10" s="113" customFormat="1">
      <c r="A189" s="371"/>
      <c r="B189" s="379" t="s">
        <v>577</v>
      </c>
      <c r="C189" s="374"/>
      <c r="D189" s="400"/>
      <c r="E189" s="376"/>
      <c r="F189" s="994"/>
      <c r="G189" s="401"/>
      <c r="H189" s="374"/>
      <c r="I189" s="946"/>
      <c r="J189" s="1005" t="str">
        <f t="shared" si="2"/>
        <v/>
      </c>
    </row>
    <row r="190" spans="1:10" s="113" customFormat="1" ht="22.5">
      <c r="A190" s="371">
        <v>5</v>
      </c>
      <c r="B190" s="372" t="s">
        <v>1729</v>
      </c>
      <c r="C190" s="374" t="s">
        <v>1728</v>
      </c>
      <c r="D190" s="400" t="s">
        <v>1751</v>
      </c>
      <c r="E190" s="376">
        <v>210.1</v>
      </c>
      <c r="F190" s="994"/>
      <c r="G190" s="377">
        <f>E190*F190</f>
        <v>0</v>
      </c>
      <c r="H190" s="374" t="s">
        <v>1727</v>
      </c>
      <c r="I190" s="946" t="s">
        <v>1730</v>
      </c>
      <c r="J190" s="1005" t="str">
        <f t="shared" si="2"/>
        <v>CHYBNÁ CENA</v>
      </c>
    </row>
    <row r="191" spans="1:10" s="113" customFormat="1">
      <c r="A191" s="371"/>
      <c r="B191" s="372"/>
      <c r="C191" s="374"/>
      <c r="D191" s="400"/>
      <c r="E191" s="376"/>
      <c r="F191" s="994"/>
      <c r="G191" s="377"/>
      <c r="H191" s="374"/>
      <c r="I191" s="946"/>
      <c r="J191" s="1005" t="str">
        <f t="shared" si="2"/>
        <v/>
      </c>
    </row>
    <row r="192" spans="1:10" s="113" customFormat="1">
      <c r="A192" s="371">
        <v>6</v>
      </c>
      <c r="B192" s="372" t="s">
        <v>1731</v>
      </c>
      <c r="C192" s="374" t="s">
        <v>1732</v>
      </c>
      <c r="D192" s="400" t="s">
        <v>1751</v>
      </c>
      <c r="E192" s="376">
        <v>210.1</v>
      </c>
      <c r="F192" s="994"/>
      <c r="G192" s="377">
        <f>E192*F192</f>
        <v>0</v>
      </c>
      <c r="H192" s="374" t="s">
        <v>1727</v>
      </c>
      <c r="I192" s="946" t="s">
        <v>1730</v>
      </c>
      <c r="J192" s="1005" t="str">
        <f t="shared" si="2"/>
        <v>CHYBNÁ CENA</v>
      </c>
    </row>
    <row r="193" spans="1:10" s="113" customFormat="1">
      <c r="A193" s="371"/>
      <c r="B193" s="379"/>
      <c r="C193" s="374"/>
      <c r="D193" s="400"/>
      <c r="E193" s="376"/>
      <c r="F193" s="994"/>
      <c r="G193" s="377"/>
      <c r="H193" s="374"/>
      <c r="I193" s="946"/>
      <c r="J193" s="1005" t="str">
        <f t="shared" si="2"/>
        <v/>
      </c>
    </row>
    <row r="194" spans="1:10" s="113" customFormat="1">
      <c r="A194" s="705" t="s">
        <v>4676</v>
      </c>
      <c r="B194" s="706" t="s">
        <v>3823</v>
      </c>
      <c r="C194" s="712" t="s">
        <v>3824</v>
      </c>
      <c r="D194" s="709"/>
      <c r="E194" s="710"/>
      <c r="F194" s="998"/>
      <c r="G194" s="708">
        <f>SUM(G195:G218)</f>
        <v>0</v>
      </c>
      <c r="H194" s="948"/>
      <c r="I194" s="950"/>
      <c r="J194" s="1005" t="str">
        <f t="shared" si="2"/>
        <v/>
      </c>
    </row>
    <row r="195" spans="1:10" s="113" customFormat="1">
      <c r="A195" s="365"/>
      <c r="B195" s="366"/>
      <c r="C195" s="423" t="s">
        <v>3825</v>
      </c>
      <c r="D195" s="368"/>
      <c r="E195" s="369"/>
      <c r="F195" s="1001"/>
      <c r="G195" s="398"/>
      <c r="H195" s="393"/>
      <c r="I195" s="953"/>
      <c r="J195" s="1005" t="str">
        <f t="shared" si="2"/>
        <v/>
      </c>
    </row>
    <row r="196" spans="1:10" s="113" customFormat="1" ht="33.75">
      <c r="A196" s="371">
        <v>1</v>
      </c>
      <c r="B196" s="372" t="s">
        <v>3826</v>
      </c>
      <c r="C196" s="374" t="s">
        <v>3827</v>
      </c>
      <c r="D196" s="400" t="s">
        <v>1751</v>
      </c>
      <c r="E196" s="376">
        <v>563.91999999999996</v>
      </c>
      <c r="F196" s="994"/>
      <c r="G196" s="377">
        <f>E196*F196</f>
        <v>0</v>
      </c>
      <c r="H196" s="374" t="s">
        <v>4119</v>
      </c>
      <c r="I196" s="946"/>
      <c r="J196" s="1005" t="str">
        <f t="shared" si="2"/>
        <v>CHYBNÁ CENA</v>
      </c>
    </row>
    <row r="197" spans="1:10" s="113" customFormat="1">
      <c r="A197" s="378"/>
      <c r="B197" s="379" t="s">
        <v>577</v>
      </c>
      <c r="C197" s="380" t="s">
        <v>534</v>
      </c>
      <c r="D197" s="714"/>
      <c r="E197" s="382"/>
      <c r="F197" s="995"/>
      <c r="G197" s="384"/>
      <c r="H197" s="374"/>
      <c r="I197" s="946"/>
      <c r="J197" s="1005" t="str">
        <f t="shared" si="2"/>
        <v/>
      </c>
    </row>
    <row r="198" spans="1:10" s="113" customFormat="1">
      <c r="A198" s="378"/>
      <c r="B198" s="395"/>
      <c r="C198" s="380" t="s">
        <v>4121</v>
      </c>
      <c r="D198" s="714"/>
      <c r="E198" s="382"/>
      <c r="F198" s="995"/>
      <c r="G198" s="384"/>
      <c r="H198" s="374"/>
      <c r="I198" s="946"/>
      <c r="J198" s="1005" t="str">
        <f t="shared" si="2"/>
        <v/>
      </c>
    </row>
    <row r="199" spans="1:10" s="113" customFormat="1" ht="33.75">
      <c r="A199" s="371">
        <v>2</v>
      </c>
      <c r="B199" s="372" t="s">
        <v>3828</v>
      </c>
      <c r="C199" s="374" t="s">
        <v>3829</v>
      </c>
      <c r="D199" s="400" t="s">
        <v>1751</v>
      </c>
      <c r="E199" s="376">
        <v>568.47</v>
      </c>
      <c r="F199" s="994"/>
      <c r="G199" s="377">
        <f>E199*F199</f>
        <v>0</v>
      </c>
      <c r="H199" s="374" t="s">
        <v>4119</v>
      </c>
      <c r="I199" s="946" t="s">
        <v>2186</v>
      </c>
      <c r="J199" s="1005" t="str">
        <f t="shared" si="2"/>
        <v>CHYBNÁ CENA</v>
      </c>
    </row>
    <row r="200" spans="1:10" s="113" customFormat="1">
      <c r="A200" s="378"/>
      <c r="B200" s="379"/>
      <c r="C200" s="380" t="s">
        <v>2187</v>
      </c>
      <c r="D200" s="826"/>
      <c r="E200" s="382"/>
      <c r="F200" s="995"/>
      <c r="G200" s="384"/>
      <c r="H200" s="374"/>
      <c r="I200" s="946"/>
      <c r="J200" s="1005" t="str">
        <f t="shared" ref="J200:J263" si="3">IF((ISBLANK(D200)),"",IF(G200&lt;=0,"CHYBNÁ CENA",""))</f>
        <v/>
      </c>
    </row>
    <row r="201" spans="1:10" s="113" customFormat="1">
      <c r="A201" s="378"/>
      <c r="B201" s="379"/>
      <c r="C201" s="380" t="s">
        <v>2188</v>
      </c>
      <c r="D201" s="826"/>
      <c r="E201" s="382"/>
      <c r="F201" s="995"/>
      <c r="G201" s="384"/>
      <c r="H201" s="374"/>
      <c r="I201" s="946"/>
      <c r="J201" s="1005" t="str">
        <f t="shared" si="3"/>
        <v/>
      </c>
    </row>
    <row r="202" spans="1:10" s="113" customFormat="1" ht="33.75">
      <c r="A202" s="371">
        <v>3</v>
      </c>
      <c r="B202" s="372" t="s">
        <v>3830</v>
      </c>
      <c r="C202" s="374" t="s">
        <v>3831</v>
      </c>
      <c r="D202" s="400" t="s">
        <v>1751</v>
      </c>
      <c r="E202" s="376">
        <v>970.61</v>
      </c>
      <c r="F202" s="994"/>
      <c r="G202" s="377">
        <f>E202*F202</f>
        <v>0</v>
      </c>
      <c r="H202" s="374" t="s">
        <v>4119</v>
      </c>
      <c r="I202" s="946" t="s">
        <v>2186</v>
      </c>
      <c r="J202" s="1005" t="str">
        <f t="shared" si="3"/>
        <v>CHYBNÁ CENA</v>
      </c>
    </row>
    <row r="203" spans="1:10" s="113" customFormat="1">
      <c r="A203" s="378"/>
      <c r="B203" s="379"/>
      <c r="C203" s="380" t="s">
        <v>2183</v>
      </c>
      <c r="D203" s="826"/>
      <c r="E203" s="382"/>
      <c r="F203" s="995"/>
      <c r="G203" s="384"/>
      <c r="H203" s="374"/>
      <c r="I203" s="946"/>
      <c r="J203" s="1005" t="str">
        <f t="shared" si="3"/>
        <v/>
      </c>
    </row>
    <row r="204" spans="1:10" s="113" customFormat="1" ht="33.75">
      <c r="A204" s="371">
        <v>4</v>
      </c>
      <c r="B204" s="372" t="s">
        <v>3832</v>
      </c>
      <c r="C204" s="374" t="s">
        <v>3833</v>
      </c>
      <c r="D204" s="400" t="s">
        <v>1751</v>
      </c>
      <c r="E204" s="376">
        <v>179.81</v>
      </c>
      <c r="F204" s="994"/>
      <c r="G204" s="377">
        <f>E204*F204</f>
        <v>0</v>
      </c>
      <c r="H204" s="374" t="s">
        <v>4119</v>
      </c>
      <c r="I204" s="946" t="s">
        <v>2186</v>
      </c>
      <c r="J204" s="1005" t="str">
        <f t="shared" si="3"/>
        <v>CHYBNÁ CENA</v>
      </c>
    </row>
    <row r="205" spans="1:10" s="113" customFormat="1">
      <c r="A205" s="378"/>
      <c r="B205" s="379"/>
      <c r="C205" s="380" t="s">
        <v>3820</v>
      </c>
      <c r="D205" s="714"/>
      <c r="E205" s="382"/>
      <c r="F205" s="995"/>
      <c r="G205" s="384"/>
      <c r="H205" s="374"/>
      <c r="I205" s="946"/>
      <c r="J205" s="1005" t="str">
        <f t="shared" si="3"/>
        <v/>
      </c>
    </row>
    <row r="206" spans="1:10" s="113" customFormat="1" ht="33.75">
      <c r="A206" s="371">
        <v>5</v>
      </c>
      <c r="B206" s="372" t="s">
        <v>3834</v>
      </c>
      <c r="C206" s="374" t="s">
        <v>2224</v>
      </c>
      <c r="D206" s="400" t="s">
        <v>1751</v>
      </c>
      <c r="E206" s="376">
        <v>294.39</v>
      </c>
      <c r="F206" s="994"/>
      <c r="G206" s="377">
        <f>E206*F206</f>
        <v>0</v>
      </c>
      <c r="H206" s="374" t="s">
        <v>4119</v>
      </c>
      <c r="I206" s="946" t="s">
        <v>2182</v>
      </c>
      <c r="J206" s="1005" t="str">
        <f t="shared" si="3"/>
        <v>CHYBNÁ CENA</v>
      </c>
    </row>
    <row r="207" spans="1:10" s="113" customFormat="1">
      <c r="A207" s="378"/>
      <c r="B207" s="379"/>
      <c r="C207" s="380" t="s">
        <v>2225</v>
      </c>
      <c r="D207" s="714"/>
      <c r="E207" s="382"/>
      <c r="F207" s="995"/>
      <c r="G207" s="384"/>
      <c r="H207" s="374"/>
      <c r="I207" s="946"/>
      <c r="J207" s="1005" t="str">
        <f t="shared" si="3"/>
        <v/>
      </c>
    </row>
    <row r="208" spans="1:10" s="113" customFormat="1" ht="33.75">
      <c r="A208" s="371">
        <v>6</v>
      </c>
      <c r="B208" s="372" t="s">
        <v>3834</v>
      </c>
      <c r="C208" s="374" t="s">
        <v>3492</v>
      </c>
      <c r="D208" s="400" t="s">
        <v>1751</v>
      </c>
      <c r="E208" s="376">
        <v>224.5</v>
      </c>
      <c r="F208" s="994"/>
      <c r="G208" s="377">
        <f>E208*F208</f>
        <v>0</v>
      </c>
      <c r="H208" s="374" t="s">
        <v>4119</v>
      </c>
      <c r="I208" s="946" t="s">
        <v>2182</v>
      </c>
      <c r="J208" s="1005" t="str">
        <f t="shared" si="3"/>
        <v>CHYBNÁ CENA</v>
      </c>
    </row>
    <row r="209" spans="1:10" s="113" customFormat="1">
      <c r="A209" s="378"/>
      <c r="B209" s="379"/>
      <c r="C209" s="380" t="s">
        <v>2184</v>
      </c>
      <c r="D209" s="714"/>
      <c r="E209" s="382"/>
      <c r="F209" s="995"/>
      <c r="G209" s="384"/>
      <c r="H209" s="374"/>
      <c r="I209" s="946"/>
      <c r="J209" s="1005" t="str">
        <f t="shared" si="3"/>
        <v/>
      </c>
    </row>
    <row r="210" spans="1:10" s="113" customFormat="1" ht="33.75">
      <c r="A210" s="371">
        <v>7</v>
      </c>
      <c r="B210" s="372" t="s">
        <v>2226</v>
      </c>
      <c r="C210" s="374" t="s">
        <v>3493</v>
      </c>
      <c r="D210" s="400" t="s">
        <v>1751</v>
      </c>
      <c r="E210" s="376">
        <v>28.25</v>
      </c>
      <c r="F210" s="994"/>
      <c r="G210" s="377">
        <f>E210*F210</f>
        <v>0</v>
      </c>
      <c r="H210" s="374" t="s">
        <v>4119</v>
      </c>
      <c r="I210" s="946" t="s">
        <v>2182</v>
      </c>
      <c r="J210" s="1005" t="str">
        <f t="shared" si="3"/>
        <v>CHYBNÁ CENA</v>
      </c>
    </row>
    <row r="211" spans="1:10" s="113" customFormat="1">
      <c r="A211" s="378"/>
      <c r="B211" s="379"/>
      <c r="C211" s="380" t="s">
        <v>2185</v>
      </c>
      <c r="D211" s="826"/>
      <c r="E211" s="382"/>
      <c r="F211" s="995"/>
      <c r="G211" s="384"/>
      <c r="H211" s="374"/>
      <c r="I211" s="946"/>
      <c r="J211" s="1005" t="str">
        <f t="shared" si="3"/>
        <v/>
      </c>
    </row>
    <row r="212" spans="1:10" s="113" customFormat="1" ht="33.75">
      <c r="A212" s="371">
        <v>8</v>
      </c>
      <c r="B212" s="372" t="s">
        <v>2227</v>
      </c>
      <c r="C212" s="374" t="s">
        <v>2228</v>
      </c>
      <c r="D212" s="400" t="s">
        <v>1751</v>
      </c>
      <c r="E212" s="376">
        <v>284.08999999999997</v>
      </c>
      <c r="F212" s="994"/>
      <c r="G212" s="377">
        <f>E212*F212</f>
        <v>0</v>
      </c>
      <c r="H212" s="374" t="s">
        <v>4805</v>
      </c>
      <c r="I212" s="946" t="s">
        <v>2182</v>
      </c>
      <c r="J212" s="1005" t="str">
        <f t="shared" si="3"/>
        <v>CHYBNÁ CENA</v>
      </c>
    </row>
    <row r="213" spans="1:10" s="113" customFormat="1">
      <c r="A213" s="378"/>
      <c r="B213" s="379"/>
      <c r="C213" s="380" t="s">
        <v>2171</v>
      </c>
      <c r="D213" s="714"/>
      <c r="E213" s="382"/>
      <c r="F213" s="995"/>
      <c r="G213" s="384"/>
      <c r="H213" s="374"/>
      <c r="I213" s="946"/>
      <c r="J213" s="1005" t="str">
        <f t="shared" si="3"/>
        <v/>
      </c>
    </row>
    <row r="214" spans="1:10" s="113" customFormat="1" ht="33.75">
      <c r="A214" s="371">
        <v>9</v>
      </c>
      <c r="B214" s="372" t="s">
        <v>2229</v>
      </c>
      <c r="C214" s="374" t="s">
        <v>2230</v>
      </c>
      <c r="D214" s="400" t="s">
        <v>1751</v>
      </c>
      <c r="E214" s="376">
        <v>456.18</v>
      </c>
      <c r="F214" s="994"/>
      <c r="G214" s="377">
        <f>E214*F214</f>
        <v>0</v>
      </c>
      <c r="H214" s="374" t="s">
        <v>4805</v>
      </c>
      <c r="I214" s="946" t="s">
        <v>2182</v>
      </c>
      <c r="J214" s="1005" t="str">
        <f t="shared" si="3"/>
        <v>CHYBNÁ CENA</v>
      </c>
    </row>
    <row r="215" spans="1:10" s="113" customFormat="1">
      <c r="A215" s="378"/>
      <c r="B215" s="379"/>
      <c r="C215" s="380" t="s">
        <v>2170</v>
      </c>
      <c r="D215" s="714"/>
      <c r="E215" s="382"/>
      <c r="F215" s="995"/>
      <c r="G215" s="384"/>
      <c r="H215" s="374"/>
      <c r="I215" s="946"/>
      <c r="J215" s="1005" t="str">
        <f t="shared" si="3"/>
        <v/>
      </c>
    </row>
    <row r="216" spans="1:10" s="113" customFormat="1" ht="33.75">
      <c r="A216" s="371">
        <v>10</v>
      </c>
      <c r="B216" s="372" t="s">
        <v>2231</v>
      </c>
      <c r="C216" s="374" t="s">
        <v>4434</v>
      </c>
      <c r="D216" s="400" t="s">
        <v>1751</v>
      </c>
      <c r="E216" s="376">
        <v>281.17</v>
      </c>
      <c r="F216" s="994"/>
      <c r="G216" s="377">
        <f>E216*F216</f>
        <v>0</v>
      </c>
      <c r="H216" s="374" t="s">
        <v>4119</v>
      </c>
      <c r="I216" s="946"/>
      <c r="J216" s="1005" t="str">
        <f t="shared" si="3"/>
        <v>CHYBNÁ CENA</v>
      </c>
    </row>
    <row r="217" spans="1:10" s="113" customFormat="1">
      <c r="A217" s="371"/>
      <c r="B217" s="379"/>
      <c r="C217" s="374"/>
      <c r="D217" s="400"/>
      <c r="E217" s="376"/>
      <c r="F217" s="994"/>
      <c r="G217" s="377"/>
      <c r="H217" s="374"/>
      <c r="I217" s="946"/>
      <c r="J217" s="1005" t="str">
        <f t="shared" si="3"/>
        <v/>
      </c>
    </row>
    <row r="218" spans="1:10" s="113" customFormat="1" ht="33.75">
      <c r="A218" s="371">
        <v>11</v>
      </c>
      <c r="B218" s="372" t="s">
        <v>4622</v>
      </c>
      <c r="C218" s="374" t="s">
        <v>4628</v>
      </c>
      <c r="D218" s="400" t="s">
        <v>1751</v>
      </c>
      <c r="E218" s="376">
        <v>245.55</v>
      </c>
      <c r="F218" s="994"/>
      <c r="G218" s="377">
        <f>E218*F218</f>
        <v>0</v>
      </c>
      <c r="H218" s="374" t="s">
        <v>4119</v>
      </c>
      <c r="I218" s="946"/>
      <c r="J218" s="1005" t="str">
        <f t="shared" si="3"/>
        <v>CHYBNÁ CENA</v>
      </c>
    </row>
    <row r="219" spans="1:10" s="113" customFormat="1">
      <c r="A219" s="371"/>
      <c r="B219" s="379"/>
      <c r="C219" s="374"/>
      <c r="D219" s="400"/>
      <c r="E219" s="376"/>
      <c r="F219" s="994"/>
      <c r="G219" s="401"/>
      <c r="H219" s="374"/>
      <c r="I219" s="946"/>
      <c r="J219" s="1005" t="str">
        <f t="shared" si="3"/>
        <v/>
      </c>
    </row>
    <row r="220" spans="1:10" s="113" customFormat="1">
      <c r="A220" s="705" t="s">
        <v>4676</v>
      </c>
      <c r="B220" s="706" t="s">
        <v>2232</v>
      </c>
      <c r="C220" s="712" t="s">
        <v>2233</v>
      </c>
      <c r="D220" s="709"/>
      <c r="E220" s="710"/>
      <c r="F220" s="998"/>
      <c r="G220" s="708">
        <f>SUM(G221:G279)</f>
        <v>0</v>
      </c>
      <c r="H220" s="948"/>
      <c r="I220" s="950"/>
      <c r="J220" s="1005" t="str">
        <f t="shared" si="3"/>
        <v/>
      </c>
    </row>
    <row r="221" spans="1:10" s="113" customFormat="1" ht="33.75">
      <c r="A221" s="371">
        <v>1</v>
      </c>
      <c r="B221" s="372" t="s">
        <v>2234</v>
      </c>
      <c r="C221" s="374" t="s">
        <v>2235</v>
      </c>
      <c r="D221" s="400" t="s">
        <v>1745</v>
      </c>
      <c r="E221" s="376">
        <v>57.589300000000001</v>
      </c>
      <c r="F221" s="994"/>
      <c r="G221" s="377">
        <f>E221*F221</f>
        <v>0</v>
      </c>
      <c r="H221" s="374" t="s">
        <v>4119</v>
      </c>
      <c r="I221" s="946"/>
      <c r="J221" s="1005" t="str">
        <f t="shared" si="3"/>
        <v>CHYBNÁ CENA</v>
      </c>
    </row>
    <row r="222" spans="1:10" s="113" customFormat="1">
      <c r="A222" s="378"/>
      <c r="B222" s="379" t="s">
        <v>577</v>
      </c>
      <c r="C222" s="380" t="s">
        <v>2236</v>
      </c>
      <c r="D222" s="714"/>
      <c r="E222" s="382"/>
      <c r="F222" s="995"/>
      <c r="G222" s="384"/>
      <c r="H222" s="374"/>
      <c r="I222" s="946"/>
      <c r="J222" s="1005" t="str">
        <f t="shared" si="3"/>
        <v/>
      </c>
    </row>
    <row r="223" spans="1:10" s="113" customFormat="1">
      <c r="A223" s="378"/>
      <c r="B223" s="395"/>
      <c r="C223" s="380" t="s">
        <v>2237</v>
      </c>
      <c r="D223" s="714"/>
      <c r="E223" s="382"/>
      <c r="F223" s="995"/>
      <c r="G223" s="384"/>
      <c r="H223" s="374"/>
      <c r="I223" s="946"/>
      <c r="J223" s="1005" t="str">
        <f t="shared" si="3"/>
        <v/>
      </c>
    </row>
    <row r="224" spans="1:10" s="113" customFormat="1">
      <c r="A224" s="378"/>
      <c r="B224" s="395"/>
      <c r="C224" s="380" t="s">
        <v>1692</v>
      </c>
      <c r="D224" s="714"/>
      <c r="E224" s="382"/>
      <c r="F224" s="995"/>
      <c r="G224" s="384"/>
      <c r="H224" s="374"/>
      <c r="I224" s="946"/>
      <c r="J224" s="1005" t="str">
        <f t="shared" si="3"/>
        <v/>
      </c>
    </row>
    <row r="225" spans="1:10" s="113" customFormat="1">
      <c r="A225" s="378"/>
      <c r="B225" s="395"/>
      <c r="C225" s="380" t="s">
        <v>1693</v>
      </c>
      <c r="D225" s="714"/>
      <c r="E225" s="382"/>
      <c r="F225" s="995"/>
      <c r="G225" s="384"/>
      <c r="H225" s="374"/>
      <c r="I225" s="946"/>
      <c r="J225" s="1005" t="str">
        <f t="shared" si="3"/>
        <v/>
      </c>
    </row>
    <row r="226" spans="1:10" s="113" customFormat="1">
      <c r="A226" s="378"/>
      <c r="B226" s="395"/>
      <c r="C226" s="380" t="s">
        <v>1694</v>
      </c>
      <c r="D226" s="714"/>
      <c r="E226" s="382"/>
      <c r="F226" s="995"/>
      <c r="G226" s="384"/>
      <c r="H226" s="374"/>
      <c r="I226" s="946"/>
      <c r="J226" s="1005" t="str">
        <f t="shared" si="3"/>
        <v/>
      </c>
    </row>
    <row r="227" spans="1:10" s="113" customFormat="1">
      <c r="A227" s="378"/>
      <c r="B227" s="395"/>
      <c r="C227" s="380" t="s">
        <v>1695</v>
      </c>
      <c r="D227" s="714"/>
      <c r="E227" s="382"/>
      <c r="F227" s="995"/>
      <c r="G227" s="384"/>
      <c r="H227" s="374"/>
      <c r="I227" s="946"/>
      <c r="J227" s="1005" t="str">
        <f t="shared" si="3"/>
        <v/>
      </c>
    </row>
    <row r="228" spans="1:10" s="113" customFormat="1">
      <c r="A228" s="378"/>
      <c r="B228" s="395"/>
      <c r="C228" s="380" t="s">
        <v>1696</v>
      </c>
      <c r="D228" s="714"/>
      <c r="E228" s="382"/>
      <c r="F228" s="995"/>
      <c r="G228" s="384"/>
      <c r="H228" s="374"/>
      <c r="I228" s="946"/>
      <c r="J228" s="1005" t="str">
        <f t="shared" si="3"/>
        <v/>
      </c>
    </row>
    <row r="229" spans="1:10" s="113" customFormat="1" ht="33.75">
      <c r="A229" s="371">
        <v>2</v>
      </c>
      <c r="B229" s="372" t="s">
        <v>1697</v>
      </c>
      <c r="C229" s="374" t="s">
        <v>1698</v>
      </c>
      <c r="D229" s="400" t="s">
        <v>1745</v>
      </c>
      <c r="E229" s="376">
        <v>74.3</v>
      </c>
      <c r="F229" s="994"/>
      <c r="G229" s="377">
        <f>E229*F229</f>
        <v>0</v>
      </c>
      <c r="H229" s="374" t="s">
        <v>4806</v>
      </c>
      <c r="I229" s="946"/>
      <c r="J229" s="1005" t="str">
        <f t="shared" si="3"/>
        <v>CHYBNÁ CENA</v>
      </c>
    </row>
    <row r="230" spans="1:10" s="113" customFormat="1">
      <c r="A230" s="378"/>
      <c r="B230" s="379" t="s">
        <v>577</v>
      </c>
      <c r="C230" s="380" t="s">
        <v>90</v>
      </c>
      <c r="D230" s="714"/>
      <c r="E230" s="382"/>
      <c r="F230" s="995"/>
      <c r="G230" s="384"/>
      <c r="H230" s="374"/>
      <c r="I230" s="946"/>
      <c r="J230" s="1005" t="str">
        <f t="shared" si="3"/>
        <v/>
      </c>
    </row>
    <row r="231" spans="1:10" s="113" customFormat="1">
      <c r="A231" s="371">
        <v>3</v>
      </c>
      <c r="B231" s="372" t="s">
        <v>1699</v>
      </c>
      <c r="C231" s="374" t="s">
        <v>1700</v>
      </c>
      <c r="D231" s="400" t="s">
        <v>1745</v>
      </c>
      <c r="E231" s="376">
        <v>189.48</v>
      </c>
      <c r="F231" s="994"/>
      <c r="G231" s="377">
        <f>E231*F231</f>
        <v>0</v>
      </c>
      <c r="H231" s="374"/>
      <c r="I231" s="946"/>
      <c r="J231" s="1005" t="str">
        <f t="shared" si="3"/>
        <v>CHYBNÁ CENA</v>
      </c>
    </row>
    <row r="232" spans="1:10" s="113" customFormat="1">
      <c r="A232" s="378"/>
      <c r="B232" s="379" t="s">
        <v>577</v>
      </c>
      <c r="C232" s="380" t="s">
        <v>2602</v>
      </c>
      <c r="D232" s="714"/>
      <c r="E232" s="382"/>
      <c r="F232" s="995"/>
      <c r="G232" s="384"/>
      <c r="H232" s="374"/>
      <c r="I232" s="946"/>
      <c r="J232" s="1005" t="str">
        <f t="shared" si="3"/>
        <v/>
      </c>
    </row>
    <row r="233" spans="1:10" s="113" customFormat="1">
      <c r="A233" s="378"/>
      <c r="B233" s="395"/>
      <c r="C233" s="380" t="s">
        <v>2603</v>
      </c>
      <c r="D233" s="714"/>
      <c r="E233" s="382"/>
      <c r="F233" s="995"/>
      <c r="G233" s="384"/>
      <c r="H233" s="374"/>
      <c r="I233" s="946"/>
      <c r="J233" s="1005" t="str">
        <f t="shared" si="3"/>
        <v/>
      </c>
    </row>
    <row r="234" spans="1:10" s="113" customFormat="1">
      <c r="A234" s="378"/>
      <c r="B234" s="395"/>
      <c r="C234" s="380" t="s">
        <v>2604</v>
      </c>
      <c r="D234" s="714"/>
      <c r="E234" s="382"/>
      <c r="F234" s="995"/>
      <c r="G234" s="384"/>
      <c r="H234" s="374"/>
      <c r="I234" s="946"/>
      <c r="J234" s="1005" t="str">
        <f t="shared" si="3"/>
        <v/>
      </c>
    </row>
    <row r="235" spans="1:10" s="113" customFormat="1">
      <c r="A235" s="378"/>
      <c r="B235" s="395"/>
      <c r="C235" s="380" t="s">
        <v>2605</v>
      </c>
      <c r="D235" s="714"/>
      <c r="E235" s="382"/>
      <c r="F235" s="995"/>
      <c r="G235" s="384"/>
      <c r="H235" s="374"/>
      <c r="I235" s="946"/>
      <c r="J235" s="1005" t="str">
        <f t="shared" si="3"/>
        <v/>
      </c>
    </row>
    <row r="236" spans="1:10" s="113" customFormat="1">
      <c r="A236" s="378"/>
      <c r="B236" s="395"/>
      <c r="C236" s="380" t="s">
        <v>2606</v>
      </c>
      <c r="D236" s="714"/>
      <c r="E236" s="382"/>
      <c r="F236" s="995"/>
      <c r="G236" s="384"/>
      <c r="H236" s="374"/>
      <c r="I236" s="946"/>
      <c r="J236" s="1005" t="str">
        <f t="shared" si="3"/>
        <v/>
      </c>
    </row>
    <row r="237" spans="1:10" s="113" customFormat="1">
      <c r="A237" s="378"/>
      <c r="B237" s="395"/>
      <c r="C237" s="380" t="s">
        <v>2607</v>
      </c>
      <c r="D237" s="714"/>
      <c r="E237" s="382"/>
      <c r="F237" s="995"/>
      <c r="G237" s="384"/>
      <c r="H237" s="374"/>
      <c r="I237" s="946"/>
      <c r="J237" s="1005" t="str">
        <f t="shared" si="3"/>
        <v/>
      </c>
    </row>
    <row r="238" spans="1:10" s="113" customFormat="1">
      <c r="A238" s="378"/>
      <c r="B238" s="395"/>
      <c r="C238" s="380" t="s">
        <v>2608</v>
      </c>
      <c r="D238" s="714"/>
      <c r="E238" s="382"/>
      <c r="F238" s="995"/>
      <c r="G238" s="384"/>
      <c r="H238" s="374"/>
      <c r="I238" s="946"/>
      <c r="J238" s="1005" t="str">
        <f t="shared" si="3"/>
        <v/>
      </c>
    </row>
    <row r="239" spans="1:10" s="113" customFormat="1">
      <c r="A239" s="378"/>
      <c r="B239" s="395"/>
      <c r="C239" s="380" t="s">
        <v>89</v>
      </c>
      <c r="D239" s="714"/>
      <c r="E239" s="382"/>
      <c r="F239" s="995"/>
      <c r="G239" s="384"/>
      <c r="H239" s="374"/>
      <c r="I239" s="946"/>
      <c r="J239" s="1005" t="str">
        <f t="shared" si="3"/>
        <v/>
      </c>
    </row>
    <row r="240" spans="1:10" s="113" customFormat="1" ht="33.75">
      <c r="A240" s="371">
        <v>4</v>
      </c>
      <c r="B240" s="372" t="s">
        <v>1701</v>
      </c>
      <c r="C240" s="374" t="s">
        <v>1702</v>
      </c>
      <c r="D240" s="400" t="s">
        <v>1745</v>
      </c>
      <c r="E240" s="376">
        <v>20.978000000000002</v>
      </c>
      <c r="F240" s="994"/>
      <c r="G240" s="377">
        <f>E240*F240</f>
        <v>0</v>
      </c>
      <c r="H240" s="374" t="s">
        <v>4806</v>
      </c>
      <c r="I240" s="946"/>
      <c r="J240" s="1005" t="str">
        <f t="shared" si="3"/>
        <v>CHYBNÁ CENA</v>
      </c>
    </row>
    <row r="241" spans="1:10" s="113" customFormat="1">
      <c r="A241" s="378"/>
      <c r="B241" s="379" t="s">
        <v>577</v>
      </c>
      <c r="C241" s="380" t="s">
        <v>1703</v>
      </c>
      <c r="D241" s="714"/>
      <c r="E241" s="382"/>
      <c r="F241" s="995"/>
      <c r="G241" s="384"/>
      <c r="H241" s="374"/>
      <c r="I241" s="946"/>
      <c r="J241" s="1005" t="str">
        <f t="shared" si="3"/>
        <v/>
      </c>
    </row>
    <row r="242" spans="1:10" s="113" customFormat="1">
      <c r="A242" s="371">
        <v>5</v>
      </c>
      <c r="B242" s="372" t="s">
        <v>1704</v>
      </c>
      <c r="C242" s="374" t="s">
        <v>1705</v>
      </c>
      <c r="D242" s="400" t="s">
        <v>1745</v>
      </c>
      <c r="E242" s="376">
        <v>41.96</v>
      </c>
      <c r="F242" s="994"/>
      <c r="G242" s="377">
        <f>E242*F242</f>
        <v>0</v>
      </c>
      <c r="H242" s="374"/>
      <c r="I242" s="946"/>
      <c r="J242" s="1005" t="str">
        <f t="shared" si="3"/>
        <v>CHYBNÁ CENA</v>
      </c>
    </row>
    <row r="243" spans="1:10" s="113" customFormat="1">
      <c r="A243" s="378"/>
      <c r="B243" s="379" t="s">
        <v>577</v>
      </c>
      <c r="C243" s="380" t="s">
        <v>1706</v>
      </c>
      <c r="D243" s="714"/>
      <c r="E243" s="382"/>
      <c r="F243" s="995"/>
      <c r="G243" s="384"/>
      <c r="H243" s="374"/>
      <c r="I243" s="946"/>
      <c r="J243" s="1005" t="str">
        <f t="shared" si="3"/>
        <v/>
      </c>
    </row>
    <row r="244" spans="1:10" s="113" customFormat="1" ht="33.75">
      <c r="A244" s="371">
        <v>6</v>
      </c>
      <c r="B244" s="372" t="s">
        <v>1707</v>
      </c>
      <c r="C244" s="374" t="s">
        <v>1708</v>
      </c>
      <c r="D244" s="400" t="s">
        <v>1745</v>
      </c>
      <c r="E244" s="376">
        <v>228.74</v>
      </c>
      <c r="F244" s="994"/>
      <c r="G244" s="377">
        <f>E244*F244</f>
        <v>0</v>
      </c>
      <c r="H244" s="374" t="s">
        <v>4806</v>
      </c>
      <c r="I244" s="946"/>
      <c r="J244" s="1005" t="str">
        <f t="shared" si="3"/>
        <v>CHYBNÁ CENA</v>
      </c>
    </row>
    <row r="245" spans="1:10" s="113" customFormat="1">
      <c r="A245" s="378"/>
      <c r="B245" s="379" t="s">
        <v>577</v>
      </c>
      <c r="C245" s="380" t="s">
        <v>3375</v>
      </c>
      <c r="D245" s="714"/>
      <c r="E245" s="382"/>
      <c r="F245" s="995"/>
      <c r="G245" s="384"/>
      <c r="H245" s="374"/>
      <c r="I245" s="946"/>
      <c r="J245" s="1005" t="str">
        <f t="shared" si="3"/>
        <v/>
      </c>
    </row>
    <row r="246" spans="1:10" s="113" customFormat="1">
      <c r="A246" s="378"/>
      <c r="B246" s="379"/>
      <c r="C246" s="380" t="s">
        <v>3376</v>
      </c>
      <c r="D246" s="714"/>
      <c r="E246" s="382"/>
      <c r="F246" s="995"/>
      <c r="G246" s="384"/>
      <c r="H246" s="374"/>
      <c r="I246" s="946"/>
      <c r="J246" s="1005" t="str">
        <f t="shared" si="3"/>
        <v/>
      </c>
    </row>
    <row r="247" spans="1:10" s="113" customFormat="1">
      <c r="A247" s="371">
        <v>7</v>
      </c>
      <c r="B247" s="372" t="s">
        <v>1709</v>
      </c>
      <c r="C247" s="374" t="s">
        <v>1710</v>
      </c>
      <c r="D247" s="400" t="s">
        <v>1745</v>
      </c>
      <c r="E247" s="376">
        <v>457.48</v>
      </c>
      <c r="F247" s="994"/>
      <c r="G247" s="377">
        <f>E247*F247</f>
        <v>0</v>
      </c>
      <c r="H247" s="374"/>
      <c r="I247" s="946"/>
      <c r="J247" s="1005" t="str">
        <f t="shared" si="3"/>
        <v>CHYBNÁ CENA</v>
      </c>
    </row>
    <row r="248" spans="1:10" s="113" customFormat="1">
      <c r="A248" s="378"/>
      <c r="B248" s="379" t="s">
        <v>577</v>
      </c>
      <c r="C248" s="380" t="s">
        <v>2609</v>
      </c>
      <c r="D248" s="714"/>
      <c r="E248" s="382"/>
      <c r="F248" s="995"/>
      <c r="G248" s="384"/>
      <c r="H248" s="374"/>
      <c r="I248" s="946"/>
      <c r="J248" s="1005" t="str">
        <f t="shared" si="3"/>
        <v/>
      </c>
    </row>
    <row r="249" spans="1:10" s="113" customFormat="1" ht="33.75">
      <c r="A249" s="371">
        <v>8</v>
      </c>
      <c r="B249" s="372" t="s">
        <v>1711</v>
      </c>
      <c r="C249" s="374" t="s">
        <v>1712</v>
      </c>
      <c r="D249" s="400" t="s">
        <v>1766</v>
      </c>
      <c r="E249" s="376">
        <v>4.91</v>
      </c>
      <c r="F249" s="994"/>
      <c r="G249" s="377">
        <f>E249*F249</f>
        <v>0</v>
      </c>
      <c r="H249" s="374" t="s">
        <v>4806</v>
      </c>
      <c r="I249" s="946"/>
      <c r="J249" s="1005" t="str">
        <f t="shared" si="3"/>
        <v>CHYBNÁ CENA</v>
      </c>
    </row>
    <row r="250" spans="1:10" s="113" customFormat="1">
      <c r="A250" s="378"/>
      <c r="B250" s="379" t="s">
        <v>577</v>
      </c>
      <c r="C250" s="380" t="s">
        <v>1713</v>
      </c>
      <c r="D250" s="714"/>
      <c r="E250" s="382"/>
      <c r="F250" s="995"/>
      <c r="G250" s="384"/>
      <c r="H250" s="374"/>
      <c r="I250" s="946"/>
      <c r="J250" s="1005" t="str">
        <f t="shared" si="3"/>
        <v/>
      </c>
    </row>
    <row r="251" spans="1:10" s="113" customFormat="1">
      <c r="A251" s="378"/>
      <c r="B251" s="395"/>
      <c r="C251" s="380" t="s">
        <v>2610</v>
      </c>
      <c r="D251" s="714"/>
      <c r="E251" s="382"/>
      <c r="F251" s="995"/>
      <c r="G251" s="384"/>
      <c r="H251" s="374"/>
      <c r="I251" s="946"/>
      <c r="J251" s="1005" t="str">
        <f t="shared" si="3"/>
        <v/>
      </c>
    </row>
    <row r="252" spans="1:10" s="113" customFormat="1">
      <c r="A252" s="378"/>
      <c r="B252" s="395"/>
      <c r="C252" s="380" t="s">
        <v>1714</v>
      </c>
      <c r="D252" s="714"/>
      <c r="E252" s="382"/>
      <c r="F252" s="995"/>
      <c r="G252" s="384"/>
      <c r="H252" s="374"/>
      <c r="I252" s="946"/>
      <c r="J252" s="1005" t="str">
        <f t="shared" si="3"/>
        <v/>
      </c>
    </row>
    <row r="253" spans="1:10" s="113" customFormat="1">
      <c r="A253" s="378"/>
      <c r="B253" s="395"/>
      <c r="C253" s="380" t="s">
        <v>1715</v>
      </c>
      <c r="D253" s="714"/>
      <c r="E253" s="382"/>
      <c r="F253" s="995"/>
      <c r="G253" s="384"/>
      <c r="H253" s="374"/>
      <c r="I253" s="946"/>
      <c r="J253" s="1005" t="str">
        <f t="shared" si="3"/>
        <v/>
      </c>
    </row>
    <row r="254" spans="1:10" s="113" customFormat="1">
      <c r="A254" s="378"/>
      <c r="B254" s="395"/>
      <c r="C254" s="380" t="s">
        <v>1716</v>
      </c>
      <c r="D254" s="714"/>
      <c r="E254" s="382"/>
      <c r="F254" s="995"/>
      <c r="G254" s="384"/>
      <c r="H254" s="374"/>
      <c r="I254" s="946"/>
      <c r="J254" s="1005" t="str">
        <f t="shared" si="3"/>
        <v/>
      </c>
    </row>
    <row r="255" spans="1:10" s="113" customFormat="1">
      <c r="A255" s="378"/>
      <c r="B255" s="395"/>
      <c r="C255" s="380" t="s">
        <v>1717</v>
      </c>
      <c r="D255" s="714"/>
      <c r="E255" s="382"/>
      <c r="F255" s="995"/>
      <c r="G255" s="384"/>
      <c r="H255" s="374"/>
      <c r="I255" s="946"/>
      <c r="J255" s="1005" t="str">
        <f t="shared" si="3"/>
        <v/>
      </c>
    </row>
    <row r="256" spans="1:10" s="113" customFormat="1">
      <c r="A256" s="378"/>
      <c r="B256" s="395"/>
      <c r="C256" s="380" t="s">
        <v>1718</v>
      </c>
      <c r="D256" s="714"/>
      <c r="E256" s="382"/>
      <c r="F256" s="995"/>
      <c r="G256" s="384"/>
      <c r="H256" s="374"/>
      <c r="I256" s="946"/>
      <c r="J256" s="1005" t="str">
        <f t="shared" si="3"/>
        <v/>
      </c>
    </row>
    <row r="257" spans="1:10" s="113" customFormat="1">
      <c r="A257" s="378"/>
      <c r="B257" s="395"/>
      <c r="C257" s="380" t="s">
        <v>1719</v>
      </c>
      <c r="D257" s="714"/>
      <c r="E257" s="382"/>
      <c r="F257" s="995"/>
      <c r="G257" s="384"/>
      <c r="H257" s="374"/>
      <c r="I257" s="946"/>
      <c r="J257" s="1005" t="str">
        <f t="shared" si="3"/>
        <v/>
      </c>
    </row>
    <row r="258" spans="1:10" s="113" customFormat="1">
      <c r="A258" s="378"/>
      <c r="B258" s="395"/>
      <c r="C258" s="380" t="s">
        <v>1720</v>
      </c>
      <c r="D258" s="714"/>
      <c r="E258" s="382"/>
      <c r="F258" s="995"/>
      <c r="G258" s="384"/>
      <c r="H258" s="374"/>
      <c r="I258" s="946"/>
      <c r="J258" s="1005" t="str">
        <f t="shared" si="3"/>
        <v/>
      </c>
    </row>
    <row r="259" spans="1:10" s="113" customFormat="1">
      <c r="A259" s="378"/>
      <c r="B259" s="395"/>
      <c r="C259" s="380" t="s">
        <v>1721</v>
      </c>
      <c r="D259" s="714"/>
      <c r="E259" s="382"/>
      <c r="F259" s="995"/>
      <c r="G259" s="384"/>
      <c r="H259" s="374"/>
      <c r="I259" s="946"/>
      <c r="J259" s="1005" t="str">
        <f t="shared" si="3"/>
        <v/>
      </c>
    </row>
    <row r="260" spans="1:10" s="113" customFormat="1">
      <c r="A260" s="378"/>
      <c r="B260" s="395"/>
      <c r="C260" s="380" t="s">
        <v>1722</v>
      </c>
      <c r="D260" s="714"/>
      <c r="E260" s="382"/>
      <c r="F260" s="995"/>
      <c r="G260" s="384"/>
      <c r="H260" s="374"/>
      <c r="I260" s="946"/>
      <c r="J260" s="1005" t="str">
        <f t="shared" si="3"/>
        <v/>
      </c>
    </row>
    <row r="261" spans="1:10" s="113" customFormat="1">
      <c r="A261" s="378"/>
      <c r="B261" s="395"/>
      <c r="C261" s="380" t="s">
        <v>1723</v>
      </c>
      <c r="D261" s="714"/>
      <c r="E261" s="382"/>
      <c r="F261" s="995"/>
      <c r="G261" s="384"/>
      <c r="H261" s="374"/>
      <c r="I261" s="946"/>
      <c r="J261" s="1005" t="str">
        <f t="shared" si="3"/>
        <v/>
      </c>
    </row>
    <row r="262" spans="1:10" s="113" customFormat="1">
      <c r="A262" s="378"/>
      <c r="B262" s="395"/>
      <c r="C262" s="380" t="s">
        <v>1724</v>
      </c>
      <c r="D262" s="714"/>
      <c r="E262" s="382"/>
      <c r="F262" s="995"/>
      <c r="G262" s="384"/>
      <c r="H262" s="374"/>
      <c r="I262" s="946"/>
      <c r="J262" s="1005" t="str">
        <f t="shared" si="3"/>
        <v/>
      </c>
    </row>
    <row r="263" spans="1:10" s="113" customFormat="1" ht="33.75">
      <c r="A263" s="371">
        <v>9</v>
      </c>
      <c r="B263" s="372" t="s">
        <v>1725</v>
      </c>
      <c r="C263" s="374" t="s">
        <v>1726</v>
      </c>
      <c r="D263" s="400" t="s">
        <v>1751</v>
      </c>
      <c r="E263" s="376">
        <v>4469.38</v>
      </c>
      <c r="F263" s="994"/>
      <c r="G263" s="377">
        <f>E263*F263</f>
        <v>0</v>
      </c>
      <c r="H263" s="374" t="s">
        <v>4807</v>
      </c>
      <c r="I263" s="374" t="s">
        <v>1742</v>
      </c>
      <c r="J263" s="1005" t="str">
        <f t="shared" si="3"/>
        <v>CHYBNÁ CENA</v>
      </c>
    </row>
    <row r="264" spans="1:10" s="113" customFormat="1">
      <c r="A264" s="378"/>
      <c r="B264" s="379" t="s">
        <v>577</v>
      </c>
      <c r="C264" s="380" t="s">
        <v>256</v>
      </c>
      <c r="D264" s="826"/>
      <c r="E264" s="382"/>
      <c r="F264" s="995"/>
      <c r="G264" s="384"/>
      <c r="H264" s="374"/>
      <c r="I264" s="946"/>
      <c r="J264" s="1005" t="str">
        <f t="shared" ref="J264:J327" si="4">IF((ISBLANK(D264)),"",IF(G264&lt;=0,"CHYBNÁ CENA",""))</f>
        <v/>
      </c>
    </row>
    <row r="265" spans="1:10" s="113" customFormat="1">
      <c r="A265" s="378"/>
      <c r="B265" s="395"/>
      <c r="C265" s="380" t="s">
        <v>257</v>
      </c>
      <c r="D265" s="826"/>
      <c r="E265" s="382"/>
      <c r="F265" s="995"/>
      <c r="G265" s="384"/>
      <c r="H265" s="374"/>
      <c r="I265" s="946"/>
      <c r="J265" s="1005" t="str">
        <f t="shared" si="4"/>
        <v/>
      </c>
    </row>
    <row r="266" spans="1:10" s="113" customFormat="1">
      <c r="A266" s="378"/>
      <c r="B266" s="395"/>
      <c r="C266" s="380" t="s">
        <v>258</v>
      </c>
      <c r="D266" s="826"/>
      <c r="E266" s="382"/>
      <c r="F266" s="995"/>
      <c r="G266" s="384"/>
      <c r="H266" s="374"/>
      <c r="I266" s="946"/>
      <c r="J266" s="1005" t="str">
        <f t="shared" si="4"/>
        <v/>
      </c>
    </row>
    <row r="267" spans="1:10" s="113" customFormat="1">
      <c r="A267" s="378"/>
      <c r="B267" s="395"/>
      <c r="C267" s="380" t="s">
        <v>91</v>
      </c>
      <c r="D267" s="826"/>
      <c r="E267" s="382"/>
      <c r="F267" s="995"/>
      <c r="G267" s="384"/>
      <c r="H267" s="374"/>
      <c r="I267" s="946"/>
      <c r="J267" s="1005" t="str">
        <f t="shared" si="4"/>
        <v/>
      </c>
    </row>
    <row r="268" spans="1:10" s="113" customFormat="1">
      <c r="A268" s="378"/>
      <c r="B268" s="395"/>
      <c r="C268" s="380" t="s">
        <v>259</v>
      </c>
      <c r="D268" s="826"/>
      <c r="E268" s="382"/>
      <c r="F268" s="995"/>
      <c r="G268" s="384"/>
      <c r="H268" s="374"/>
      <c r="I268" s="946"/>
      <c r="J268" s="1005" t="str">
        <f t="shared" si="4"/>
        <v/>
      </c>
    </row>
    <row r="269" spans="1:10" s="113" customFormat="1">
      <c r="A269" s="378"/>
      <c r="B269" s="395"/>
      <c r="C269" s="380" t="s">
        <v>324</v>
      </c>
      <c r="D269" s="826"/>
      <c r="E269" s="382"/>
      <c r="F269" s="995"/>
      <c r="G269" s="384"/>
      <c r="H269" s="374"/>
      <c r="I269" s="946"/>
      <c r="J269" s="1005" t="str">
        <f t="shared" si="4"/>
        <v/>
      </c>
    </row>
    <row r="270" spans="1:10" s="113" customFormat="1">
      <c r="A270" s="378"/>
      <c r="B270" s="395"/>
      <c r="C270" s="380" t="s">
        <v>260</v>
      </c>
      <c r="D270" s="714"/>
      <c r="E270" s="382"/>
      <c r="F270" s="995"/>
      <c r="G270" s="384"/>
      <c r="H270" s="374"/>
      <c r="I270" s="946"/>
      <c r="J270" s="1005" t="str">
        <f t="shared" si="4"/>
        <v/>
      </c>
    </row>
    <row r="271" spans="1:10" s="113" customFormat="1">
      <c r="A271" s="378"/>
      <c r="B271" s="395"/>
      <c r="C271" s="380" t="s">
        <v>261</v>
      </c>
      <c r="D271" s="714"/>
      <c r="E271" s="382"/>
      <c r="F271" s="995"/>
      <c r="G271" s="384"/>
      <c r="H271" s="374"/>
      <c r="I271" s="946"/>
      <c r="J271" s="1005" t="str">
        <f t="shared" si="4"/>
        <v/>
      </c>
    </row>
    <row r="272" spans="1:10" s="113" customFormat="1" ht="33.75">
      <c r="A272" s="371">
        <v>10</v>
      </c>
      <c r="B272" s="372" t="s">
        <v>262</v>
      </c>
      <c r="C272" s="374" t="s">
        <v>263</v>
      </c>
      <c r="D272" s="400" t="s">
        <v>1751</v>
      </c>
      <c r="E272" s="376">
        <v>371.27</v>
      </c>
      <c r="F272" s="994"/>
      <c r="G272" s="377">
        <f>E272*F272</f>
        <v>0</v>
      </c>
      <c r="H272" s="374" t="s">
        <v>4808</v>
      </c>
      <c r="I272" s="946"/>
      <c r="J272" s="1005" t="str">
        <f t="shared" si="4"/>
        <v>CHYBNÁ CENA</v>
      </c>
    </row>
    <row r="273" spans="1:10" s="113" customFormat="1">
      <c r="A273" s="371"/>
      <c r="B273" s="372"/>
      <c r="C273" s="380" t="s">
        <v>2176</v>
      </c>
      <c r="D273" s="375"/>
      <c r="E273" s="376"/>
      <c r="F273" s="994"/>
      <c r="G273" s="377"/>
      <c r="H273" s="374"/>
      <c r="I273" s="946"/>
      <c r="J273" s="1005" t="str">
        <f t="shared" si="4"/>
        <v/>
      </c>
    </row>
    <row r="274" spans="1:10" s="113" customFormat="1">
      <c r="A274" s="378"/>
      <c r="B274" s="379" t="s">
        <v>577</v>
      </c>
      <c r="C274" s="380" t="s">
        <v>264</v>
      </c>
      <c r="D274" s="714"/>
      <c r="E274" s="382"/>
      <c r="F274" s="995"/>
      <c r="G274" s="384"/>
      <c r="H274" s="374"/>
      <c r="I274" s="946"/>
      <c r="J274" s="1005" t="str">
        <f t="shared" si="4"/>
        <v/>
      </c>
    </row>
    <row r="275" spans="1:10" s="113" customFormat="1">
      <c r="A275" s="378"/>
      <c r="B275" s="379"/>
      <c r="C275" s="380" t="s">
        <v>1743</v>
      </c>
      <c r="D275" s="714"/>
      <c r="E275" s="382"/>
      <c r="F275" s="995"/>
      <c r="G275" s="384"/>
      <c r="H275" s="374"/>
      <c r="I275" s="946"/>
      <c r="J275" s="1005" t="str">
        <f t="shared" si="4"/>
        <v/>
      </c>
    </row>
    <row r="276" spans="1:10" s="113" customFormat="1">
      <c r="A276" s="378"/>
      <c r="B276" s="379"/>
      <c r="C276" s="380" t="s">
        <v>2191</v>
      </c>
      <c r="D276" s="714"/>
      <c r="E276" s="382"/>
      <c r="F276" s="995"/>
      <c r="G276" s="384"/>
      <c r="H276" s="374"/>
      <c r="I276" s="946"/>
      <c r="J276" s="1005" t="str">
        <f t="shared" si="4"/>
        <v/>
      </c>
    </row>
    <row r="277" spans="1:10" s="113" customFormat="1">
      <c r="A277" s="371">
        <v>11</v>
      </c>
      <c r="B277" s="372" t="s">
        <v>265</v>
      </c>
      <c r="C277" s="374" t="s">
        <v>266</v>
      </c>
      <c r="D277" s="400" t="s">
        <v>1751</v>
      </c>
      <c r="E277" s="376">
        <v>389.83</v>
      </c>
      <c r="F277" s="994"/>
      <c r="G277" s="377">
        <f>E277*F277</f>
        <v>0</v>
      </c>
      <c r="H277" s="374"/>
      <c r="I277" s="946"/>
      <c r="J277" s="1005" t="str">
        <f t="shared" si="4"/>
        <v>CHYBNÁ CENA</v>
      </c>
    </row>
    <row r="278" spans="1:10" s="113" customFormat="1">
      <c r="A278" s="371"/>
      <c r="B278" s="379" t="s">
        <v>577</v>
      </c>
      <c r="C278" s="380">
        <v>371.27</v>
      </c>
      <c r="D278" s="375"/>
      <c r="E278" s="376"/>
      <c r="F278" s="994"/>
      <c r="G278" s="377"/>
      <c r="H278" s="374"/>
      <c r="I278" s="946"/>
      <c r="J278" s="1005" t="str">
        <f t="shared" si="4"/>
        <v/>
      </c>
    </row>
    <row r="279" spans="1:10" s="113" customFormat="1">
      <c r="A279" s="727"/>
      <c r="B279" s="698"/>
      <c r="C279" s="728" t="s">
        <v>2903</v>
      </c>
      <c r="D279" s="729"/>
      <c r="E279" s="730"/>
      <c r="F279" s="1002"/>
      <c r="G279" s="731"/>
      <c r="H279" s="417"/>
      <c r="I279" s="947"/>
      <c r="J279" s="1005" t="str">
        <f t="shared" si="4"/>
        <v/>
      </c>
    </row>
    <row r="280" spans="1:10" s="113" customFormat="1">
      <c r="A280" s="705" t="s">
        <v>4676</v>
      </c>
      <c r="B280" s="706" t="s">
        <v>267</v>
      </c>
      <c r="C280" s="712" t="s">
        <v>268</v>
      </c>
      <c r="D280" s="709"/>
      <c r="E280" s="710"/>
      <c r="F280" s="998"/>
      <c r="G280" s="799">
        <f>SUM(G281:G411)</f>
        <v>0</v>
      </c>
      <c r="H280" s="948"/>
      <c r="I280" s="950"/>
      <c r="J280" s="1005" t="str">
        <f t="shared" si="4"/>
        <v/>
      </c>
    </row>
    <row r="281" spans="1:10" s="212" customFormat="1">
      <c r="A281" s="371">
        <v>1</v>
      </c>
      <c r="B281" s="372" t="s">
        <v>269</v>
      </c>
      <c r="C281" s="374" t="s">
        <v>270</v>
      </c>
      <c r="D281" s="400" t="s">
        <v>2695</v>
      </c>
      <c r="E281" s="376">
        <v>100</v>
      </c>
      <c r="F281" s="994"/>
      <c r="G281" s="377">
        <f>E281*F281</f>
        <v>0</v>
      </c>
      <c r="H281" s="374" t="s">
        <v>1141</v>
      </c>
      <c r="I281" s="954"/>
      <c r="J281" s="1005" t="str">
        <f t="shared" si="4"/>
        <v>CHYBNÁ CENA</v>
      </c>
    </row>
    <row r="282" spans="1:10" s="212" customFormat="1">
      <c r="A282" s="371"/>
      <c r="B282" s="379" t="s">
        <v>577</v>
      </c>
      <c r="C282" s="380" t="s">
        <v>271</v>
      </c>
      <c r="D282" s="400"/>
      <c r="E282" s="376"/>
      <c r="F282" s="994"/>
      <c r="G282" s="401"/>
      <c r="H282" s="374"/>
      <c r="I282" s="954"/>
      <c r="J282" s="1005" t="str">
        <f t="shared" si="4"/>
        <v/>
      </c>
    </row>
    <row r="283" spans="1:10" s="212" customFormat="1">
      <c r="A283" s="371"/>
      <c r="B283" s="372"/>
      <c r="C283" s="380" t="s">
        <v>272</v>
      </c>
      <c r="D283" s="400"/>
      <c r="E283" s="376"/>
      <c r="F283" s="994"/>
      <c r="G283" s="401"/>
      <c r="H283" s="374"/>
      <c r="I283" s="954"/>
      <c r="J283" s="1005" t="str">
        <f t="shared" si="4"/>
        <v/>
      </c>
    </row>
    <row r="284" spans="1:10" s="212" customFormat="1">
      <c r="A284" s="371"/>
      <c r="B284" s="372"/>
      <c r="C284" s="380" t="s">
        <v>273</v>
      </c>
      <c r="D284" s="400"/>
      <c r="E284" s="376"/>
      <c r="F284" s="994"/>
      <c r="G284" s="401"/>
      <c r="H284" s="374"/>
      <c r="I284" s="954"/>
      <c r="J284" s="1005" t="str">
        <f t="shared" si="4"/>
        <v/>
      </c>
    </row>
    <row r="285" spans="1:10" s="212" customFormat="1">
      <c r="A285" s="371"/>
      <c r="B285" s="372"/>
      <c r="C285" s="380" t="s">
        <v>4345</v>
      </c>
      <c r="D285" s="400"/>
      <c r="E285" s="376"/>
      <c r="F285" s="994"/>
      <c r="G285" s="401"/>
      <c r="H285" s="374"/>
      <c r="I285" s="954"/>
      <c r="J285" s="1005" t="str">
        <f t="shared" si="4"/>
        <v/>
      </c>
    </row>
    <row r="286" spans="1:10" s="212" customFormat="1">
      <c r="A286" s="371"/>
      <c r="B286" s="372"/>
      <c r="C286" s="380" t="s">
        <v>4346</v>
      </c>
      <c r="D286" s="400"/>
      <c r="E286" s="376"/>
      <c r="F286" s="994"/>
      <c r="G286" s="401"/>
      <c r="H286" s="374"/>
      <c r="I286" s="954"/>
      <c r="J286" s="1005" t="str">
        <f t="shared" si="4"/>
        <v/>
      </c>
    </row>
    <row r="287" spans="1:10" s="212" customFormat="1">
      <c r="A287" s="371"/>
      <c r="B287" s="372"/>
      <c r="C287" s="380" t="s">
        <v>274</v>
      </c>
      <c r="D287" s="400"/>
      <c r="E287" s="376"/>
      <c r="F287" s="994"/>
      <c r="G287" s="401"/>
      <c r="H287" s="374"/>
      <c r="I287" s="954"/>
      <c r="J287" s="1005" t="str">
        <f t="shared" si="4"/>
        <v/>
      </c>
    </row>
    <row r="288" spans="1:10" s="212" customFormat="1">
      <c r="A288" s="371"/>
      <c r="B288" s="372"/>
      <c r="C288" s="380" t="s">
        <v>275</v>
      </c>
      <c r="D288" s="400"/>
      <c r="E288" s="376"/>
      <c r="F288" s="994"/>
      <c r="G288" s="401"/>
      <c r="H288" s="374"/>
      <c r="I288" s="954"/>
      <c r="J288" s="1005" t="str">
        <f t="shared" si="4"/>
        <v/>
      </c>
    </row>
    <row r="289" spans="1:10" s="212" customFormat="1">
      <c r="A289" s="371"/>
      <c r="B289" s="372"/>
      <c r="C289" s="380" t="s">
        <v>276</v>
      </c>
      <c r="D289" s="400"/>
      <c r="E289" s="376"/>
      <c r="F289" s="994"/>
      <c r="G289" s="401"/>
      <c r="H289" s="374"/>
      <c r="I289" s="954"/>
      <c r="J289" s="1005" t="str">
        <f t="shared" si="4"/>
        <v/>
      </c>
    </row>
    <row r="290" spans="1:10" s="212" customFormat="1">
      <c r="A290" s="371"/>
      <c r="B290" s="372"/>
      <c r="C290" s="380" t="s">
        <v>4347</v>
      </c>
      <c r="D290" s="400"/>
      <c r="E290" s="376"/>
      <c r="F290" s="994"/>
      <c r="G290" s="401"/>
      <c r="H290" s="374"/>
      <c r="I290" s="954"/>
      <c r="J290" s="1005" t="str">
        <f t="shared" si="4"/>
        <v/>
      </c>
    </row>
    <row r="291" spans="1:10" s="212" customFormat="1">
      <c r="A291" s="371"/>
      <c r="B291" s="372"/>
      <c r="C291" s="380" t="s">
        <v>277</v>
      </c>
      <c r="D291" s="400"/>
      <c r="E291" s="376"/>
      <c r="F291" s="994"/>
      <c r="G291" s="401"/>
      <c r="H291" s="374"/>
      <c r="I291" s="954"/>
      <c r="J291" s="1005" t="str">
        <f t="shared" si="4"/>
        <v/>
      </c>
    </row>
    <row r="292" spans="1:10" s="113" customFormat="1">
      <c r="A292" s="371">
        <v>2</v>
      </c>
      <c r="B292" s="372" t="s">
        <v>278</v>
      </c>
      <c r="C292" s="374" t="s">
        <v>279</v>
      </c>
      <c r="D292" s="400" t="s">
        <v>2695</v>
      </c>
      <c r="E292" s="376">
        <v>1</v>
      </c>
      <c r="F292" s="994"/>
      <c r="G292" s="401">
        <f>E292*F292</f>
        <v>0</v>
      </c>
      <c r="H292" s="374" t="s">
        <v>3528</v>
      </c>
      <c r="I292" s="946"/>
      <c r="J292" s="1005" t="str">
        <f t="shared" si="4"/>
        <v>CHYBNÁ CENA</v>
      </c>
    </row>
    <row r="293" spans="1:10" s="113" customFormat="1">
      <c r="A293" s="371"/>
      <c r="B293" s="379"/>
      <c r="C293" s="380" t="s">
        <v>280</v>
      </c>
      <c r="D293" s="400"/>
      <c r="E293" s="376"/>
      <c r="F293" s="994"/>
      <c r="G293" s="401"/>
      <c r="H293" s="374"/>
      <c r="I293" s="946"/>
      <c r="J293" s="1005" t="str">
        <f t="shared" si="4"/>
        <v/>
      </c>
    </row>
    <row r="294" spans="1:10" s="113" customFormat="1">
      <c r="A294" s="371">
        <v>3</v>
      </c>
      <c r="B294" s="372" t="s">
        <v>281</v>
      </c>
      <c r="C294" s="374" t="s">
        <v>282</v>
      </c>
      <c r="D294" s="400" t="s">
        <v>2695</v>
      </c>
      <c r="E294" s="376">
        <v>1</v>
      </c>
      <c r="F294" s="994"/>
      <c r="G294" s="401">
        <f>E294*F294</f>
        <v>0</v>
      </c>
      <c r="H294" s="374" t="s">
        <v>3528</v>
      </c>
      <c r="I294" s="946"/>
      <c r="J294" s="1005" t="str">
        <f t="shared" si="4"/>
        <v>CHYBNÁ CENA</v>
      </c>
    </row>
    <row r="295" spans="1:10" s="113" customFormat="1">
      <c r="A295" s="371"/>
      <c r="B295" s="379"/>
      <c r="C295" s="380" t="s">
        <v>283</v>
      </c>
      <c r="D295" s="400"/>
      <c r="E295" s="376"/>
      <c r="F295" s="994"/>
      <c r="G295" s="401"/>
      <c r="H295" s="374"/>
      <c r="I295" s="946"/>
      <c r="J295" s="1005" t="str">
        <f t="shared" si="4"/>
        <v/>
      </c>
    </row>
    <row r="296" spans="1:10" s="113" customFormat="1">
      <c r="A296" s="371">
        <v>4</v>
      </c>
      <c r="B296" s="372" t="s">
        <v>284</v>
      </c>
      <c r="C296" s="374" t="s">
        <v>285</v>
      </c>
      <c r="D296" s="400" t="s">
        <v>2695</v>
      </c>
      <c r="E296" s="376">
        <v>11</v>
      </c>
      <c r="F296" s="994"/>
      <c r="G296" s="401">
        <f>E296*F296</f>
        <v>0</v>
      </c>
      <c r="H296" s="374" t="s">
        <v>3528</v>
      </c>
      <c r="I296" s="946"/>
      <c r="J296" s="1005" t="str">
        <f t="shared" si="4"/>
        <v>CHYBNÁ CENA</v>
      </c>
    </row>
    <row r="297" spans="1:10" s="113" customFormat="1">
      <c r="A297" s="371"/>
      <c r="B297" s="379"/>
      <c r="C297" s="380" t="s">
        <v>286</v>
      </c>
      <c r="D297" s="400"/>
      <c r="E297" s="376"/>
      <c r="F297" s="994"/>
      <c r="G297" s="401"/>
      <c r="H297" s="374"/>
      <c r="I297" s="946"/>
      <c r="J297" s="1005" t="str">
        <f t="shared" si="4"/>
        <v/>
      </c>
    </row>
    <row r="298" spans="1:10" s="113" customFormat="1">
      <c r="A298" s="371"/>
      <c r="B298" s="372"/>
      <c r="C298" s="380" t="s">
        <v>287</v>
      </c>
      <c r="D298" s="400"/>
      <c r="E298" s="376"/>
      <c r="F298" s="994"/>
      <c r="G298" s="401"/>
      <c r="H298" s="374"/>
      <c r="I298" s="946"/>
      <c r="J298" s="1005" t="str">
        <f t="shared" si="4"/>
        <v/>
      </c>
    </row>
    <row r="299" spans="1:10" s="113" customFormat="1">
      <c r="A299" s="371"/>
      <c r="B299" s="372"/>
      <c r="C299" s="380" t="s">
        <v>288</v>
      </c>
      <c r="D299" s="400"/>
      <c r="E299" s="376"/>
      <c r="F299" s="994"/>
      <c r="G299" s="401"/>
      <c r="H299" s="374"/>
      <c r="I299" s="946"/>
      <c r="J299" s="1005" t="str">
        <f t="shared" si="4"/>
        <v/>
      </c>
    </row>
    <row r="300" spans="1:10" s="113" customFormat="1">
      <c r="A300" s="371">
        <v>5</v>
      </c>
      <c r="B300" s="372" t="s">
        <v>294</v>
      </c>
      <c r="C300" s="374" t="s">
        <v>289</v>
      </c>
      <c r="D300" s="400" t="s">
        <v>2695</v>
      </c>
      <c r="E300" s="376">
        <v>59</v>
      </c>
      <c r="F300" s="994"/>
      <c r="G300" s="401">
        <f>E300*F300</f>
        <v>0</v>
      </c>
      <c r="H300" s="374" t="s">
        <v>3528</v>
      </c>
      <c r="I300" s="946"/>
      <c r="J300" s="1005" t="str">
        <f t="shared" si="4"/>
        <v>CHYBNÁ CENA</v>
      </c>
    </row>
    <row r="301" spans="1:10" s="113" customFormat="1">
      <c r="A301" s="371"/>
      <c r="B301" s="379"/>
      <c r="C301" s="380" t="s">
        <v>4341</v>
      </c>
      <c r="D301" s="400"/>
      <c r="E301" s="376"/>
      <c r="F301" s="994"/>
      <c r="G301" s="401"/>
      <c r="H301" s="374"/>
      <c r="I301" s="946"/>
      <c r="J301" s="1005" t="str">
        <f t="shared" si="4"/>
        <v/>
      </c>
    </row>
    <row r="302" spans="1:10" s="113" customFormat="1">
      <c r="A302" s="371"/>
      <c r="B302" s="372"/>
      <c r="C302" s="380" t="s">
        <v>290</v>
      </c>
      <c r="D302" s="400"/>
      <c r="E302" s="376"/>
      <c r="F302" s="994"/>
      <c r="G302" s="401"/>
      <c r="H302" s="374"/>
      <c r="I302" s="946"/>
      <c r="J302" s="1005" t="str">
        <f t="shared" si="4"/>
        <v/>
      </c>
    </row>
    <row r="303" spans="1:10" s="113" customFormat="1" ht="22.5">
      <c r="A303" s="371"/>
      <c r="B303" s="372"/>
      <c r="C303" s="380" t="s">
        <v>291</v>
      </c>
      <c r="D303" s="400"/>
      <c r="E303" s="376"/>
      <c r="F303" s="994"/>
      <c r="G303" s="401"/>
      <c r="H303" s="374"/>
      <c r="I303" s="946"/>
      <c r="J303" s="1005" t="str">
        <f t="shared" si="4"/>
        <v/>
      </c>
    </row>
    <row r="304" spans="1:10" s="113" customFormat="1" ht="33.75">
      <c r="A304" s="371"/>
      <c r="B304" s="372"/>
      <c r="C304" s="380" t="s">
        <v>292</v>
      </c>
      <c r="D304" s="400"/>
      <c r="E304" s="376"/>
      <c r="F304" s="994"/>
      <c r="G304" s="401"/>
      <c r="H304" s="374"/>
      <c r="I304" s="946"/>
      <c r="J304" s="1005" t="str">
        <f t="shared" si="4"/>
        <v/>
      </c>
    </row>
    <row r="305" spans="1:10" s="113" customFormat="1" ht="33.75">
      <c r="A305" s="371"/>
      <c r="B305" s="372"/>
      <c r="C305" s="380" t="s">
        <v>293</v>
      </c>
      <c r="D305" s="400"/>
      <c r="E305" s="376"/>
      <c r="F305" s="994"/>
      <c r="G305" s="401"/>
      <c r="H305" s="374"/>
      <c r="I305" s="946"/>
      <c r="J305" s="1005" t="str">
        <f t="shared" si="4"/>
        <v/>
      </c>
    </row>
    <row r="306" spans="1:10" s="113" customFormat="1">
      <c r="A306" s="371">
        <v>6</v>
      </c>
      <c r="B306" s="372" t="s">
        <v>297</v>
      </c>
      <c r="C306" s="374" t="s">
        <v>295</v>
      </c>
      <c r="D306" s="400" t="s">
        <v>2695</v>
      </c>
      <c r="E306" s="376">
        <v>7</v>
      </c>
      <c r="F306" s="994"/>
      <c r="G306" s="401">
        <f>E306*F306</f>
        <v>0</v>
      </c>
      <c r="H306" s="374" t="s">
        <v>3528</v>
      </c>
      <c r="I306" s="946"/>
      <c r="J306" s="1005" t="str">
        <f t="shared" si="4"/>
        <v>CHYBNÁ CENA</v>
      </c>
    </row>
    <row r="307" spans="1:10" s="113" customFormat="1">
      <c r="A307" s="371"/>
      <c r="B307" s="379"/>
      <c r="C307" s="380" t="s">
        <v>4342</v>
      </c>
      <c r="D307" s="400"/>
      <c r="E307" s="376"/>
      <c r="F307" s="994"/>
      <c r="G307" s="401"/>
      <c r="H307" s="374"/>
      <c r="I307" s="946"/>
      <c r="J307" s="1005" t="str">
        <f t="shared" si="4"/>
        <v/>
      </c>
    </row>
    <row r="308" spans="1:10" s="113" customFormat="1">
      <c r="A308" s="371"/>
      <c r="B308" s="372"/>
      <c r="C308" s="380" t="s">
        <v>296</v>
      </c>
      <c r="D308" s="400"/>
      <c r="E308" s="376"/>
      <c r="F308" s="994"/>
      <c r="G308" s="401"/>
      <c r="H308" s="374"/>
      <c r="I308" s="946"/>
      <c r="J308" s="1005" t="str">
        <f t="shared" si="4"/>
        <v/>
      </c>
    </row>
    <row r="309" spans="1:10" s="113" customFormat="1">
      <c r="A309" s="371">
        <v>7</v>
      </c>
      <c r="B309" s="372" t="s">
        <v>302</v>
      </c>
      <c r="C309" s="374" t="s">
        <v>298</v>
      </c>
      <c r="D309" s="400" t="s">
        <v>2695</v>
      </c>
      <c r="E309" s="376">
        <v>3</v>
      </c>
      <c r="F309" s="994"/>
      <c r="G309" s="401">
        <f>E309*F309</f>
        <v>0</v>
      </c>
      <c r="H309" s="374" t="s">
        <v>3528</v>
      </c>
      <c r="I309" s="946"/>
      <c r="J309" s="1005" t="str">
        <f t="shared" si="4"/>
        <v>CHYBNÁ CENA</v>
      </c>
    </row>
    <row r="310" spans="1:10" s="113" customFormat="1">
      <c r="A310" s="371"/>
      <c r="B310" s="379"/>
      <c r="C310" s="380" t="s">
        <v>299</v>
      </c>
      <c r="D310" s="400"/>
      <c r="E310" s="376"/>
      <c r="F310" s="994"/>
      <c r="G310" s="401"/>
      <c r="H310" s="374"/>
      <c r="I310" s="946"/>
      <c r="J310" s="1005" t="str">
        <f t="shared" si="4"/>
        <v/>
      </c>
    </row>
    <row r="311" spans="1:10" s="113" customFormat="1">
      <c r="A311" s="371"/>
      <c r="B311" s="372"/>
      <c r="C311" s="380" t="s">
        <v>300</v>
      </c>
      <c r="D311" s="400"/>
      <c r="E311" s="376"/>
      <c r="F311" s="994"/>
      <c r="G311" s="401"/>
      <c r="H311" s="374"/>
      <c r="I311" s="946"/>
      <c r="J311" s="1005" t="str">
        <f t="shared" si="4"/>
        <v/>
      </c>
    </row>
    <row r="312" spans="1:10" s="113" customFormat="1">
      <c r="A312" s="371"/>
      <c r="B312" s="372"/>
      <c r="C312" s="380" t="s">
        <v>301</v>
      </c>
      <c r="D312" s="400"/>
      <c r="E312" s="376"/>
      <c r="F312" s="994"/>
      <c r="G312" s="401"/>
      <c r="H312" s="374"/>
      <c r="I312" s="946"/>
      <c r="J312" s="1005" t="str">
        <f t="shared" si="4"/>
        <v/>
      </c>
    </row>
    <row r="313" spans="1:10" s="113" customFormat="1">
      <c r="A313" s="371">
        <v>8</v>
      </c>
      <c r="B313" s="372" t="s">
        <v>305</v>
      </c>
      <c r="C313" s="374" t="s">
        <v>303</v>
      </c>
      <c r="D313" s="400" t="s">
        <v>2695</v>
      </c>
      <c r="E313" s="376">
        <v>1</v>
      </c>
      <c r="F313" s="994"/>
      <c r="G313" s="401">
        <f>E313*F313</f>
        <v>0</v>
      </c>
      <c r="H313" s="374" t="s">
        <v>3528</v>
      </c>
      <c r="I313" s="946"/>
      <c r="J313" s="1005" t="str">
        <f t="shared" si="4"/>
        <v>CHYBNÁ CENA</v>
      </c>
    </row>
    <row r="314" spans="1:10" s="113" customFormat="1">
      <c r="A314" s="371"/>
      <c r="B314" s="379"/>
      <c r="C314" s="380" t="s">
        <v>304</v>
      </c>
      <c r="D314" s="400"/>
      <c r="E314" s="376"/>
      <c r="F314" s="994"/>
      <c r="G314" s="401"/>
      <c r="H314" s="374"/>
      <c r="I314" s="946"/>
      <c r="J314" s="1005" t="str">
        <f t="shared" si="4"/>
        <v/>
      </c>
    </row>
    <row r="315" spans="1:10" s="113" customFormat="1">
      <c r="A315" s="371">
        <v>9</v>
      </c>
      <c r="B315" s="372" t="s">
        <v>1100</v>
      </c>
      <c r="C315" s="374" t="s">
        <v>306</v>
      </c>
      <c r="D315" s="400" t="s">
        <v>2695</v>
      </c>
      <c r="E315" s="376">
        <v>4</v>
      </c>
      <c r="F315" s="994"/>
      <c r="G315" s="401">
        <f>E315*F315</f>
        <v>0</v>
      </c>
      <c r="H315" s="374" t="s">
        <v>3528</v>
      </c>
      <c r="I315" s="946"/>
      <c r="J315" s="1005" t="str">
        <f t="shared" si="4"/>
        <v>CHYBNÁ CENA</v>
      </c>
    </row>
    <row r="316" spans="1:10" s="113" customFormat="1">
      <c r="A316" s="371"/>
      <c r="B316" s="379"/>
      <c r="C316" s="380" t="s">
        <v>307</v>
      </c>
      <c r="D316" s="400"/>
      <c r="E316" s="376"/>
      <c r="F316" s="994"/>
      <c r="G316" s="401"/>
      <c r="H316" s="374"/>
      <c r="I316" s="946"/>
      <c r="J316" s="1005" t="str">
        <f t="shared" si="4"/>
        <v/>
      </c>
    </row>
    <row r="317" spans="1:10" s="113" customFormat="1">
      <c r="A317" s="371">
        <v>10</v>
      </c>
      <c r="B317" s="372" t="s">
        <v>1104</v>
      </c>
      <c r="C317" s="374" t="s">
        <v>1101</v>
      </c>
      <c r="D317" s="400" t="s">
        <v>2695</v>
      </c>
      <c r="E317" s="376">
        <v>12</v>
      </c>
      <c r="F317" s="994"/>
      <c r="G317" s="401">
        <f>E317*F317</f>
        <v>0</v>
      </c>
      <c r="H317" s="374" t="s">
        <v>3528</v>
      </c>
      <c r="I317" s="946"/>
      <c r="J317" s="1005" t="str">
        <f t="shared" si="4"/>
        <v>CHYBNÁ CENA</v>
      </c>
    </row>
    <row r="318" spans="1:10" s="113" customFormat="1">
      <c r="A318" s="371"/>
      <c r="B318" s="379" t="s">
        <v>3533</v>
      </c>
      <c r="C318" s="380" t="s">
        <v>4343</v>
      </c>
      <c r="D318" s="400"/>
      <c r="E318" s="376"/>
      <c r="F318" s="994"/>
      <c r="G318" s="401"/>
      <c r="H318" s="374"/>
      <c r="I318" s="946"/>
      <c r="J318" s="1005" t="str">
        <f t="shared" si="4"/>
        <v/>
      </c>
    </row>
    <row r="319" spans="1:10" s="113" customFormat="1">
      <c r="A319" s="371"/>
      <c r="B319" s="372"/>
      <c r="C319" s="380" t="s">
        <v>4344</v>
      </c>
      <c r="D319" s="400"/>
      <c r="E319" s="376"/>
      <c r="F319" s="994"/>
      <c r="G319" s="401"/>
      <c r="H319" s="374"/>
      <c r="I319" s="955"/>
      <c r="J319" s="1005" t="str">
        <f t="shared" si="4"/>
        <v/>
      </c>
    </row>
    <row r="320" spans="1:10" s="113" customFormat="1">
      <c r="A320" s="371"/>
      <c r="B320" s="372"/>
      <c r="C320" s="380" t="s">
        <v>1102</v>
      </c>
      <c r="D320" s="400"/>
      <c r="E320" s="376"/>
      <c r="F320" s="994"/>
      <c r="G320" s="401"/>
      <c r="H320" s="374"/>
      <c r="I320" s="955"/>
      <c r="J320" s="1005" t="str">
        <f t="shared" si="4"/>
        <v/>
      </c>
    </row>
    <row r="321" spans="1:10" s="113" customFormat="1">
      <c r="A321" s="371"/>
      <c r="B321" s="372"/>
      <c r="C321" s="380" t="s">
        <v>1103</v>
      </c>
      <c r="D321" s="400"/>
      <c r="E321" s="376"/>
      <c r="F321" s="994"/>
      <c r="G321" s="401"/>
      <c r="H321" s="374"/>
      <c r="I321" s="955"/>
      <c r="J321" s="1005" t="str">
        <f t="shared" si="4"/>
        <v/>
      </c>
    </row>
    <row r="322" spans="1:10" s="113" customFormat="1">
      <c r="A322" s="371">
        <v>11</v>
      </c>
      <c r="B322" s="372" t="s">
        <v>57</v>
      </c>
      <c r="C322" s="374" t="s">
        <v>1105</v>
      </c>
      <c r="D322" s="400" t="s">
        <v>2695</v>
      </c>
      <c r="E322" s="376">
        <v>1</v>
      </c>
      <c r="F322" s="994"/>
      <c r="G322" s="401">
        <f>E322*F322</f>
        <v>0</v>
      </c>
      <c r="H322" s="374" t="s">
        <v>3528</v>
      </c>
      <c r="I322" s="946"/>
      <c r="J322" s="1005" t="str">
        <f t="shared" si="4"/>
        <v>CHYBNÁ CENA</v>
      </c>
    </row>
    <row r="323" spans="1:10" s="113" customFormat="1">
      <c r="A323" s="371"/>
      <c r="B323" s="379"/>
      <c r="C323" s="380" t="s">
        <v>1106</v>
      </c>
      <c r="D323" s="400"/>
      <c r="E323" s="376"/>
      <c r="F323" s="994"/>
      <c r="G323" s="401"/>
      <c r="H323" s="374"/>
      <c r="I323" s="946"/>
      <c r="J323" s="1005" t="str">
        <f t="shared" si="4"/>
        <v/>
      </c>
    </row>
    <row r="324" spans="1:10" s="212" customFormat="1">
      <c r="A324" s="371">
        <v>12</v>
      </c>
      <c r="B324" s="372" t="s">
        <v>1107</v>
      </c>
      <c r="C324" s="374" t="s">
        <v>53</v>
      </c>
      <c r="D324" s="400" t="s">
        <v>2695</v>
      </c>
      <c r="E324" s="376">
        <v>41</v>
      </c>
      <c r="F324" s="994"/>
      <c r="G324" s="377">
        <f>E324*F324</f>
        <v>0</v>
      </c>
      <c r="H324" s="374" t="s">
        <v>1141</v>
      </c>
      <c r="I324" s="954"/>
      <c r="J324" s="1005" t="str">
        <f t="shared" si="4"/>
        <v>CHYBNÁ CENA</v>
      </c>
    </row>
    <row r="325" spans="1:10" s="212" customFormat="1">
      <c r="A325" s="371"/>
      <c r="B325" s="379" t="s">
        <v>577</v>
      </c>
      <c r="C325" s="380" t="s">
        <v>54</v>
      </c>
      <c r="D325" s="400"/>
      <c r="E325" s="376"/>
      <c r="F325" s="994"/>
      <c r="G325" s="401"/>
      <c r="H325" s="374"/>
      <c r="I325" s="954"/>
      <c r="J325" s="1005" t="str">
        <f t="shared" si="4"/>
        <v/>
      </c>
    </row>
    <row r="326" spans="1:10" s="212" customFormat="1">
      <c r="A326" s="371"/>
      <c r="B326" s="372"/>
      <c r="C326" s="380" t="s">
        <v>3411</v>
      </c>
      <c r="D326" s="400"/>
      <c r="E326" s="376"/>
      <c r="F326" s="994"/>
      <c r="G326" s="401"/>
      <c r="H326" s="374"/>
      <c r="I326" s="954"/>
      <c r="J326" s="1005" t="str">
        <f t="shared" si="4"/>
        <v/>
      </c>
    </row>
    <row r="327" spans="1:10" s="212" customFormat="1">
      <c r="A327" s="371"/>
      <c r="B327" s="372"/>
      <c r="C327" s="380" t="s">
        <v>55</v>
      </c>
      <c r="D327" s="400"/>
      <c r="E327" s="376"/>
      <c r="F327" s="994"/>
      <c r="G327" s="401"/>
      <c r="H327" s="374"/>
      <c r="I327" s="954"/>
      <c r="J327" s="1005" t="str">
        <f t="shared" si="4"/>
        <v/>
      </c>
    </row>
    <row r="328" spans="1:10" s="212" customFormat="1">
      <c r="A328" s="371"/>
      <c r="B328" s="372"/>
      <c r="C328" s="380" t="s">
        <v>56</v>
      </c>
      <c r="D328" s="400"/>
      <c r="E328" s="376"/>
      <c r="F328" s="994"/>
      <c r="G328" s="401"/>
      <c r="H328" s="374"/>
      <c r="I328" s="954"/>
      <c r="J328" s="1005" t="str">
        <f t="shared" ref="J328:J391" si="5">IF((ISBLANK(D328)),"",IF(G328&lt;=0,"CHYBNÁ CENA",""))</f>
        <v/>
      </c>
    </row>
    <row r="329" spans="1:10" s="212" customFormat="1">
      <c r="A329" s="371"/>
      <c r="B329" s="372"/>
      <c r="C329" s="380" t="s">
        <v>1733</v>
      </c>
      <c r="D329" s="400"/>
      <c r="E329" s="376"/>
      <c r="F329" s="994"/>
      <c r="G329" s="401"/>
      <c r="H329" s="374"/>
      <c r="I329" s="954"/>
      <c r="J329" s="1005" t="str">
        <f t="shared" si="5"/>
        <v/>
      </c>
    </row>
    <row r="330" spans="1:10" s="212" customFormat="1">
      <c r="A330" s="371"/>
      <c r="B330" s="372"/>
      <c r="C330" s="380" t="s">
        <v>3412</v>
      </c>
      <c r="D330" s="400"/>
      <c r="E330" s="376"/>
      <c r="F330" s="994"/>
      <c r="G330" s="401"/>
      <c r="H330" s="374"/>
      <c r="I330" s="954"/>
      <c r="J330" s="1005" t="str">
        <f t="shared" si="5"/>
        <v/>
      </c>
    </row>
    <row r="331" spans="1:10" s="212" customFormat="1">
      <c r="A331" s="371"/>
      <c r="B331" s="372"/>
      <c r="C331" s="380" t="s">
        <v>277</v>
      </c>
      <c r="D331" s="400"/>
      <c r="E331" s="376"/>
      <c r="F331" s="994"/>
      <c r="G331" s="401"/>
      <c r="H331" s="374"/>
      <c r="I331" s="954"/>
      <c r="J331" s="1005" t="str">
        <f t="shared" si="5"/>
        <v/>
      </c>
    </row>
    <row r="332" spans="1:10" s="212" customFormat="1">
      <c r="A332" s="371"/>
      <c r="B332" s="372"/>
      <c r="C332" s="380" t="s">
        <v>3413</v>
      </c>
      <c r="D332" s="400"/>
      <c r="E332" s="376"/>
      <c r="F332" s="994"/>
      <c r="G332" s="401"/>
      <c r="H332" s="374"/>
      <c r="I332" s="954"/>
      <c r="J332" s="1005" t="str">
        <f t="shared" si="5"/>
        <v/>
      </c>
    </row>
    <row r="333" spans="1:10" s="212" customFormat="1" ht="22.5">
      <c r="A333" s="371">
        <v>13</v>
      </c>
      <c r="B333" s="372" t="s">
        <v>1144</v>
      </c>
      <c r="C333" s="374" t="s">
        <v>58</v>
      </c>
      <c r="D333" s="400" t="s">
        <v>2695</v>
      </c>
      <c r="E333" s="376">
        <v>1</v>
      </c>
      <c r="F333" s="994"/>
      <c r="G333" s="401">
        <f>E333*F333</f>
        <v>0</v>
      </c>
      <c r="H333" s="374" t="s">
        <v>3528</v>
      </c>
      <c r="I333" s="946"/>
      <c r="J333" s="1005" t="str">
        <f t="shared" si="5"/>
        <v>CHYBNÁ CENA</v>
      </c>
    </row>
    <row r="334" spans="1:10" s="212" customFormat="1">
      <c r="A334" s="371"/>
      <c r="B334" s="379"/>
      <c r="C334" s="380" t="s">
        <v>59</v>
      </c>
      <c r="D334" s="400"/>
      <c r="E334" s="376"/>
      <c r="F334" s="994"/>
      <c r="G334" s="401"/>
      <c r="H334" s="374"/>
      <c r="I334" s="946"/>
      <c r="J334" s="1005" t="str">
        <f t="shared" si="5"/>
        <v/>
      </c>
    </row>
    <row r="335" spans="1:10" s="113" customFormat="1" ht="22.5">
      <c r="A335" s="371">
        <v>14</v>
      </c>
      <c r="B335" s="372" t="s">
        <v>579</v>
      </c>
      <c r="C335" s="374" t="s">
        <v>60</v>
      </c>
      <c r="D335" s="400" t="s">
        <v>2695</v>
      </c>
      <c r="E335" s="376">
        <v>3</v>
      </c>
      <c r="F335" s="994"/>
      <c r="G335" s="401">
        <f>E335*F335</f>
        <v>0</v>
      </c>
      <c r="H335" s="374" t="s">
        <v>3528</v>
      </c>
      <c r="I335" s="946"/>
      <c r="J335" s="1005" t="str">
        <f t="shared" si="5"/>
        <v>CHYBNÁ CENA</v>
      </c>
    </row>
    <row r="336" spans="1:10" s="113" customFormat="1">
      <c r="A336" s="371"/>
      <c r="B336" s="379"/>
      <c r="C336" s="380" t="s">
        <v>61</v>
      </c>
      <c r="D336" s="400"/>
      <c r="E336" s="376"/>
      <c r="F336" s="994"/>
      <c r="G336" s="401"/>
      <c r="H336" s="374"/>
      <c r="I336" s="946"/>
      <c r="J336" s="1005" t="str">
        <f t="shared" si="5"/>
        <v/>
      </c>
    </row>
    <row r="337" spans="1:10" s="113" customFormat="1">
      <c r="A337" s="371"/>
      <c r="B337" s="372"/>
      <c r="C337" s="380" t="s">
        <v>62</v>
      </c>
      <c r="D337" s="400"/>
      <c r="E337" s="376"/>
      <c r="F337" s="994"/>
      <c r="G337" s="401"/>
      <c r="H337" s="374"/>
      <c r="I337" s="946"/>
      <c r="J337" s="1005" t="str">
        <f t="shared" si="5"/>
        <v/>
      </c>
    </row>
    <row r="338" spans="1:10" s="113" customFormat="1">
      <c r="A338" s="371"/>
      <c r="B338" s="372"/>
      <c r="C338" s="380" t="s">
        <v>63</v>
      </c>
      <c r="D338" s="400"/>
      <c r="E338" s="376"/>
      <c r="F338" s="994"/>
      <c r="G338" s="401"/>
      <c r="H338" s="374"/>
      <c r="I338" s="946"/>
      <c r="J338" s="1005" t="str">
        <f t="shared" si="5"/>
        <v/>
      </c>
    </row>
    <row r="339" spans="1:10" s="113" customFormat="1" ht="22.5">
      <c r="A339" s="371">
        <v>15</v>
      </c>
      <c r="B339" s="372" t="s">
        <v>580</v>
      </c>
      <c r="C339" s="374" t="s">
        <v>64</v>
      </c>
      <c r="D339" s="400" t="s">
        <v>2695</v>
      </c>
      <c r="E339" s="376">
        <v>2</v>
      </c>
      <c r="F339" s="994"/>
      <c r="G339" s="401">
        <f>E339*F339</f>
        <v>0</v>
      </c>
      <c r="H339" s="374" t="s">
        <v>3528</v>
      </c>
      <c r="I339" s="946"/>
      <c r="J339" s="1005" t="str">
        <f t="shared" si="5"/>
        <v>CHYBNÁ CENA</v>
      </c>
    </row>
    <row r="340" spans="1:10" s="113" customFormat="1">
      <c r="A340" s="371"/>
      <c r="B340" s="379"/>
      <c r="C340" s="380" t="s">
        <v>65</v>
      </c>
      <c r="D340" s="400"/>
      <c r="E340" s="376"/>
      <c r="F340" s="994"/>
      <c r="G340" s="401"/>
      <c r="H340" s="374"/>
      <c r="I340" s="955"/>
      <c r="J340" s="1005" t="str">
        <f t="shared" si="5"/>
        <v/>
      </c>
    </row>
    <row r="341" spans="1:10" s="113" customFormat="1" ht="22.5">
      <c r="A341" s="371">
        <v>16</v>
      </c>
      <c r="B341" s="372" t="s">
        <v>581</v>
      </c>
      <c r="C341" s="374" t="s">
        <v>4348</v>
      </c>
      <c r="D341" s="400" t="s">
        <v>2695</v>
      </c>
      <c r="E341" s="376">
        <v>3</v>
      </c>
      <c r="F341" s="994"/>
      <c r="G341" s="401">
        <f>E341*F341</f>
        <v>0</v>
      </c>
      <c r="H341" s="374" t="s">
        <v>3528</v>
      </c>
      <c r="I341" s="946"/>
      <c r="J341" s="1005" t="str">
        <f t="shared" si="5"/>
        <v>CHYBNÁ CENA</v>
      </c>
    </row>
    <row r="342" spans="1:10" s="113" customFormat="1">
      <c r="A342" s="371"/>
      <c r="B342" s="379"/>
      <c r="C342" s="380" t="s">
        <v>66</v>
      </c>
      <c r="D342" s="400"/>
      <c r="E342" s="376"/>
      <c r="F342" s="994"/>
      <c r="G342" s="401"/>
      <c r="H342" s="374"/>
      <c r="I342" s="955"/>
      <c r="J342" s="1005" t="str">
        <f t="shared" si="5"/>
        <v/>
      </c>
    </row>
    <row r="343" spans="1:10" s="113" customFormat="1">
      <c r="A343" s="371"/>
      <c r="B343" s="372"/>
      <c r="C343" s="380" t="s">
        <v>67</v>
      </c>
      <c r="D343" s="400"/>
      <c r="E343" s="376"/>
      <c r="F343" s="994"/>
      <c r="G343" s="401"/>
      <c r="H343" s="374"/>
      <c r="I343" s="955"/>
      <c r="J343" s="1005" t="str">
        <f t="shared" si="5"/>
        <v/>
      </c>
    </row>
    <row r="344" spans="1:10" s="113" customFormat="1" ht="22.5">
      <c r="A344" s="371">
        <v>17</v>
      </c>
      <c r="B344" s="372" t="s">
        <v>582</v>
      </c>
      <c r="C344" s="374" t="s">
        <v>4349</v>
      </c>
      <c r="D344" s="400" t="s">
        <v>2695</v>
      </c>
      <c r="E344" s="376">
        <v>1</v>
      </c>
      <c r="F344" s="994"/>
      <c r="G344" s="401">
        <f>E344*F344</f>
        <v>0</v>
      </c>
      <c r="H344" s="374" t="s">
        <v>3528</v>
      </c>
      <c r="I344" s="946"/>
      <c r="J344" s="1005" t="str">
        <f t="shared" si="5"/>
        <v>CHYBNÁ CENA</v>
      </c>
    </row>
    <row r="345" spans="1:10" s="113" customFormat="1">
      <c r="A345" s="371"/>
      <c r="B345" s="379"/>
      <c r="C345" s="380" t="s">
        <v>68</v>
      </c>
      <c r="D345" s="400"/>
      <c r="E345" s="376"/>
      <c r="F345" s="994"/>
      <c r="G345" s="401"/>
      <c r="H345" s="374"/>
      <c r="I345" s="955"/>
      <c r="J345" s="1005" t="str">
        <f t="shared" si="5"/>
        <v/>
      </c>
    </row>
    <row r="346" spans="1:10" s="113" customFormat="1" ht="22.5">
      <c r="A346" s="371">
        <v>18</v>
      </c>
      <c r="B346" s="372" t="s">
        <v>583</v>
      </c>
      <c r="C346" s="374" t="s">
        <v>69</v>
      </c>
      <c r="D346" s="400" t="s">
        <v>2695</v>
      </c>
      <c r="E346" s="376">
        <v>1</v>
      </c>
      <c r="F346" s="994"/>
      <c r="G346" s="401">
        <f>E346*F346</f>
        <v>0</v>
      </c>
      <c r="H346" s="374" t="s">
        <v>3528</v>
      </c>
      <c r="I346" s="946"/>
      <c r="J346" s="1005" t="str">
        <f t="shared" si="5"/>
        <v>CHYBNÁ CENA</v>
      </c>
    </row>
    <row r="347" spans="1:10" s="113" customFormat="1">
      <c r="A347" s="371"/>
      <c r="B347" s="379"/>
      <c r="C347" s="380" t="s">
        <v>70</v>
      </c>
      <c r="D347" s="400"/>
      <c r="E347" s="376"/>
      <c r="F347" s="994"/>
      <c r="G347" s="401"/>
      <c r="H347" s="374"/>
      <c r="I347" s="955"/>
      <c r="J347" s="1005" t="str">
        <f t="shared" si="5"/>
        <v/>
      </c>
    </row>
    <row r="348" spans="1:10" s="113" customFormat="1" ht="22.5">
      <c r="A348" s="371">
        <v>19</v>
      </c>
      <c r="B348" s="372" t="s">
        <v>584</v>
      </c>
      <c r="C348" s="374" t="s">
        <v>71</v>
      </c>
      <c r="D348" s="400" t="s">
        <v>2695</v>
      </c>
      <c r="E348" s="376">
        <v>1</v>
      </c>
      <c r="F348" s="994"/>
      <c r="G348" s="401">
        <f>E348*F348</f>
        <v>0</v>
      </c>
      <c r="H348" s="374" t="s">
        <v>3528</v>
      </c>
      <c r="I348" s="955"/>
      <c r="J348" s="1005" t="str">
        <f t="shared" si="5"/>
        <v>CHYBNÁ CENA</v>
      </c>
    </row>
    <row r="349" spans="1:10" s="113" customFormat="1">
      <c r="A349" s="371"/>
      <c r="B349" s="379"/>
      <c r="C349" s="380" t="s">
        <v>72</v>
      </c>
      <c r="D349" s="400"/>
      <c r="E349" s="376"/>
      <c r="F349" s="994"/>
      <c r="G349" s="401"/>
      <c r="H349" s="374"/>
      <c r="I349" s="955"/>
      <c r="J349" s="1005" t="str">
        <f t="shared" si="5"/>
        <v/>
      </c>
    </row>
    <row r="350" spans="1:10" s="113" customFormat="1" ht="22.5">
      <c r="A350" s="371">
        <v>20</v>
      </c>
      <c r="B350" s="372" t="s">
        <v>585</v>
      </c>
      <c r="C350" s="374" t="s">
        <v>73</v>
      </c>
      <c r="D350" s="400" t="s">
        <v>2695</v>
      </c>
      <c r="E350" s="376">
        <v>2</v>
      </c>
      <c r="F350" s="994"/>
      <c r="G350" s="401">
        <f>E350*F350</f>
        <v>0</v>
      </c>
      <c r="H350" s="374" t="s">
        <v>3528</v>
      </c>
      <c r="I350" s="946"/>
      <c r="J350" s="1005" t="str">
        <f t="shared" si="5"/>
        <v>CHYBNÁ CENA</v>
      </c>
    </row>
    <row r="351" spans="1:10" s="113" customFormat="1">
      <c r="A351" s="371"/>
      <c r="B351" s="379"/>
      <c r="C351" s="380" t="s">
        <v>4350</v>
      </c>
      <c r="D351" s="400"/>
      <c r="E351" s="376"/>
      <c r="F351" s="994"/>
      <c r="G351" s="401"/>
      <c r="H351" s="374"/>
      <c r="I351" s="955"/>
      <c r="J351" s="1005" t="str">
        <f t="shared" si="5"/>
        <v/>
      </c>
    </row>
    <row r="352" spans="1:10" s="113" customFormat="1">
      <c r="A352" s="371"/>
      <c r="B352" s="372"/>
      <c r="C352" s="380" t="s">
        <v>4351</v>
      </c>
      <c r="D352" s="400"/>
      <c r="E352" s="376"/>
      <c r="F352" s="994"/>
      <c r="G352" s="401"/>
      <c r="H352" s="374"/>
      <c r="I352" s="955"/>
      <c r="J352" s="1005" t="str">
        <f t="shared" si="5"/>
        <v/>
      </c>
    </row>
    <row r="353" spans="1:10" s="113" customFormat="1" ht="22.5">
      <c r="A353" s="371">
        <v>21</v>
      </c>
      <c r="B353" s="372" t="s">
        <v>586</v>
      </c>
      <c r="C353" s="374" t="s">
        <v>4232</v>
      </c>
      <c r="D353" s="400" t="s">
        <v>2695</v>
      </c>
      <c r="E353" s="376">
        <v>1</v>
      </c>
      <c r="F353" s="994"/>
      <c r="G353" s="401">
        <f>E353*F353</f>
        <v>0</v>
      </c>
      <c r="H353" s="374" t="s">
        <v>3528</v>
      </c>
      <c r="I353" s="946"/>
      <c r="J353" s="1005" t="str">
        <f t="shared" si="5"/>
        <v>CHYBNÁ CENA</v>
      </c>
    </row>
    <row r="354" spans="1:10" s="113" customFormat="1">
      <c r="A354" s="371"/>
      <c r="B354" s="379"/>
      <c r="C354" s="380" t="s">
        <v>4233</v>
      </c>
      <c r="D354" s="400"/>
      <c r="E354" s="376"/>
      <c r="F354" s="994"/>
      <c r="G354" s="401"/>
      <c r="H354" s="374"/>
      <c r="I354" s="955"/>
      <c r="J354" s="1005" t="str">
        <f t="shared" si="5"/>
        <v/>
      </c>
    </row>
    <row r="355" spans="1:10" s="113" customFormat="1" ht="22.5">
      <c r="A355" s="371">
        <v>22</v>
      </c>
      <c r="B355" s="372" t="s">
        <v>587</v>
      </c>
      <c r="C355" s="374" t="s">
        <v>4234</v>
      </c>
      <c r="D355" s="400" t="s">
        <v>2695</v>
      </c>
      <c r="E355" s="376">
        <v>11</v>
      </c>
      <c r="F355" s="994"/>
      <c r="G355" s="401">
        <f>E355*F355</f>
        <v>0</v>
      </c>
      <c r="H355" s="374" t="s">
        <v>3528</v>
      </c>
      <c r="I355" s="946"/>
      <c r="J355" s="1005" t="str">
        <f t="shared" si="5"/>
        <v>CHYBNÁ CENA</v>
      </c>
    </row>
    <row r="356" spans="1:10" s="113" customFormat="1">
      <c r="A356" s="371"/>
      <c r="B356" s="379"/>
      <c r="C356" s="380" t="s">
        <v>4352</v>
      </c>
      <c r="D356" s="400"/>
      <c r="E356" s="376"/>
      <c r="F356" s="994"/>
      <c r="G356" s="401"/>
      <c r="H356" s="374"/>
      <c r="I356" s="955"/>
      <c r="J356" s="1005" t="str">
        <f t="shared" si="5"/>
        <v/>
      </c>
    </row>
    <row r="357" spans="1:10" s="113" customFormat="1">
      <c r="A357" s="371"/>
      <c r="B357" s="372"/>
      <c r="C357" s="380" t="s">
        <v>4353</v>
      </c>
      <c r="D357" s="400"/>
      <c r="E357" s="376"/>
      <c r="F357" s="994"/>
      <c r="G357" s="401"/>
      <c r="H357" s="374"/>
      <c r="I357" s="955"/>
      <c r="J357" s="1005" t="str">
        <f t="shared" si="5"/>
        <v/>
      </c>
    </row>
    <row r="358" spans="1:10" s="113" customFormat="1">
      <c r="A358" s="371"/>
      <c r="B358" s="372"/>
      <c r="C358" s="380" t="s">
        <v>4354</v>
      </c>
      <c r="D358" s="400"/>
      <c r="E358" s="376"/>
      <c r="F358" s="994"/>
      <c r="G358" s="401"/>
      <c r="H358" s="374"/>
      <c r="I358" s="955"/>
      <c r="J358" s="1005" t="str">
        <f t="shared" si="5"/>
        <v/>
      </c>
    </row>
    <row r="359" spans="1:10" s="113" customFormat="1" ht="22.5">
      <c r="A359" s="371">
        <v>23</v>
      </c>
      <c r="B359" s="372" t="s">
        <v>588</v>
      </c>
      <c r="C359" s="374" t="s">
        <v>1027</v>
      </c>
      <c r="D359" s="400" t="s">
        <v>2695</v>
      </c>
      <c r="E359" s="376">
        <v>1</v>
      </c>
      <c r="F359" s="994"/>
      <c r="G359" s="401">
        <f>E359*F359</f>
        <v>0</v>
      </c>
      <c r="H359" s="374" t="s">
        <v>3528</v>
      </c>
      <c r="I359" s="955"/>
      <c r="J359" s="1005" t="str">
        <f t="shared" si="5"/>
        <v>CHYBNÁ CENA</v>
      </c>
    </row>
    <row r="360" spans="1:10" s="113" customFormat="1">
      <c r="A360" s="371"/>
      <c r="B360" s="379"/>
      <c r="C360" s="380" t="s">
        <v>1028</v>
      </c>
      <c r="D360" s="400"/>
      <c r="E360" s="376"/>
      <c r="F360" s="994"/>
      <c r="G360" s="401"/>
      <c r="H360" s="374"/>
      <c r="I360" s="955"/>
      <c r="J360" s="1005" t="str">
        <f t="shared" si="5"/>
        <v/>
      </c>
    </row>
    <row r="361" spans="1:10" s="113" customFormat="1" ht="22.5">
      <c r="A361" s="371">
        <v>24</v>
      </c>
      <c r="B361" s="372" t="s">
        <v>589</v>
      </c>
      <c r="C361" s="374" t="s">
        <v>1029</v>
      </c>
      <c r="D361" s="400" t="s">
        <v>2695</v>
      </c>
      <c r="E361" s="376">
        <v>3</v>
      </c>
      <c r="F361" s="994"/>
      <c r="G361" s="401">
        <f>E361*F361</f>
        <v>0</v>
      </c>
      <c r="H361" s="374" t="s">
        <v>3528</v>
      </c>
      <c r="I361" s="946"/>
      <c r="J361" s="1005" t="str">
        <f t="shared" si="5"/>
        <v>CHYBNÁ CENA</v>
      </c>
    </row>
    <row r="362" spans="1:10" s="113" customFormat="1">
      <c r="A362" s="371"/>
      <c r="B362" s="379"/>
      <c r="C362" s="380" t="s">
        <v>1030</v>
      </c>
      <c r="D362" s="400"/>
      <c r="E362" s="376"/>
      <c r="F362" s="994"/>
      <c r="G362" s="401"/>
      <c r="H362" s="374"/>
      <c r="I362" s="955"/>
      <c r="J362" s="1005" t="str">
        <f t="shared" si="5"/>
        <v/>
      </c>
    </row>
    <row r="363" spans="1:10" s="113" customFormat="1">
      <c r="A363" s="371"/>
      <c r="B363" s="372"/>
      <c r="C363" s="380" t="s">
        <v>1031</v>
      </c>
      <c r="D363" s="400"/>
      <c r="E363" s="376"/>
      <c r="F363" s="994"/>
      <c r="G363" s="401"/>
      <c r="H363" s="374"/>
      <c r="I363" s="955"/>
      <c r="J363" s="1005" t="str">
        <f t="shared" si="5"/>
        <v/>
      </c>
    </row>
    <row r="364" spans="1:10" s="113" customFormat="1" ht="22.5">
      <c r="A364" s="371">
        <v>25</v>
      </c>
      <c r="B364" s="372" t="s">
        <v>590</v>
      </c>
      <c r="C364" s="374" t="s">
        <v>1032</v>
      </c>
      <c r="D364" s="400" t="s">
        <v>2695</v>
      </c>
      <c r="E364" s="376">
        <v>1</v>
      </c>
      <c r="F364" s="994"/>
      <c r="G364" s="401">
        <f>E364*F364</f>
        <v>0</v>
      </c>
      <c r="H364" s="374" t="s">
        <v>3528</v>
      </c>
      <c r="I364" s="946"/>
      <c r="J364" s="1005" t="str">
        <f t="shared" si="5"/>
        <v>CHYBNÁ CENA</v>
      </c>
    </row>
    <row r="365" spans="1:10" s="113" customFormat="1">
      <c r="A365" s="371"/>
      <c r="B365" s="379"/>
      <c r="C365" s="380" t="s">
        <v>1033</v>
      </c>
      <c r="D365" s="400"/>
      <c r="E365" s="376"/>
      <c r="F365" s="994"/>
      <c r="G365" s="401"/>
      <c r="H365" s="374"/>
      <c r="I365" s="955"/>
      <c r="J365" s="1005" t="str">
        <f t="shared" si="5"/>
        <v/>
      </c>
    </row>
    <row r="366" spans="1:10" s="113" customFormat="1" ht="22.5">
      <c r="A366" s="371">
        <v>26</v>
      </c>
      <c r="B366" s="372" t="s">
        <v>591</v>
      </c>
      <c r="C366" s="374" t="s">
        <v>4355</v>
      </c>
      <c r="D366" s="400" t="s">
        <v>2695</v>
      </c>
      <c r="E366" s="376">
        <v>4</v>
      </c>
      <c r="F366" s="994"/>
      <c r="G366" s="401">
        <f>E366*F366</f>
        <v>0</v>
      </c>
      <c r="H366" s="374" t="s">
        <v>3528</v>
      </c>
      <c r="I366" s="946"/>
      <c r="J366" s="1005" t="str">
        <f t="shared" si="5"/>
        <v>CHYBNÁ CENA</v>
      </c>
    </row>
    <row r="367" spans="1:10" s="113" customFormat="1">
      <c r="A367" s="371"/>
      <c r="B367" s="379"/>
      <c r="C367" s="380" t="s">
        <v>1143</v>
      </c>
      <c r="D367" s="400"/>
      <c r="E367" s="376"/>
      <c r="F367" s="994"/>
      <c r="G367" s="401"/>
      <c r="H367" s="374"/>
      <c r="I367" s="955"/>
      <c r="J367" s="1005" t="str">
        <f t="shared" si="5"/>
        <v/>
      </c>
    </row>
    <row r="368" spans="1:10" s="113" customFormat="1">
      <c r="A368" s="371"/>
      <c r="B368" s="372"/>
      <c r="C368" s="380" t="s">
        <v>426</v>
      </c>
      <c r="D368" s="400"/>
      <c r="E368" s="376"/>
      <c r="F368" s="994"/>
      <c r="G368" s="401"/>
      <c r="H368" s="374"/>
      <c r="I368" s="955"/>
      <c r="J368" s="1005" t="str">
        <f t="shared" si="5"/>
        <v/>
      </c>
    </row>
    <row r="369" spans="1:10" s="113" customFormat="1" ht="22.5">
      <c r="A369" s="371">
        <v>27</v>
      </c>
      <c r="B369" s="372" t="s">
        <v>592</v>
      </c>
      <c r="C369" s="374" t="s">
        <v>3409</v>
      </c>
      <c r="D369" s="400" t="s">
        <v>2695</v>
      </c>
      <c r="E369" s="376">
        <v>1</v>
      </c>
      <c r="F369" s="994"/>
      <c r="G369" s="401">
        <f>E369*F369</f>
        <v>0</v>
      </c>
      <c r="H369" s="374" t="s">
        <v>3528</v>
      </c>
      <c r="I369" s="946"/>
      <c r="J369" s="1005" t="str">
        <f t="shared" si="5"/>
        <v>CHYBNÁ CENA</v>
      </c>
    </row>
    <row r="370" spans="1:10" s="113" customFormat="1">
      <c r="A370" s="371"/>
      <c r="B370" s="379"/>
      <c r="C370" s="380" t="s">
        <v>4231</v>
      </c>
      <c r="D370" s="400"/>
      <c r="E370" s="376"/>
      <c r="F370" s="994"/>
      <c r="G370" s="401"/>
      <c r="H370" s="374"/>
      <c r="I370" s="955"/>
      <c r="J370" s="1005" t="str">
        <f t="shared" si="5"/>
        <v/>
      </c>
    </row>
    <row r="371" spans="1:10" s="113" customFormat="1" ht="22.5">
      <c r="A371" s="371">
        <v>28</v>
      </c>
      <c r="B371" s="372" t="s">
        <v>593</v>
      </c>
      <c r="C371" s="374" t="s">
        <v>3410</v>
      </c>
      <c r="D371" s="400" t="s">
        <v>2695</v>
      </c>
      <c r="E371" s="376">
        <v>4</v>
      </c>
      <c r="F371" s="994"/>
      <c r="G371" s="401">
        <f>E371*F371</f>
        <v>0</v>
      </c>
      <c r="H371" s="374" t="s">
        <v>3528</v>
      </c>
      <c r="I371" s="946"/>
      <c r="J371" s="1005" t="str">
        <f t="shared" si="5"/>
        <v>CHYBNÁ CENA</v>
      </c>
    </row>
    <row r="372" spans="1:10" s="113" customFormat="1">
      <c r="A372" s="371"/>
      <c r="B372" s="379"/>
      <c r="C372" s="380" t="s">
        <v>4229</v>
      </c>
      <c r="D372" s="400"/>
      <c r="E372" s="376"/>
      <c r="F372" s="994"/>
      <c r="G372" s="401"/>
      <c r="H372" s="374"/>
      <c r="I372" s="955"/>
      <c r="J372" s="1005" t="str">
        <f t="shared" si="5"/>
        <v/>
      </c>
    </row>
    <row r="373" spans="1:10" s="113" customFormat="1">
      <c r="A373" s="371"/>
      <c r="B373" s="372"/>
      <c r="C373" s="380" t="s">
        <v>4230</v>
      </c>
      <c r="D373" s="400"/>
      <c r="E373" s="376"/>
      <c r="F373" s="994"/>
      <c r="G373" s="401"/>
      <c r="H373" s="374"/>
      <c r="I373" s="955"/>
      <c r="J373" s="1005" t="str">
        <f t="shared" si="5"/>
        <v/>
      </c>
    </row>
    <row r="374" spans="1:10" s="212" customFormat="1">
      <c r="A374" s="371">
        <v>29</v>
      </c>
      <c r="B374" s="372" t="s">
        <v>1034</v>
      </c>
      <c r="C374" s="374" t="s">
        <v>1035</v>
      </c>
      <c r="D374" s="400" t="s">
        <v>2695</v>
      </c>
      <c r="E374" s="376">
        <v>20</v>
      </c>
      <c r="F374" s="994"/>
      <c r="G374" s="377">
        <f>E374*F374</f>
        <v>0</v>
      </c>
      <c r="H374" s="374" t="s">
        <v>1141</v>
      </c>
      <c r="I374" s="954"/>
      <c r="J374" s="1005" t="str">
        <f t="shared" si="5"/>
        <v>CHYBNÁ CENA</v>
      </c>
    </row>
    <row r="375" spans="1:10" s="212" customFormat="1">
      <c r="A375" s="371"/>
      <c r="B375" s="379" t="s">
        <v>577</v>
      </c>
      <c r="C375" s="380" t="s">
        <v>690</v>
      </c>
      <c r="D375" s="400"/>
      <c r="E375" s="376"/>
      <c r="F375" s="994"/>
      <c r="G375" s="401"/>
      <c r="H375" s="374"/>
      <c r="I375" s="954"/>
      <c r="J375" s="1005" t="str">
        <f t="shared" si="5"/>
        <v/>
      </c>
    </row>
    <row r="376" spans="1:10" s="212" customFormat="1">
      <c r="A376" s="371"/>
      <c r="B376" s="372"/>
      <c r="C376" s="380" t="s">
        <v>1036</v>
      </c>
      <c r="D376" s="400"/>
      <c r="E376" s="376"/>
      <c r="F376" s="994"/>
      <c r="G376" s="401"/>
      <c r="H376" s="374"/>
      <c r="I376" s="954"/>
      <c r="J376" s="1005" t="str">
        <f t="shared" si="5"/>
        <v/>
      </c>
    </row>
    <row r="377" spans="1:10" s="212" customFormat="1">
      <c r="A377" s="371"/>
      <c r="B377" s="372"/>
      <c r="C377" s="380" t="s">
        <v>1037</v>
      </c>
      <c r="D377" s="400"/>
      <c r="E377" s="376"/>
      <c r="F377" s="994"/>
      <c r="G377" s="401"/>
      <c r="H377" s="374"/>
      <c r="I377" s="954"/>
      <c r="J377" s="1005" t="str">
        <f t="shared" si="5"/>
        <v/>
      </c>
    </row>
    <row r="378" spans="1:10" s="212" customFormat="1">
      <c r="A378" s="371"/>
      <c r="B378" s="372"/>
      <c r="C378" s="380" t="s">
        <v>1734</v>
      </c>
      <c r="D378" s="400"/>
      <c r="E378" s="376"/>
      <c r="F378" s="994"/>
      <c r="G378" s="401"/>
      <c r="H378" s="374"/>
      <c r="I378" s="954"/>
      <c r="J378" s="1005" t="str">
        <f t="shared" si="5"/>
        <v/>
      </c>
    </row>
    <row r="379" spans="1:10" s="212" customFormat="1">
      <c r="A379" s="371"/>
      <c r="B379" s="372"/>
      <c r="C379" s="380" t="s">
        <v>1038</v>
      </c>
      <c r="D379" s="400"/>
      <c r="E379" s="376"/>
      <c r="F379" s="994"/>
      <c r="G379" s="401"/>
      <c r="H379" s="374"/>
      <c r="I379" s="954"/>
      <c r="J379" s="1005" t="str">
        <f t="shared" si="5"/>
        <v/>
      </c>
    </row>
    <row r="380" spans="1:10" s="113" customFormat="1" ht="22.5">
      <c r="A380" s="371">
        <v>30</v>
      </c>
      <c r="B380" s="372" t="s">
        <v>594</v>
      </c>
      <c r="C380" s="374" t="s">
        <v>1039</v>
      </c>
      <c r="D380" s="400" t="s">
        <v>2695</v>
      </c>
      <c r="E380" s="376">
        <v>2</v>
      </c>
      <c r="F380" s="994"/>
      <c r="G380" s="401">
        <f>E380*F380</f>
        <v>0</v>
      </c>
      <c r="H380" s="374" t="s">
        <v>3528</v>
      </c>
      <c r="I380" s="946"/>
      <c r="J380" s="1005" t="str">
        <f t="shared" si="5"/>
        <v>CHYBNÁ CENA</v>
      </c>
    </row>
    <row r="381" spans="1:10" s="212" customFormat="1">
      <c r="A381" s="371"/>
      <c r="B381" s="379"/>
      <c r="C381" s="380" t="s">
        <v>1040</v>
      </c>
      <c r="D381" s="400"/>
      <c r="E381" s="376"/>
      <c r="F381" s="994"/>
      <c r="G381" s="401"/>
      <c r="H381" s="374"/>
      <c r="I381" s="954"/>
      <c r="J381" s="1005" t="str">
        <f t="shared" si="5"/>
        <v/>
      </c>
    </row>
    <row r="382" spans="1:10" s="113" customFormat="1" ht="22.5">
      <c r="A382" s="371">
        <v>31</v>
      </c>
      <c r="B382" s="372" t="s">
        <v>595</v>
      </c>
      <c r="C382" s="374" t="s">
        <v>3414</v>
      </c>
      <c r="D382" s="400" t="s">
        <v>2695</v>
      </c>
      <c r="E382" s="376">
        <v>1</v>
      </c>
      <c r="F382" s="994"/>
      <c r="G382" s="401">
        <f>E382*F382</f>
        <v>0</v>
      </c>
      <c r="H382" s="374" t="s">
        <v>3528</v>
      </c>
      <c r="I382" s="946"/>
      <c r="J382" s="1005" t="str">
        <f t="shared" si="5"/>
        <v>CHYBNÁ CENA</v>
      </c>
    </row>
    <row r="383" spans="1:10" s="212" customFormat="1">
      <c r="A383" s="371"/>
      <c r="B383" s="379"/>
      <c r="C383" s="380" t="s">
        <v>948</v>
      </c>
      <c r="D383" s="400"/>
      <c r="E383" s="376"/>
      <c r="F383" s="994"/>
      <c r="G383" s="401"/>
      <c r="H383" s="374"/>
      <c r="I383" s="954"/>
      <c r="J383" s="1005" t="str">
        <f t="shared" si="5"/>
        <v/>
      </c>
    </row>
    <row r="384" spans="1:10" s="113" customFormat="1" ht="22.5">
      <c r="A384" s="371">
        <v>32</v>
      </c>
      <c r="B384" s="372" t="s">
        <v>596</v>
      </c>
      <c r="C384" s="374" t="s">
        <v>949</v>
      </c>
      <c r="D384" s="400" t="s">
        <v>2695</v>
      </c>
      <c r="E384" s="376">
        <v>10</v>
      </c>
      <c r="F384" s="994"/>
      <c r="G384" s="401">
        <f>E384*F384</f>
        <v>0</v>
      </c>
      <c r="H384" s="374" t="s">
        <v>3528</v>
      </c>
      <c r="I384" s="946"/>
      <c r="J384" s="1005" t="str">
        <f t="shared" si="5"/>
        <v>CHYBNÁ CENA</v>
      </c>
    </row>
    <row r="385" spans="1:10" s="212" customFormat="1" ht="22.5">
      <c r="A385" s="371"/>
      <c r="B385" s="379"/>
      <c r="C385" s="380" t="s">
        <v>950</v>
      </c>
      <c r="D385" s="400"/>
      <c r="E385" s="376"/>
      <c r="F385" s="994"/>
      <c r="G385" s="401"/>
      <c r="H385" s="374"/>
      <c r="I385" s="954"/>
      <c r="J385" s="1005" t="str">
        <f t="shared" si="5"/>
        <v/>
      </c>
    </row>
    <row r="386" spans="1:10" s="212" customFormat="1" ht="22.5">
      <c r="A386" s="371">
        <v>33</v>
      </c>
      <c r="B386" s="372" t="s">
        <v>597</v>
      </c>
      <c r="C386" s="374" t="s">
        <v>951</v>
      </c>
      <c r="D386" s="400" t="s">
        <v>2695</v>
      </c>
      <c r="E386" s="376">
        <v>1</v>
      </c>
      <c r="F386" s="994"/>
      <c r="G386" s="401">
        <f>E386*F386</f>
        <v>0</v>
      </c>
      <c r="H386" s="374" t="s">
        <v>3528</v>
      </c>
      <c r="I386" s="954"/>
      <c r="J386" s="1005" t="str">
        <f t="shared" si="5"/>
        <v>CHYBNÁ CENA</v>
      </c>
    </row>
    <row r="387" spans="1:10" s="212" customFormat="1">
      <c r="A387" s="371"/>
      <c r="B387" s="379"/>
      <c r="C387" s="380" t="s">
        <v>952</v>
      </c>
      <c r="D387" s="400"/>
      <c r="E387" s="376"/>
      <c r="F387" s="994"/>
      <c r="G387" s="401"/>
      <c r="H387" s="374"/>
      <c r="I387" s="954"/>
      <c r="J387" s="1005" t="str">
        <f t="shared" si="5"/>
        <v/>
      </c>
    </row>
    <row r="388" spans="1:10" s="212" customFormat="1" ht="22.5">
      <c r="A388" s="371">
        <v>34</v>
      </c>
      <c r="B388" s="372" t="s">
        <v>598</v>
      </c>
      <c r="C388" s="374" t="s">
        <v>953</v>
      </c>
      <c r="D388" s="400" t="s">
        <v>2695</v>
      </c>
      <c r="E388" s="376">
        <v>5</v>
      </c>
      <c r="F388" s="994"/>
      <c r="G388" s="401">
        <f>E388*F388</f>
        <v>0</v>
      </c>
      <c r="H388" s="374" t="s">
        <v>3528</v>
      </c>
      <c r="I388" s="954"/>
      <c r="J388" s="1005" t="str">
        <f t="shared" si="5"/>
        <v>CHYBNÁ CENA</v>
      </c>
    </row>
    <row r="389" spans="1:10" s="212" customFormat="1">
      <c r="A389" s="371"/>
      <c r="B389" s="379"/>
      <c r="C389" s="380" t="s">
        <v>3415</v>
      </c>
      <c r="D389" s="400"/>
      <c r="E389" s="376"/>
      <c r="F389" s="994"/>
      <c r="G389" s="401"/>
      <c r="H389" s="374"/>
      <c r="I389" s="954"/>
      <c r="J389" s="1005" t="str">
        <f t="shared" si="5"/>
        <v/>
      </c>
    </row>
    <row r="390" spans="1:10" s="212" customFormat="1">
      <c r="A390" s="371"/>
      <c r="B390" s="372"/>
      <c r="C390" s="380" t="s">
        <v>954</v>
      </c>
      <c r="D390" s="400"/>
      <c r="E390" s="376"/>
      <c r="F390" s="994"/>
      <c r="G390" s="401"/>
      <c r="H390" s="374"/>
      <c r="I390" s="954"/>
      <c r="J390" s="1005" t="str">
        <f t="shared" si="5"/>
        <v/>
      </c>
    </row>
    <row r="391" spans="1:10" s="113" customFormat="1" ht="22.5">
      <c r="A391" s="371">
        <v>35</v>
      </c>
      <c r="B391" s="372" t="s">
        <v>599</v>
      </c>
      <c r="C391" s="374" t="s">
        <v>1211</v>
      </c>
      <c r="D391" s="400" t="s">
        <v>2695</v>
      </c>
      <c r="E391" s="376">
        <v>1</v>
      </c>
      <c r="F391" s="994"/>
      <c r="G391" s="401">
        <f>E391*F391</f>
        <v>0</v>
      </c>
      <c r="H391" s="374" t="s">
        <v>3528</v>
      </c>
      <c r="I391" s="946"/>
      <c r="J391" s="1005" t="str">
        <f t="shared" si="5"/>
        <v>CHYBNÁ CENA</v>
      </c>
    </row>
    <row r="392" spans="1:10" s="212" customFormat="1">
      <c r="A392" s="371"/>
      <c r="B392" s="379"/>
      <c r="C392" s="380" t="s">
        <v>1212</v>
      </c>
      <c r="D392" s="400"/>
      <c r="E392" s="376"/>
      <c r="F392" s="994"/>
      <c r="G392" s="401"/>
      <c r="H392" s="374"/>
      <c r="I392" s="954"/>
      <c r="J392" s="1005" t="str">
        <f t="shared" ref="J392:J455" si="6">IF((ISBLANK(D392)),"",IF(G392&lt;=0,"CHYBNÁ CENA",""))</f>
        <v/>
      </c>
    </row>
    <row r="393" spans="1:10" s="113" customFormat="1" ht="22.5">
      <c r="A393" s="371">
        <v>36</v>
      </c>
      <c r="B393" s="372" t="s">
        <v>1213</v>
      </c>
      <c r="C393" s="374" t="s">
        <v>1214</v>
      </c>
      <c r="D393" s="400" t="s">
        <v>2695</v>
      </c>
      <c r="E393" s="376">
        <v>3</v>
      </c>
      <c r="F393" s="994"/>
      <c r="G393" s="401">
        <f>E393*F393</f>
        <v>0</v>
      </c>
      <c r="H393" s="374" t="s">
        <v>1141</v>
      </c>
      <c r="I393" s="946"/>
      <c r="J393" s="1005" t="str">
        <f t="shared" si="6"/>
        <v>CHYBNÁ CENA</v>
      </c>
    </row>
    <row r="394" spans="1:10" s="113" customFormat="1">
      <c r="A394" s="371"/>
      <c r="B394" s="379" t="s">
        <v>577</v>
      </c>
      <c r="C394" s="380" t="s">
        <v>1215</v>
      </c>
      <c r="D394" s="400"/>
      <c r="E394" s="376"/>
      <c r="F394" s="994"/>
      <c r="G394" s="401"/>
      <c r="H394" s="374"/>
      <c r="I394" s="955"/>
      <c r="J394" s="1005" t="str">
        <f t="shared" si="6"/>
        <v/>
      </c>
    </row>
    <row r="395" spans="1:10" s="212" customFormat="1">
      <c r="A395" s="371"/>
      <c r="B395" s="372"/>
      <c r="C395" s="380" t="s">
        <v>1216</v>
      </c>
      <c r="D395" s="400"/>
      <c r="E395" s="376"/>
      <c r="F395" s="994"/>
      <c r="G395" s="401"/>
      <c r="H395" s="374"/>
      <c r="I395" s="954"/>
      <c r="J395" s="1005" t="str">
        <f t="shared" si="6"/>
        <v/>
      </c>
    </row>
    <row r="396" spans="1:10" s="113" customFormat="1" ht="22.5">
      <c r="A396" s="371">
        <v>37</v>
      </c>
      <c r="B396" s="372" t="s">
        <v>600</v>
      </c>
      <c r="C396" s="374" t="s">
        <v>1217</v>
      </c>
      <c r="D396" s="400" t="s">
        <v>2695</v>
      </c>
      <c r="E396" s="376">
        <v>1</v>
      </c>
      <c r="F396" s="994"/>
      <c r="G396" s="401">
        <f>E396*F396</f>
        <v>0</v>
      </c>
      <c r="H396" s="374" t="s">
        <v>3528</v>
      </c>
      <c r="I396" s="946"/>
      <c r="J396" s="1005" t="str">
        <f t="shared" si="6"/>
        <v>CHYBNÁ CENA</v>
      </c>
    </row>
    <row r="397" spans="1:10" s="212" customFormat="1">
      <c r="A397" s="371"/>
      <c r="B397" s="379"/>
      <c r="C397" s="380" t="s">
        <v>1218</v>
      </c>
      <c r="D397" s="400"/>
      <c r="E397" s="376"/>
      <c r="F397" s="994"/>
      <c r="G397" s="401"/>
      <c r="H397" s="374"/>
      <c r="I397" s="954"/>
      <c r="J397" s="1005" t="str">
        <f t="shared" si="6"/>
        <v/>
      </c>
    </row>
    <row r="398" spans="1:10" s="113" customFormat="1" ht="22.5">
      <c r="A398" s="371">
        <v>38</v>
      </c>
      <c r="B398" s="372" t="s">
        <v>601</v>
      </c>
      <c r="C398" s="374" t="s">
        <v>1219</v>
      </c>
      <c r="D398" s="400" t="s">
        <v>2695</v>
      </c>
      <c r="E398" s="376">
        <v>2</v>
      </c>
      <c r="F398" s="994"/>
      <c r="G398" s="401">
        <f>E398*F398</f>
        <v>0</v>
      </c>
      <c r="H398" s="374" t="s">
        <v>3528</v>
      </c>
      <c r="I398" s="946"/>
      <c r="J398" s="1005" t="str">
        <f t="shared" si="6"/>
        <v>CHYBNÁ CENA</v>
      </c>
    </row>
    <row r="399" spans="1:10" s="113" customFormat="1">
      <c r="A399" s="371"/>
      <c r="B399" s="379"/>
      <c r="C399" s="380" t="s">
        <v>1220</v>
      </c>
      <c r="D399" s="400"/>
      <c r="E399" s="376"/>
      <c r="F399" s="994"/>
      <c r="G399" s="401"/>
      <c r="H399" s="374"/>
      <c r="I399" s="955"/>
      <c r="J399" s="1005" t="str">
        <f t="shared" si="6"/>
        <v/>
      </c>
    </row>
    <row r="400" spans="1:10" s="212" customFormat="1">
      <c r="A400" s="371">
        <v>39</v>
      </c>
      <c r="B400" s="372" t="s">
        <v>1221</v>
      </c>
      <c r="C400" s="374" t="s">
        <v>1222</v>
      </c>
      <c r="D400" s="400" t="s">
        <v>2695</v>
      </c>
      <c r="E400" s="376">
        <v>4</v>
      </c>
      <c r="F400" s="994"/>
      <c r="G400" s="401">
        <f>E400*F400</f>
        <v>0</v>
      </c>
      <c r="H400" s="374" t="s">
        <v>3528</v>
      </c>
      <c r="I400" s="956"/>
      <c r="J400" s="1005" t="str">
        <f t="shared" si="6"/>
        <v>CHYBNÁ CENA</v>
      </c>
    </row>
    <row r="401" spans="1:10" s="212" customFormat="1">
      <c r="A401" s="371"/>
      <c r="B401" s="379"/>
      <c r="C401" s="380" t="s">
        <v>3416</v>
      </c>
      <c r="D401" s="400"/>
      <c r="E401" s="376"/>
      <c r="F401" s="994"/>
      <c r="G401" s="401"/>
      <c r="H401" s="374"/>
      <c r="I401" s="956"/>
      <c r="J401" s="1005" t="str">
        <f t="shared" si="6"/>
        <v/>
      </c>
    </row>
    <row r="402" spans="1:10" s="212" customFormat="1">
      <c r="A402" s="371">
        <v>40</v>
      </c>
      <c r="B402" s="372" t="s">
        <v>1223</v>
      </c>
      <c r="C402" s="374" t="s">
        <v>1224</v>
      </c>
      <c r="D402" s="400" t="s">
        <v>4492</v>
      </c>
      <c r="E402" s="376">
        <f>1.4*4+1.65*1+1.5+1.1+1.45*4+5.65*13+2.66*2+4.25*4+2.77*6+1.37*2+4.17*2+4.3*1+5.7+2.815+2.765+2.765+4.2</f>
        <v>161.66499999999996</v>
      </c>
      <c r="F402" s="994"/>
      <c r="G402" s="401">
        <f>E402*F402</f>
        <v>0</v>
      </c>
      <c r="H402" s="374" t="s">
        <v>1142</v>
      </c>
      <c r="I402" s="956"/>
      <c r="J402" s="1005" t="str">
        <f t="shared" si="6"/>
        <v>CHYBNÁ CENA</v>
      </c>
    </row>
    <row r="403" spans="1:10" s="212" customFormat="1" ht="22.5">
      <c r="A403" s="371"/>
      <c r="B403" s="379" t="s">
        <v>577</v>
      </c>
      <c r="C403" s="380" t="s">
        <v>483</v>
      </c>
      <c r="D403" s="400"/>
      <c r="E403" s="376"/>
      <c r="F403" s="994"/>
      <c r="G403" s="413"/>
      <c r="H403" s="374"/>
      <c r="I403" s="956"/>
      <c r="J403" s="1005" t="str">
        <f t="shared" si="6"/>
        <v/>
      </c>
    </row>
    <row r="404" spans="1:10" s="113" customFormat="1" ht="22.5">
      <c r="A404" s="371">
        <v>41</v>
      </c>
      <c r="B404" s="372" t="s">
        <v>602</v>
      </c>
      <c r="C404" s="374" t="s">
        <v>1225</v>
      </c>
      <c r="D404" s="400" t="s">
        <v>4492</v>
      </c>
      <c r="E404" s="376">
        <v>163.29</v>
      </c>
      <c r="F404" s="994"/>
      <c r="G404" s="401">
        <f>E404*F404</f>
        <v>0</v>
      </c>
      <c r="H404" s="374" t="s">
        <v>3529</v>
      </c>
      <c r="I404" s="946"/>
      <c r="J404" s="1005" t="str">
        <f t="shared" si="6"/>
        <v>CHYBNÁ CENA</v>
      </c>
    </row>
    <row r="405" spans="1:10" s="212" customFormat="1">
      <c r="A405" s="371"/>
      <c r="B405" s="379"/>
      <c r="C405" s="380" t="s">
        <v>484</v>
      </c>
      <c r="D405" s="400"/>
      <c r="E405" s="376"/>
      <c r="F405" s="994"/>
      <c r="G405" s="376"/>
      <c r="H405" s="374"/>
      <c r="I405" s="956"/>
      <c r="J405" s="1005" t="str">
        <f t="shared" si="6"/>
        <v/>
      </c>
    </row>
    <row r="406" spans="1:10" s="212" customFormat="1">
      <c r="A406" s="371"/>
      <c r="B406" s="372"/>
      <c r="C406" s="380" t="s">
        <v>3257</v>
      </c>
      <c r="D406" s="400"/>
      <c r="E406" s="376"/>
      <c r="F406" s="994"/>
      <c r="G406" s="376"/>
      <c r="H406" s="374"/>
      <c r="I406" s="956"/>
      <c r="J406" s="1005" t="str">
        <f t="shared" si="6"/>
        <v/>
      </c>
    </row>
    <row r="407" spans="1:10" s="212" customFormat="1">
      <c r="A407" s="371">
        <v>42</v>
      </c>
      <c r="B407" s="372" t="s">
        <v>1226</v>
      </c>
      <c r="C407" s="374" t="s">
        <v>1227</v>
      </c>
      <c r="D407" s="400" t="s">
        <v>4492</v>
      </c>
      <c r="E407" s="376">
        <v>426.1</v>
      </c>
      <c r="F407" s="994"/>
      <c r="G407" s="401">
        <f>E407*F407</f>
        <v>0</v>
      </c>
      <c r="H407" s="374" t="s">
        <v>1142</v>
      </c>
      <c r="I407" s="956"/>
      <c r="J407" s="1005" t="str">
        <f t="shared" si="6"/>
        <v>CHYBNÁ CENA</v>
      </c>
    </row>
    <row r="408" spans="1:10" s="210" customFormat="1">
      <c r="A408" s="371"/>
      <c r="B408" s="379" t="s">
        <v>577</v>
      </c>
      <c r="C408" s="380" t="s">
        <v>1145</v>
      </c>
      <c r="D408" s="400"/>
      <c r="E408" s="376"/>
      <c r="F408" s="994"/>
      <c r="G408" s="413"/>
      <c r="H408" s="374"/>
      <c r="I408" s="956"/>
      <c r="J408" s="1005" t="str">
        <f t="shared" si="6"/>
        <v/>
      </c>
    </row>
    <row r="409" spans="1:10" s="113" customFormat="1" ht="22.5">
      <c r="A409" s="371">
        <v>43</v>
      </c>
      <c r="B409" s="372" t="s">
        <v>603</v>
      </c>
      <c r="C409" s="374" t="s">
        <v>1228</v>
      </c>
      <c r="D409" s="400" t="s">
        <v>4492</v>
      </c>
      <c r="E409" s="376">
        <v>430.36</v>
      </c>
      <c r="F409" s="994"/>
      <c r="G409" s="401">
        <f>E409*F409</f>
        <v>0</v>
      </c>
      <c r="H409" s="374" t="s">
        <v>3529</v>
      </c>
      <c r="I409" s="946"/>
      <c r="J409" s="1005" t="str">
        <f t="shared" si="6"/>
        <v>CHYBNÁ CENA</v>
      </c>
    </row>
    <row r="410" spans="1:10" s="113" customFormat="1">
      <c r="A410" s="371"/>
      <c r="B410" s="379"/>
      <c r="C410" s="380" t="s">
        <v>1146</v>
      </c>
      <c r="D410" s="400"/>
      <c r="E410" s="376"/>
      <c r="F410" s="994"/>
      <c r="G410" s="401"/>
      <c r="H410" s="374"/>
      <c r="I410" s="946"/>
      <c r="J410" s="1005" t="str">
        <f t="shared" si="6"/>
        <v/>
      </c>
    </row>
    <row r="411" spans="1:10" s="113" customFormat="1">
      <c r="A411" s="371"/>
      <c r="B411" s="372"/>
      <c r="C411" s="380" t="s">
        <v>3257</v>
      </c>
      <c r="D411" s="400"/>
      <c r="E411" s="376"/>
      <c r="F411" s="994"/>
      <c r="G411" s="401"/>
      <c r="H411" s="374"/>
      <c r="I411" s="946"/>
      <c r="J411" s="1005" t="str">
        <f t="shared" si="6"/>
        <v/>
      </c>
    </row>
    <row r="412" spans="1:10" s="344" customFormat="1">
      <c r="A412" s="705" t="s">
        <v>4676</v>
      </c>
      <c r="B412" s="706" t="s">
        <v>1229</v>
      </c>
      <c r="C412" s="712" t="s">
        <v>1230</v>
      </c>
      <c r="D412" s="709"/>
      <c r="E412" s="710"/>
      <c r="F412" s="998"/>
      <c r="G412" s="708">
        <f>SUM(G413:G431)</f>
        <v>0</v>
      </c>
      <c r="H412" s="948"/>
      <c r="I412" s="950"/>
      <c r="J412" s="1005" t="str">
        <f t="shared" si="6"/>
        <v/>
      </c>
    </row>
    <row r="413" spans="1:10" s="113" customFormat="1" ht="22.5">
      <c r="A413" s="371">
        <v>1</v>
      </c>
      <c r="B413" s="372" t="s">
        <v>1147</v>
      </c>
      <c r="C413" s="374" t="s">
        <v>1148</v>
      </c>
      <c r="D413" s="400" t="s">
        <v>1751</v>
      </c>
      <c r="E413" s="376">
        <f>4310.168-160</f>
        <v>4150.1679999999997</v>
      </c>
      <c r="F413" s="994"/>
      <c r="G413" s="401">
        <f t="shared" ref="G413:G431" si="7">E413*F413</f>
        <v>0</v>
      </c>
      <c r="H413" s="374" t="s">
        <v>2775</v>
      </c>
      <c r="I413" s="946"/>
      <c r="J413" s="1005" t="str">
        <f t="shared" si="6"/>
        <v>CHYBNÁ CENA</v>
      </c>
    </row>
    <row r="414" spans="1:10" s="113" customFormat="1">
      <c r="A414" s="371"/>
      <c r="B414" s="379" t="s">
        <v>577</v>
      </c>
      <c r="C414" s="374"/>
      <c r="D414" s="400"/>
      <c r="E414" s="376"/>
      <c r="F414" s="994"/>
      <c r="G414" s="401"/>
      <c r="H414" s="374"/>
      <c r="I414" s="946"/>
      <c r="J414" s="1005" t="str">
        <f t="shared" si="6"/>
        <v/>
      </c>
    </row>
    <row r="415" spans="1:10" s="113" customFormat="1">
      <c r="A415" s="371">
        <v>2</v>
      </c>
      <c r="B415" s="372" t="s">
        <v>1149</v>
      </c>
      <c r="C415" s="374" t="s">
        <v>1150</v>
      </c>
      <c r="D415" s="400" t="s">
        <v>1751</v>
      </c>
      <c r="E415" s="376">
        <f>3*E413</f>
        <v>12450.503999999999</v>
      </c>
      <c r="F415" s="994"/>
      <c r="G415" s="401">
        <f t="shared" si="7"/>
        <v>0</v>
      </c>
      <c r="H415" s="374"/>
      <c r="I415" s="946"/>
      <c r="J415" s="1005" t="str">
        <f t="shared" si="6"/>
        <v>CHYBNÁ CENA</v>
      </c>
    </row>
    <row r="416" spans="1:10" s="113" customFormat="1">
      <c r="A416" s="371"/>
      <c r="B416" s="379" t="s">
        <v>577</v>
      </c>
      <c r="C416" s="380" t="s">
        <v>1153</v>
      </c>
      <c r="D416" s="400"/>
      <c r="E416" s="376"/>
      <c r="F416" s="994"/>
      <c r="G416" s="401"/>
      <c r="H416" s="374"/>
      <c r="I416" s="946"/>
      <c r="J416" s="1005" t="str">
        <f t="shared" si="6"/>
        <v/>
      </c>
    </row>
    <row r="417" spans="1:10" s="113" customFormat="1">
      <c r="A417" s="371">
        <v>3</v>
      </c>
      <c r="B417" s="372" t="s">
        <v>1151</v>
      </c>
      <c r="C417" s="374" t="s">
        <v>1152</v>
      </c>
      <c r="D417" s="400" t="s">
        <v>1751</v>
      </c>
      <c r="E417" s="376">
        <f>4310.168-160</f>
        <v>4150.1679999999997</v>
      </c>
      <c r="F417" s="994"/>
      <c r="G417" s="401">
        <f t="shared" si="7"/>
        <v>0</v>
      </c>
      <c r="H417" s="374"/>
      <c r="I417" s="946"/>
      <c r="J417" s="1005" t="str">
        <f t="shared" si="6"/>
        <v>CHYBNÁ CENA</v>
      </c>
    </row>
    <row r="418" spans="1:10" s="113" customFormat="1">
      <c r="A418" s="371"/>
      <c r="B418" s="379" t="s">
        <v>577</v>
      </c>
      <c r="C418" s="374"/>
      <c r="D418" s="400"/>
      <c r="E418" s="376"/>
      <c r="F418" s="994"/>
      <c r="G418" s="401"/>
      <c r="H418" s="374"/>
      <c r="I418" s="946"/>
      <c r="J418" s="1005" t="str">
        <f t="shared" si="6"/>
        <v/>
      </c>
    </row>
    <row r="419" spans="1:10" s="113" customFormat="1" ht="22.5">
      <c r="A419" s="371">
        <v>4</v>
      </c>
      <c r="B419" s="372" t="s">
        <v>1154</v>
      </c>
      <c r="C419" s="374" t="s">
        <v>1155</v>
      </c>
      <c r="D419" s="400" t="s">
        <v>1751</v>
      </c>
      <c r="E419" s="376">
        <f>4310.168-160</f>
        <v>4150.1679999999997</v>
      </c>
      <c r="F419" s="994"/>
      <c r="G419" s="401">
        <f t="shared" si="7"/>
        <v>0</v>
      </c>
      <c r="H419" s="374" t="s">
        <v>2775</v>
      </c>
      <c r="I419" s="946"/>
      <c r="J419" s="1005" t="str">
        <f t="shared" si="6"/>
        <v>CHYBNÁ CENA</v>
      </c>
    </row>
    <row r="420" spans="1:10" s="113" customFormat="1">
      <c r="A420" s="371"/>
      <c r="B420" s="379" t="s">
        <v>577</v>
      </c>
      <c r="C420" s="374"/>
      <c r="D420" s="400"/>
      <c r="E420" s="376"/>
      <c r="F420" s="994"/>
      <c r="G420" s="401"/>
      <c r="H420" s="374"/>
      <c r="I420" s="946"/>
      <c r="J420" s="1005" t="str">
        <f t="shared" si="6"/>
        <v/>
      </c>
    </row>
    <row r="421" spans="1:10" s="113" customFormat="1">
      <c r="A421" s="371">
        <v>5</v>
      </c>
      <c r="B421" s="372" t="s">
        <v>1156</v>
      </c>
      <c r="C421" s="374" t="s">
        <v>1157</v>
      </c>
      <c r="D421" s="400" t="s">
        <v>1751</v>
      </c>
      <c r="E421" s="376">
        <f>3*E419</f>
        <v>12450.503999999999</v>
      </c>
      <c r="F421" s="994"/>
      <c r="G421" s="401">
        <f t="shared" si="7"/>
        <v>0</v>
      </c>
      <c r="H421" s="374"/>
      <c r="I421" s="946"/>
      <c r="J421" s="1005" t="str">
        <f t="shared" si="6"/>
        <v>CHYBNÁ CENA</v>
      </c>
    </row>
    <row r="422" spans="1:10" s="113" customFormat="1">
      <c r="A422" s="371"/>
      <c r="B422" s="379" t="s">
        <v>577</v>
      </c>
      <c r="C422" s="380" t="s">
        <v>1153</v>
      </c>
      <c r="D422" s="400"/>
      <c r="E422" s="376"/>
      <c r="F422" s="994"/>
      <c r="G422" s="401"/>
      <c r="H422" s="374"/>
      <c r="I422" s="946"/>
      <c r="J422" s="1005" t="str">
        <f t="shared" si="6"/>
        <v/>
      </c>
    </row>
    <row r="423" spans="1:10" s="113" customFormat="1">
      <c r="A423" s="371">
        <v>6</v>
      </c>
      <c r="B423" s="372" t="s">
        <v>1158</v>
      </c>
      <c r="C423" s="374" t="s">
        <v>1159</v>
      </c>
      <c r="D423" s="400" t="s">
        <v>1751</v>
      </c>
      <c r="E423" s="376">
        <v>4150.17</v>
      </c>
      <c r="F423" s="994"/>
      <c r="G423" s="401">
        <f t="shared" si="7"/>
        <v>0</v>
      </c>
      <c r="H423" s="374"/>
      <c r="I423" s="946"/>
      <c r="J423" s="1005" t="str">
        <f t="shared" si="6"/>
        <v>CHYBNÁ CENA</v>
      </c>
    </row>
    <row r="424" spans="1:10" s="113" customFormat="1">
      <c r="A424" s="371"/>
      <c r="B424" s="379" t="s">
        <v>577</v>
      </c>
      <c r="C424" s="374"/>
      <c r="D424" s="400"/>
      <c r="E424" s="376"/>
      <c r="F424" s="994"/>
      <c r="G424" s="401"/>
      <c r="H424" s="374"/>
      <c r="I424" s="946"/>
      <c r="J424" s="1005" t="str">
        <f t="shared" si="6"/>
        <v/>
      </c>
    </row>
    <row r="425" spans="1:10" s="113" customFormat="1">
      <c r="A425" s="371">
        <v>7</v>
      </c>
      <c r="B425" s="372" t="s">
        <v>1160</v>
      </c>
      <c r="C425" s="374" t="s">
        <v>1161</v>
      </c>
      <c r="D425" s="400" t="s">
        <v>1751</v>
      </c>
      <c r="E425" s="376">
        <v>5939.3</v>
      </c>
      <c r="F425" s="994"/>
      <c r="G425" s="401">
        <f t="shared" si="7"/>
        <v>0</v>
      </c>
      <c r="H425" s="374" t="s">
        <v>4809</v>
      </c>
      <c r="I425" s="946"/>
      <c r="J425" s="1005" t="str">
        <f t="shared" si="6"/>
        <v>CHYBNÁ CENA</v>
      </c>
    </row>
    <row r="426" spans="1:10" s="113" customFormat="1">
      <c r="A426" s="371"/>
      <c r="B426" s="379" t="s">
        <v>577</v>
      </c>
      <c r="C426" s="374"/>
      <c r="D426" s="400"/>
      <c r="E426" s="376"/>
      <c r="F426" s="994"/>
      <c r="G426" s="401"/>
      <c r="H426" s="374"/>
      <c r="I426" s="946"/>
      <c r="J426" s="1005" t="str">
        <f t="shared" si="6"/>
        <v/>
      </c>
    </row>
    <row r="427" spans="1:10" s="113" customFormat="1">
      <c r="A427" s="371">
        <v>8</v>
      </c>
      <c r="B427" s="372" t="s">
        <v>907</v>
      </c>
      <c r="C427" s="374" t="s">
        <v>908</v>
      </c>
      <c r="D427" s="400" t="s">
        <v>4492</v>
      </c>
      <c r="E427" s="376">
        <v>15</v>
      </c>
      <c r="F427" s="994"/>
      <c r="G427" s="401">
        <f t="shared" si="7"/>
        <v>0</v>
      </c>
      <c r="H427" s="374" t="s">
        <v>909</v>
      </c>
      <c r="I427" s="946"/>
      <c r="J427" s="1005" t="str">
        <f t="shared" si="6"/>
        <v>CHYBNÁ CENA</v>
      </c>
    </row>
    <row r="428" spans="1:10" s="113" customFormat="1">
      <c r="A428" s="371"/>
      <c r="B428" s="379" t="s">
        <v>577</v>
      </c>
      <c r="C428" s="374"/>
      <c r="D428" s="400"/>
      <c r="E428" s="376"/>
      <c r="F428" s="994"/>
      <c r="G428" s="401"/>
      <c r="H428" s="374"/>
      <c r="I428" s="946"/>
      <c r="J428" s="1005" t="str">
        <f t="shared" si="6"/>
        <v/>
      </c>
    </row>
    <row r="429" spans="1:10" s="113" customFormat="1">
      <c r="A429" s="371">
        <v>9</v>
      </c>
      <c r="B429" s="372" t="s">
        <v>1162</v>
      </c>
      <c r="C429" s="374" t="s">
        <v>904</v>
      </c>
      <c r="D429" s="400" t="s">
        <v>4492</v>
      </c>
      <c r="E429" s="376">
        <f>3*E427</f>
        <v>45</v>
      </c>
      <c r="F429" s="994"/>
      <c r="G429" s="401">
        <f t="shared" si="7"/>
        <v>0</v>
      </c>
      <c r="H429" s="374"/>
      <c r="I429" s="946"/>
      <c r="J429" s="1005" t="str">
        <f t="shared" si="6"/>
        <v>CHYBNÁ CENA</v>
      </c>
    </row>
    <row r="430" spans="1:10" s="113" customFormat="1">
      <c r="A430" s="371"/>
      <c r="B430" s="379" t="s">
        <v>577</v>
      </c>
      <c r="C430" s="380" t="s">
        <v>1153</v>
      </c>
      <c r="D430" s="400"/>
      <c r="E430" s="376"/>
      <c r="F430" s="994"/>
      <c r="G430" s="401"/>
      <c r="H430" s="374"/>
      <c r="I430" s="946"/>
      <c r="J430" s="1005" t="str">
        <f t="shared" si="6"/>
        <v/>
      </c>
    </row>
    <row r="431" spans="1:10" s="113" customFormat="1">
      <c r="A431" s="371">
        <v>10</v>
      </c>
      <c r="B431" s="372" t="s">
        <v>905</v>
      </c>
      <c r="C431" s="374" t="s">
        <v>906</v>
      </c>
      <c r="D431" s="400" t="s">
        <v>4492</v>
      </c>
      <c r="E431" s="376">
        <v>15</v>
      </c>
      <c r="F431" s="994"/>
      <c r="G431" s="401">
        <f t="shared" si="7"/>
        <v>0</v>
      </c>
      <c r="H431" s="374"/>
      <c r="I431" s="946"/>
      <c r="J431" s="1005" t="str">
        <f t="shared" si="6"/>
        <v>CHYBNÁ CENA</v>
      </c>
    </row>
    <row r="432" spans="1:10" s="113" customFormat="1">
      <c r="A432" s="371"/>
      <c r="B432" s="379" t="s">
        <v>577</v>
      </c>
      <c r="C432" s="374"/>
      <c r="D432" s="400"/>
      <c r="E432" s="376"/>
      <c r="F432" s="994"/>
      <c r="G432" s="401"/>
      <c r="H432" s="374"/>
      <c r="I432" s="946"/>
      <c r="J432" s="1005" t="str">
        <f t="shared" si="6"/>
        <v/>
      </c>
    </row>
    <row r="433" spans="1:15" s="113" customFormat="1">
      <c r="A433" s="705" t="s">
        <v>4676</v>
      </c>
      <c r="B433" s="706" t="s">
        <v>1231</v>
      </c>
      <c r="C433" s="712" t="s">
        <v>1232</v>
      </c>
      <c r="D433" s="709"/>
      <c r="E433" s="710"/>
      <c r="F433" s="998"/>
      <c r="G433" s="708">
        <f>SUM(G434:G621)</f>
        <v>0</v>
      </c>
      <c r="H433" s="948"/>
      <c r="I433" s="950"/>
      <c r="J433" s="1005" t="str">
        <f t="shared" si="6"/>
        <v/>
      </c>
    </row>
    <row r="434" spans="1:15" s="113" customFormat="1" ht="33.75">
      <c r="A434" s="371">
        <v>1</v>
      </c>
      <c r="B434" s="372" t="s">
        <v>1233</v>
      </c>
      <c r="C434" s="374" t="s">
        <v>1234</v>
      </c>
      <c r="D434" s="400" t="s">
        <v>1751</v>
      </c>
      <c r="E434" s="376">
        <v>98.4</v>
      </c>
      <c r="F434" s="994"/>
      <c r="G434" s="401">
        <f>E434*F434</f>
        <v>0</v>
      </c>
      <c r="H434" s="374" t="s">
        <v>4807</v>
      </c>
      <c r="I434" s="946"/>
      <c r="J434" s="1005" t="str">
        <f t="shared" si="6"/>
        <v>CHYBNÁ CENA</v>
      </c>
    </row>
    <row r="435" spans="1:15" s="113" customFormat="1">
      <c r="A435" s="371"/>
      <c r="B435" s="379"/>
      <c r="C435" s="380" t="s">
        <v>2192</v>
      </c>
      <c r="D435" s="400"/>
      <c r="E435" s="376"/>
      <c r="F435" s="994"/>
      <c r="G435" s="401"/>
      <c r="H435" s="374"/>
      <c r="I435" s="946"/>
      <c r="J435" s="1005" t="str">
        <f t="shared" si="6"/>
        <v/>
      </c>
    </row>
    <row r="436" spans="1:15" s="113" customFormat="1" ht="33.75">
      <c r="A436" s="371">
        <v>2</v>
      </c>
      <c r="B436" s="372" t="s">
        <v>1235</v>
      </c>
      <c r="C436" s="374" t="s">
        <v>1236</v>
      </c>
      <c r="D436" s="400" t="s">
        <v>1751</v>
      </c>
      <c r="E436" s="376">
        <v>88</v>
      </c>
      <c r="F436" s="994"/>
      <c r="G436" s="401">
        <f>E436*F436</f>
        <v>0</v>
      </c>
      <c r="H436" s="374" t="s">
        <v>4810</v>
      </c>
      <c r="I436" s="946"/>
      <c r="J436" s="1005" t="str">
        <f t="shared" si="6"/>
        <v>CHYBNÁ CENA</v>
      </c>
    </row>
    <row r="437" spans="1:15" s="113" customFormat="1">
      <c r="A437" s="371"/>
      <c r="B437" s="379"/>
      <c r="C437" s="380" t="s">
        <v>2195</v>
      </c>
      <c r="D437" s="400"/>
      <c r="E437" s="376"/>
      <c r="F437" s="994"/>
      <c r="G437" s="401"/>
      <c r="H437" s="374"/>
      <c r="I437" s="946"/>
      <c r="J437" s="1005" t="str">
        <f t="shared" si="6"/>
        <v/>
      </c>
    </row>
    <row r="438" spans="1:15" s="113" customFormat="1" ht="22.5">
      <c r="A438" s="371">
        <v>3</v>
      </c>
      <c r="B438" s="372" t="s">
        <v>1237</v>
      </c>
      <c r="C438" s="374" t="s">
        <v>609</v>
      </c>
      <c r="D438" s="400" t="s">
        <v>4492</v>
      </c>
      <c r="E438" s="376">
        <v>1224</v>
      </c>
      <c r="F438" s="994"/>
      <c r="G438" s="401">
        <f>E438*F438</f>
        <v>0</v>
      </c>
      <c r="H438" s="374" t="s">
        <v>4811</v>
      </c>
      <c r="I438" s="946"/>
      <c r="J438" s="1005" t="str">
        <f t="shared" si="6"/>
        <v>CHYBNÁ CENA</v>
      </c>
    </row>
    <row r="439" spans="1:15" s="113" customFormat="1">
      <c r="A439" s="371"/>
      <c r="B439" s="379"/>
      <c r="C439" s="374"/>
      <c r="D439" s="400"/>
      <c r="E439" s="376"/>
      <c r="F439" s="994"/>
      <c r="G439" s="401"/>
      <c r="H439" s="374"/>
      <c r="I439" s="946"/>
      <c r="J439" s="1005" t="str">
        <f t="shared" si="6"/>
        <v/>
      </c>
    </row>
    <row r="440" spans="1:15" s="113" customFormat="1" ht="22.5">
      <c r="A440" s="371">
        <v>4</v>
      </c>
      <c r="B440" s="372" t="s">
        <v>1238</v>
      </c>
      <c r="C440" s="374" t="s">
        <v>1239</v>
      </c>
      <c r="D440" s="400" t="s">
        <v>1751</v>
      </c>
      <c r="E440" s="376">
        <v>5939.3</v>
      </c>
      <c r="F440" s="994"/>
      <c r="G440" s="401">
        <f>E440*F440</f>
        <v>0</v>
      </c>
      <c r="H440" s="374" t="s">
        <v>4811</v>
      </c>
      <c r="I440" s="946"/>
      <c r="J440" s="1005" t="str">
        <f t="shared" si="6"/>
        <v>CHYBNÁ CENA</v>
      </c>
    </row>
    <row r="441" spans="1:15" s="113" customFormat="1">
      <c r="A441" s="371"/>
      <c r="B441" s="379" t="s">
        <v>577</v>
      </c>
      <c r="C441" s="374"/>
      <c r="D441" s="400"/>
      <c r="E441" s="376"/>
      <c r="F441" s="994"/>
      <c r="G441" s="401"/>
      <c r="H441" s="374"/>
      <c r="I441" s="946"/>
      <c r="J441" s="1005" t="str">
        <f t="shared" si="6"/>
        <v/>
      </c>
      <c r="L441" s="804"/>
      <c r="M441" s="804"/>
      <c r="N441" s="804"/>
      <c r="O441" s="804"/>
    </row>
    <row r="442" spans="1:15" s="113" customFormat="1">
      <c r="A442" s="371">
        <v>5</v>
      </c>
      <c r="B442" s="372" t="s">
        <v>3494</v>
      </c>
      <c r="C442" s="374" t="s">
        <v>1240</v>
      </c>
      <c r="D442" s="400" t="s">
        <v>4492</v>
      </c>
      <c r="E442" s="376">
        <v>59.66</v>
      </c>
      <c r="F442" s="994"/>
      <c r="G442" s="401">
        <f>E442*F442</f>
        <v>0</v>
      </c>
      <c r="H442" s="374" t="s">
        <v>958</v>
      </c>
      <c r="I442" s="946"/>
      <c r="J442" s="1005" t="str">
        <f t="shared" si="6"/>
        <v>CHYBNÁ CENA</v>
      </c>
      <c r="L442" s="804"/>
      <c r="M442" s="725"/>
      <c r="N442" s="804"/>
      <c r="O442" s="804"/>
    </row>
    <row r="443" spans="1:15" s="113" customFormat="1">
      <c r="A443" s="371"/>
      <c r="B443" s="379"/>
      <c r="C443" s="374"/>
      <c r="D443" s="400"/>
      <c r="E443" s="376"/>
      <c r="F443" s="994"/>
      <c r="G443" s="401"/>
      <c r="H443" s="374"/>
      <c r="I443" s="946"/>
      <c r="J443" s="1005" t="str">
        <f t="shared" si="6"/>
        <v/>
      </c>
      <c r="L443" s="804"/>
      <c r="M443" s="725"/>
      <c r="N443" s="804"/>
      <c r="O443" s="804"/>
    </row>
    <row r="444" spans="1:15" s="113" customFormat="1" ht="22.5">
      <c r="A444" s="371">
        <v>6</v>
      </c>
      <c r="B444" s="372" t="s">
        <v>3495</v>
      </c>
      <c r="C444" s="374" t="s">
        <v>1241</v>
      </c>
      <c r="D444" s="400" t="s">
        <v>4492</v>
      </c>
      <c r="E444" s="376">
        <v>33.4</v>
      </c>
      <c r="F444" s="994"/>
      <c r="G444" s="401">
        <f>E444*F444</f>
        <v>0</v>
      </c>
      <c r="H444" s="374" t="s">
        <v>958</v>
      </c>
      <c r="I444" s="946"/>
      <c r="J444" s="1005" t="str">
        <f t="shared" si="6"/>
        <v>CHYBNÁ CENA</v>
      </c>
      <c r="L444" s="804"/>
      <c r="M444" s="725"/>
      <c r="N444" s="804"/>
      <c r="O444" s="804"/>
    </row>
    <row r="445" spans="1:15" s="113" customFormat="1">
      <c r="A445" s="371"/>
      <c r="B445" s="379"/>
      <c r="C445" s="374"/>
      <c r="D445" s="400"/>
      <c r="E445" s="376"/>
      <c r="F445" s="994"/>
      <c r="G445" s="401"/>
      <c r="H445" s="374"/>
      <c r="I445" s="946"/>
      <c r="J445" s="1005" t="str">
        <f t="shared" si="6"/>
        <v/>
      </c>
      <c r="L445" s="804"/>
      <c r="M445" s="725"/>
      <c r="N445" s="804"/>
      <c r="O445" s="804"/>
    </row>
    <row r="446" spans="1:15" s="113" customFormat="1">
      <c r="A446" s="371">
        <v>7</v>
      </c>
      <c r="B446" s="372" t="s">
        <v>3496</v>
      </c>
      <c r="C446" s="374" t="s">
        <v>1242</v>
      </c>
      <c r="D446" s="400" t="s">
        <v>4492</v>
      </c>
      <c r="E446" s="376">
        <v>133.36000000000001</v>
      </c>
      <c r="F446" s="994"/>
      <c r="G446" s="401">
        <f>E446*F446</f>
        <v>0</v>
      </c>
      <c r="H446" s="374" t="s">
        <v>958</v>
      </c>
      <c r="I446" s="946"/>
      <c r="J446" s="1005" t="str">
        <f t="shared" si="6"/>
        <v>CHYBNÁ CENA</v>
      </c>
      <c r="L446" s="804"/>
      <c r="M446" s="725"/>
      <c r="N446" s="804"/>
      <c r="O446" s="804"/>
    </row>
    <row r="447" spans="1:15" s="113" customFormat="1">
      <c r="A447" s="371"/>
      <c r="B447" s="379"/>
      <c r="C447" s="374"/>
      <c r="D447" s="400"/>
      <c r="E447" s="376"/>
      <c r="F447" s="994"/>
      <c r="G447" s="401"/>
      <c r="H447" s="374"/>
      <c r="I447" s="946"/>
      <c r="J447" s="1005" t="str">
        <f t="shared" si="6"/>
        <v/>
      </c>
      <c r="L447" s="804"/>
      <c r="M447" s="725"/>
      <c r="N447" s="804"/>
      <c r="O447" s="804"/>
    </row>
    <row r="448" spans="1:15" s="113" customFormat="1" ht="24.75" customHeight="1">
      <c r="A448" s="371">
        <v>8</v>
      </c>
      <c r="B448" s="372" t="s">
        <v>3497</v>
      </c>
      <c r="C448" s="374" t="s">
        <v>1243</v>
      </c>
      <c r="D448" s="400" t="s">
        <v>4492</v>
      </c>
      <c r="E448" s="376">
        <v>72.09</v>
      </c>
      <c r="F448" s="994"/>
      <c r="G448" s="401">
        <f>E448*F448</f>
        <v>0</v>
      </c>
      <c r="H448" s="374" t="s">
        <v>958</v>
      </c>
      <c r="I448" s="946"/>
      <c r="J448" s="1005" t="str">
        <f t="shared" si="6"/>
        <v>CHYBNÁ CENA</v>
      </c>
      <c r="L448" s="804"/>
      <c r="M448" s="725"/>
      <c r="N448" s="804"/>
      <c r="O448" s="804"/>
    </row>
    <row r="449" spans="1:15" s="113" customFormat="1">
      <c r="A449" s="371"/>
      <c r="B449" s="379"/>
      <c r="C449" s="374"/>
      <c r="D449" s="400"/>
      <c r="E449" s="376"/>
      <c r="F449" s="994"/>
      <c r="G449" s="401"/>
      <c r="H449" s="374"/>
      <c r="I449" s="946"/>
      <c r="J449" s="1005" t="str">
        <f t="shared" si="6"/>
        <v/>
      </c>
      <c r="L449" s="804"/>
      <c r="M449" s="725"/>
      <c r="N449" s="804"/>
      <c r="O449" s="804"/>
    </row>
    <row r="450" spans="1:15" s="113" customFormat="1">
      <c r="A450" s="371">
        <v>9</v>
      </c>
      <c r="B450" s="372" t="s">
        <v>3498</v>
      </c>
      <c r="C450" s="374" t="s">
        <v>1244</v>
      </c>
      <c r="D450" s="400" t="s">
        <v>4492</v>
      </c>
      <c r="E450" s="376">
        <v>59.65</v>
      </c>
      <c r="F450" s="994"/>
      <c r="G450" s="401">
        <f>E450*F450</f>
        <v>0</v>
      </c>
      <c r="H450" s="374" t="s">
        <v>958</v>
      </c>
      <c r="I450" s="946"/>
      <c r="J450" s="1005" t="str">
        <f t="shared" si="6"/>
        <v>CHYBNÁ CENA</v>
      </c>
      <c r="L450" s="804"/>
      <c r="M450" s="725"/>
      <c r="N450" s="804"/>
      <c r="O450" s="804"/>
    </row>
    <row r="451" spans="1:15" s="113" customFormat="1">
      <c r="A451" s="371"/>
      <c r="B451" s="379"/>
      <c r="C451" s="374"/>
      <c r="D451" s="400"/>
      <c r="E451" s="376"/>
      <c r="F451" s="994"/>
      <c r="G451" s="401"/>
      <c r="H451" s="374"/>
      <c r="I451" s="946"/>
      <c r="J451" s="1005" t="str">
        <f t="shared" si="6"/>
        <v/>
      </c>
      <c r="L451" s="804"/>
      <c r="M451" s="725"/>
      <c r="N451" s="804"/>
      <c r="O451" s="804"/>
    </row>
    <row r="452" spans="1:15" s="113" customFormat="1" ht="25.5" customHeight="1">
      <c r="A452" s="371">
        <v>10</v>
      </c>
      <c r="B452" s="372" t="s">
        <v>3499</v>
      </c>
      <c r="C452" s="374" t="s">
        <v>1245</v>
      </c>
      <c r="D452" s="400" t="s">
        <v>4492</v>
      </c>
      <c r="E452" s="376">
        <v>37.619999999999997</v>
      </c>
      <c r="F452" s="994"/>
      <c r="G452" s="401">
        <f>E452*F452</f>
        <v>0</v>
      </c>
      <c r="H452" s="374" t="s">
        <v>958</v>
      </c>
      <c r="I452" s="946"/>
      <c r="J452" s="1005" t="str">
        <f t="shared" si="6"/>
        <v>CHYBNÁ CENA</v>
      </c>
      <c r="L452" s="804"/>
      <c r="M452" s="725"/>
      <c r="N452" s="804"/>
      <c r="O452" s="804"/>
    </row>
    <row r="453" spans="1:15" s="113" customFormat="1">
      <c r="A453" s="371"/>
      <c r="B453" s="379"/>
      <c r="C453" s="374"/>
      <c r="D453" s="400"/>
      <c r="E453" s="376"/>
      <c r="F453" s="994"/>
      <c r="G453" s="401"/>
      <c r="H453" s="374"/>
      <c r="I453" s="946"/>
      <c r="J453" s="1005" t="str">
        <f t="shared" si="6"/>
        <v/>
      </c>
      <c r="L453" s="804"/>
      <c r="M453" s="804"/>
      <c r="N453" s="804"/>
      <c r="O453" s="804"/>
    </row>
    <row r="454" spans="1:15" s="113" customFormat="1">
      <c r="A454" s="371">
        <v>11</v>
      </c>
      <c r="B454" s="372" t="s">
        <v>3500</v>
      </c>
      <c r="C454" s="374" t="s">
        <v>1246</v>
      </c>
      <c r="D454" s="400" t="s">
        <v>2695</v>
      </c>
      <c r="E454" s="376">
        <v>16</v>
      </c>
      <c r="F454" s="994"/>
      <c r="G454" s="401">
        <f>E454*F454</f>
        <v>0</v>
      </c>
      <c r="H454" s="374" t="s">
        <v>958</v>
      </c>
      <c r="I454" s="946"/>
      <c r="J454" s="1005" t="str">
        <f t="shared" si="6"/>
        <v>CHYBNÁ CENA</v>
      </c>
    </row>
    <row r="455" spans="1:15" s="113" customFormat="1">
      <c r="A455" s="371"/>
      <c r="B455" s="379"/>
      <c r="C455" s="374"/>
      <c r="D455" s="400"/>
      <c r="E455" s="376"/>
      <c r="F455" s="994"/>
      <c r="G455" s="401"/>
      <c r="H455" s="374"/>
      <c r="I455" s="946"/>
      <c r="J455" s="1005" t="str">
        <f t="shared" si="6"/>
        <v/>
      </c>
    </row>
    <row r="456" spans="1:15" s="113" customFormat="1">
      <c r="A456" s="371">
        <v>12</v>
      </c>
      <c r="B456" s="372" t="s">
        <v>3501</v>
      </c>
      <c r="C456" s="374" t="s">
        <v>1247</v>
      </c>
      <c r="D456" s="400" t="s">
        <v>2695</v>
      </c>
      <c r="E456" s="376">
        <v>2</v>
      </c>
      <c r="F456" s="994"/>
      <c r="G456" s="401">
        <f>E456*F456</f>
        <v>0</v>
      </c>
      <c r="H456" s="374" t="s">
        <v>958</v>
      </c>
      <c r="I456" s="946"/>
      <c r="J456" s="1005" t="str">
        <f t="shared" ref="J456:J519" si="8">IF((ISBLANK(D456)),"",IF(G456&lt;=0,"CHYBNÁ CENA",""))</f>
        <v>CHYBNÁ CENA</v>
      </c>
    </row>
    <row r="457" spans="1:15" s="113" customFormat="1">
      <c r="A457" s="371"/>
      <c r="B457" s="379"/>
      <c r="C457" s="374"/>
      <c r="D457" s="400"/>
      <c r="E457" s="376"/>
      <c r="F457" s="994"/>
      <c r="G457" s="401"/>
      <c r="H457" s="374"/>
      <c r="I457" s="946"/>
      <c r="J457" s="1005" t="str">
        <f t="shared" si="8"/>
        <v/>
      </c>
    </row>
    <row r="458" spans="1:15" s="113" customFormat="1" ht="22.5">
      <c r="A458" s="371">
        <v>13</v>
      </c>
      <c r="B458" s="372" t="s">
        <v>3502</v>
      </c>
      <c r="C458" s="374" t="s">
        <v>1248</v>
      </c>
      <c r="D458" s="400" t="s">
        <v>2695</v>
      </c>
      <c r="E458" s="376">
        <v>25</v>
      </c>
      <c r="F458" s="994"/>
      <c r="G458" s="401">
        <f>E458*F458</f>
        <v>0</v>
      </c>
      <c r="H458" s="374" t="s">
        <v>958</v>
      </c>
      <c r="I458" s="946"/>
      <c r="J458" s="1005" t="str">
        <f t="shared" si="8"/>
        <v>CHYBNÁ CENA</v>
      </c>
    </row>
    <row r="459" spans="1:15" s="113" customFormat="1">
      <c r="A459" s="371"/>
      <c r="B459" s="379"/>
      <c r="C459" s="374"/>
      <c r="D459" s="400"/>
      <c r="E459" s="376"/>
      <c r="F459" s="994"/>
      <c r="G459" s="401"/>
      <c r="H459" s="374"/>
      <c r="I459" s="946"/>
      <c r="J459" s="1005" t="str">
        <f t="shared" si="8"/>
        <v/>
      </c>
    </row>
    <row r="460" spans="1:15" s="113" customFormat="1" ht="22.5">
      <c r="A460" s="371">
        <v>14</v>
      </c>
      <c r="B460" s="372" t="s">
        <v>3503</v>
      </c>
      <c r="C460" s="374" t="s">
        <v>1249</v>
      </c>
      <c r="D460" s="400" t="s">
        <v>2695</v>
      </c>
      <c r="E460" s="376">
        <v>1</v>
      </c>
      <c r="F460" s="994"/>
      <c r="G460" s="401">
        <f>E460*F460</f>
        <v>0</v>
      </c>
      <c r="H460" s="374" t="s">
        <v>958</v>
      </c>
      <c r="I460" s="946"/>
      <c r="J460" s="1005" t="str">
        <f t="shared" si="8"/>
        <v>CHYBNÁ CENA</v>
      </c>
    </row>
    <row r="461" spans="1:15" s="113" customFormat="1">
      <c r="A461" s="371"/>
      <c r="B461" s="379"/>
      <c r="C461" s="374"/>
      <c r="D461" s="400"/>
      <c r="E461" s="376"/>
      <c r="F461" s="994"/>
      <c r="G461" s="401"/>
      <c r="H461" s="374"/>
      <c r="I461" s="946"/>
      <c r="J461" s="1005" t="str">
        <f t="shared" si="8"/>
        <v/>
      </c>
    </row>
    <row r="462" spans="1:15" s="113" customFormat="1" ht="56.25">
      <c r="A462" s="371">
        <v>15</v>
      </c>
      <c r="B462" s="372" t="s">
        <v>502</v>
      </c>
      <c r="C462" s="374" t="s">
        <v>574</v>
      </c>
      <c r="D462" s="400" t="s">
        <v>2695</v>
      </c>
      <c r="E462" s="376">
        <v>1</v>
      </c>
      <c r="F462" s="994"/>
      <c r="G462" s="401">
        <f>E462*F462</f>
        <v>0</v>
      </c>
      <c r="H462" s="374" t="s">
        <v>958</v>
      </c>
      <c r="I462" s="946"/>
      <c r="J462" s="1005" t="str">
        <f t="shared" si="8"/>
        <v>CHYBNÁ CENA</v>
      </c>
    </row>
    <row r="463" spans="1:15" s="113" customFormat="1">
      <c r="A463" s="371"/>
      <c r="B463" s="379"/>
      <c r="C463" s="374"/>
      <c r="D463" s="400"/>
      <c r="E463" s="376"/>
      <c r="F463" s="994"/>
      <c r="G463" s="401"/>
      <c r="H463" s="374"/>
      <c r="I463" s="946"/>
      <c r="J463" s="1005" t="str">
        <f t="shared" si="8"/>
        <v/>
      </c>
    </row>
    <row r="464" spans="1:15" s="113" customFormat="1" ht="56.25">
      <c r="A464" s="371">
        <v>16</v>
      </c>
      <c r="B464" s="372" t="s">
        <v>503</v>
      </c>
      <c r="C464" s="374" t="s">
        <v>573</v>
      </c>
      <c r="D464" s="400" t="s">
        <v>2695</v>
      </c>
      <c r="E464" s="376">
        <v>1</v>
      </c>
      <c r="F464" s="994"/>
      <c r="G464" s="401">
        <f>E464*F464</f>
        <v>0</v>
      </c>
      <c r="H464" s="374" t="s">
        <v>958</v>
      </c>
      <c r="I464" s="946"/>
      <c r="J464" s="1005" t="str">
        <f t="shared" si="8"/>
        <v>CHYBNÁ CENA</v>
      </c>
    </row>
    <row r="465" spans="1:10" s="113" customFormat="1">
      <c r="A465" s="371"/>
      <c r="B465" s="379"/>
      <c r="C465" s="374"/>
      <c r="D465" s="400"/>
      <c r="E465" s="376"/>
      <c r="F465" s="994"/>
      <c r="G465" s="401"/>
      <c r="H465" s="374"/>
      <c r="I465" s="946"/>
      <c r="J465" s="1005" t="str">
        <f t="shared" si="8"/>
        <v/>
      </c>
    </row>
    <row r="466" spans="1:10" s="113" customFormat="1" ht="56.25">
      <c r="A466" s="371">
        <v>17</v>
      </c>
      <c r="B466" s="372" t="s">
        <v>3504</v>
      </c>
      <c r="C466" s="374" t="s">
        <v>575</v>
      </c>
      <c r="D466" s="400" t="s">
        <v>2695</v>
      </c>
      <c r="E466" s="376">
        <v>2</v>
      </c>
      <c r="F466" s="994"/>
      <c r="G466" s="401">
        <f t="shared" ref="G466:G488" si="9">E466*F466</f>
        <v>0</v>
      </c>
      <c r="H466" s="374" t="s">
        <v>958</v>
      </c>
      <c r="I466" s="946"/>
      <c r="J466" s="1005" t="str">
        <f t="shared" si="8"/>
        <v>CHYBNÁ CENA</v>
      </c>
    </row>
    <row r="467" spans="1:10" s="113" customFormat="1">
      <c r="A467" s="371"/>
      <c r="B467" s="379"/>
      <c r="C467" s="374"/>
      <c r="D467" s="400"/>
      <c r="E467" s="376"/>
      <c r="F467" s="994"/>
      <c r="G467" s="401"/>
      <c r="H467" s="374"/>
      <c r="I467" s="946"/>
      <c r="J467" s="1005" t="str">
        <f t="shared" si="8"/>
        <v/>
      </c>
    </row>
    <row r="468" spans="1:10" s="113" customFormat="1" ht="22.5">
      <c r="A468" s="371">
        <v>18</v>
      </c>
      <c r="B468" s="372" t="s">
        <v>3505</v>
      </c>
      <c r="C468" s="374" t="s">
        <v>1250</v>
      </c>
      <c r="D468" s="400" t="s">
        <v>4492</v>
      </c>
      <c r="E468" s="376">
        <v>14.1</v>
      </c>
      <c r="F468" s="994"/>
      <c r="G468" s="401">
        <f t="shared" si="9"/>
        <v>0</v>
      </c>
      <c r="H468" s="374" t="s">
        <v>958</v>
      </c>
      <c r="I468" s="946"/>
      <c r="J468" s="1005" t="str">
        <f t="shared" si="8"/>
        <v>CHYBNÁ CENA</v>
      </c>
    </row>
    <row r="469" spans="1:10" s="113" customFormat="1">
      <c r="A469" s="371"/>
      <c r="B469" s="379"/>
      <c r="C469" s="374"/>
      <c r="D469" s="400"/>
      <c r="E469" s="376"/>
      <c r="F469" s="994"/>
      <c r="G469" s="401"/>
      <c r="H469" s="374"/>
      <c r="I469" s="946"/>
      <c r="J469" s="1005" t="str">
        <f t="shared" si="8"/>
        <v/>
      </c>
    </row>
    <row r="470" spans="1:10" s="113" customFormat="1" ht="22.5">
      <c r="A470" s="371">
        <v>19</v>
      </c>
      <c r="B470" s="372" t="s">
        <v>3506</v>
      </c>
      <c r="C470" s="374" t="s">
        <v>1251</v>
      </c>
      <c r="D470" s="400" t="s">
        <v>4492</v>
      </c>
      <c r="E470" s="376">
        <v>1.4</v>
      </c>
      <c r="F470" s="994"/>
      <c r="G470" s="401">
        <f t="shared" si="9"/>
        <v>0</v>
      </c>
      <c r="H470" s="374" t="s">
        <v>958</v>
      </c>
      <c r="I470" s="946"/>
      <c r="J470" s="1005" t="str">
        <f t="shared" si="8"/>
        <v>CHYBNÁ CENA</v>
      </c>
    </row>
    <row r="471" spans="1:10" s="113" customFormat="1">
      <c r="A471" s="371"/>
      <c r="B471" s="379"/>
      <c r="C471" s="374"/>
      <c r="D471" s="400"/>
      <c r="E471" s="376"/>
      <c r="F471" s="994"/>
      <c r="G471" s="401"/>
      <c r="H471" s="374"/>
      <c r="I471" s="946"/>
      <c r="J471" s="1005" t="str">
        <f t="shared" si="8"/>
        <v/>
      </c>
    </row>
    <row r="472" spans="1:10" s="113" customFormat="1" ht="22.5">
      <c r="A472" s="371">
        <v>20</v>
      </c>
      <c r="B472" s="372" t="s">
        <v>4253</v>
      </c>
      <c r="C472" s="374" t="s">
        <v>1252</v>
      </c>
      <c r="D472" s="400" t="s">
        <v>4492</v>
      </c>
      <c r="E472" s="376">
        <v>14.1</v>
      </c>
      <c r="F472" s="994"/>
      <c r="G472" s="401">
        <f t="shared" si="9"/>
        <v>0</v>
      </c>
      <c r="H472" s="374" t="s">
        <v>958</v>
      </c>
      <c r="I472" s="946"/>
      <c r="J472" s="1005" t="str">
        <f t="shared" si="8"/>
        <v>CHYBNÁ CENA</v>
      </c>
    </row>
    <row r="473" spans="1:10" s="113" customFormat="1">
      <c r="A473" s="371"/>
      <c r="B473" s="379"/>
      <c r="C473" s="374"/>
      <c r="D473" s="400"/>
      <c r="E473" s="376"/>
      <c r="F473" s="994"/>
      <c r="G473" s="401"/>
      <c r="H473" s="374"/>
      <c r="I473" s="946"/>
      <c r="J473" s="1005" t="str">
        <f t="shared" si="8"/>
        <v/>
      </c>
    </row>
    <row r="474" spans="1:10" s="113" customFormat="1" ht="22.5">
      <c r="A474" s="371">
        <v>21</v>
      </c>
      <c r="B474" s="372" t="s">
        <v>4254</v>
      </c>
      <c r="C474" s="374" t="s">
        <v>1253</v>
      </c>
      <c r="D474" s="400" t="s">
        <v>4492</v>
      </c>
      <c r="E474" s="376">
        <v>1.4</v>
      </c>
      <c r="F474" s="994"/>
      <c r="G474" s="401">
        <f t="shared" si="9"/>
        <v>0</v>
      </c>
      <c r="H474" s="374" t="s">
        <v>958</v>
      </c>
      <c r="I474" s="946"/>
      <c r="J474" s="1005" t="str">
        <f t="shared" si="8"/>
        <v>CHYBNÁ CENA</v>
      </c>
    </row>
    <row r="475" spans="1:10" s="113" customFormat="1">
      <c r="A475" s="371"/>
      <c r="B475" s="379"/>
      <c r="C475" s="374"/>
      <c r="D475" s="400"/>
      <c r="E475" s="376"/>
      <c r="F475" s="994"/>
      <c r="G475" s="401"/>
      <c r="H475" s="374"/>
      <c r="I475" s="946"/>
      <c r="J475" s="1005" t="str">
        <f t="shared" si="8"/>
        <v/>
      </c>
    </row>
    <row r="476" spans="1:10" s="113" customFormat="1" ht="45">
      <c r="A476" s="371">
        <v>22</v>
      </c>
      <c r="B476" s="372" t="s">
        <v>4255</v>
      </c>
      <c r="C476" s="374" t="s">
        <v>571</v>
      </c>
      <c r="D476" s="400" t="s">
        <v>1751</v>
      </c>
      <c r="E476" s="376">
        <v>5.4</v>
      </c>
      <c r="F476" s="994"/>
      <c r="G476" s="401">
        <f t="shared" si="9"/>
        <v>0</v>
      </c>
      <c r="H476" s="374" t="s">
        <v>958</v>
      </c>
      <c r="I476" s="946"/>
      <c r="J476" s="1005" t="str">
        <f t="shared" si="8"/>
        <v>CHYBNÁ CENA</v>
      </c>
    </row>
    <row r="477" spans="1:10" s="113" customFormat="1">
      <c r="A477" s="371"/>
      <c r="B477" s="379"/>
      <c r="C477" s="374"/>
      <c r="D477" s="400"/>
      <c r="E477" s="376"/>
      <c r="F477" s="994"/>
      <c r="G477" s="401"/>
      <c r="H477" s="374"/>
      <c r="I477" s="946"/>
      <c r="J477" s="1005" t="str">
        <f t="shared" si="8"/>
        <v/>
      </c>
    </row>
    <row r="478" spans="1:10" s="113" customFormat="1" ht="45">
      <c r="A478" s="371">
        <v>23</v>
      </c>
      <c r="B478" s="372" t="s">
        <v>4256</v>
      </c>
      <c r="C478" s="374" t="s">
        <v>572</v>
      </c>
      <c r="D478" s="400" t="s">
        <v>1751</v>
      </c>
      <c r="E478" s="376">
        <f>8.91*2</f>
        <v>17.82</v>
      </c>
      <c r="F478" s="994"/>
      <c r="G478" s="401">
        <f t="shared" si="9"/>
        <v>0</v>
      </c>
      <c r="H478" s="374" t="s">
        <v>958</v>
      </c>
      <c r="I478" s="946"/>
      <c r="J478" s="1005" t="str">
        <f t="shared" si="8"/>
        <v>CHYBNÁ CENA</v>
      </c>
    </row>
    <row r="479" spans="1:10" s="113" customFormat="1">
      <c r="A479" s="371"/>
      <c r="B479" s="379"/>
      <c r="C479" s="374"/>
      <c r="D479" s="400"/>
      <c r="E479" s="376"/>
      <c r="F479" s="994"/>
      <c r="G479" s="401"/>
      <c r="H479" s="374"/>
      <c r="I479" s="946"/>
      <c r="J479" s="1005" t="str">
        <f t="shared" si="8"/>
        <v/>
      </c>
    </row>
    <row r="480" spans="1:10" s="113" customFormat="1" ht="22.5">
      <c r="A480" s="371">
        <v>24</v>
      </c>
      <c r="B480" s="372" t="s">
        <v>4257</v>
      </c>
      <c r="C480" s="374" t="s">
        <v>4485</v>
      </c>
      <c r="D480" s="400" t="s">
        <v>2695</v>
      </c>
      <c r="E480" s="376">
        <v>8</v>
      </c>
      <c r="F480" s="994"/>
      <c r="G480" s="401">
        <f t="shared" si="9"/>
        <v>0</v>
      </c>
      <c r="H480" s="374" t="s">
        <v>958</v>
      </c>
      <c r="I480" s="946"/>
      <c r="J480" s="1005" t="str">
        <f t="shared" si="8"/>
        <v>CHYBNÁ CENA</v>
      </c>
    </row>
    <row r="481" spans="1:10" s="113" customFormat="1">
      <c r="A481" s="371"/>
      <c r="B481" s="379"/>
      <c r="C481" s="374"/>
      <c r="D481" s="400"/>
      <c r="E481" s="376"/>
      <c r="F481" s="994"/>
      <c r="G481" s="401"/>
      <c r="H481" s="374"/>
      <c r="I481" s="946"/>
      <c r="J481" s="1005" t="str">
        <f t="shared" si="8"/>
        <v/>
      </c>
    </row>
    <row r="482" spans="1:10" s="113" customFormat="1" ht="22.5">
      <c r="A482" s="371">
        <v>25</v>
      </c>
      <c r="B482" s="372" t="s">
        <v>4258</v>
      </c>
      <c r="C482" s="374" t="s">
        <v>1254</v>
      </c>
      <c r="D482" s="400" t="s">
        <v>2695</v>
      </c>
      <c r="E482" s="376">
        <v>8</v>
      </c>
      <c r="F482" s="994"/>
      <c r="G482" s="401">
        <f t="shared" si="9"/>
        <v>0</v>
      </c>
      <c r="H482" s="374" t="s">
        <v>958</v>
      </c>
      <c r="I482" s="946"/>
      <c r="J482" s="1005" t="str">
        <f t="shared" si="8"/>
        <v>CHYBNÁ CENA</v>
      </c>
    </row>
    <row r="483" spans="1:10" s="113" customFormat="1">
      <c r="A483" s="371"/>
      <c r="B483" s="379"/>
      <c r="C483" s="374"/>
      <c r="D483" s="400"/>
      <c r="E483" s="376"/>
      <c r="F483" s="994"/>
      <c r="G483" s="401"/>
      <c r="H483" s="374"/>
      <c r="I483" s="946"/>
      <c r="J483" s="1005" t="str">
        <f t="shared" si="8"/>
        <v/>
      </c>
    </row>
    <row r="484" spans="1:10" s="113" customFormat="1" ht="22.5">
      <c r="A484" s="371">
        <v>26</v>
      </c>
      <c r="B484" s="372" t="s">
        <v>4259</v>
      </c>
      <c r="C484" s="374" t="s">
        <v>570</v>
      </c>
      <c r="D484" s="400" t="s">
        <v>2695</v>
      </c>
      <c r="E484" s="376">
        <v>6</v>
      </c>
      <c r="F484" s="994"/>
      <c r="G484" s="401">
        <f t="shared" si="9"/>
        <v>0</v>
      </c>
      <c r="H484" s="374" t="s">
        <v>958</v>
      </c>
      <c r="I484" s="946"/>
      <c r="J484" s="1005" t="str">
        <f t="shared" si="8"/>
        <v>CHYBNÁ CENA</v>
      </c>
    </row>
    <row r="485" spans="1:10" s="113" customFormat="1">
      <c r="A485" s="371"/>
      <c r="B485" s="379"/>
      <c r="C485" s="374"/>
      <c r="D485" s="400"/>
      <c r="E485" s="376"/>
      <c r="F485" s="994"/>
      <c r="G485" s="401"/>
      <c r="H485" s="374"/>
      <c r="I485" s="946"/>
      <c r="J485" s="1005" t="str">
        <f t="shared" si="8"/>
        <v/>
      </c>
    </row>
    <row r="486" spans="1:10" s="113" customFormat="1" ht="22.5">
      <c r="A486" s="371">
        <v>27</v>
      </c>
      <c r="B486" s="372" t="s">
        <v>4260</v>
      </c>
      <c r="C486" s="374" t="s">
        <v>568</v>
      </c>
      <c r="D486" s="400" t="s">
        <v>2695</v>
      </c>
      <c r="E486" s="376">
        <v>6</v>
      </c>
      <c r="F486" s="994"/>
      <c r="G486" s="401">
        <f t="shared" si="9"/>
        <v>0</v>
      </c>
      <c r="H486" s="374" t="s">
        <v>958</v>
      </c>
      <c r="I486" s="946"/>
      <c r="J486" s="1005" t="str">
        <f t="shared" si="8"/>
        <v>CHYBNÁ CENA</v>
      </c>
    </row>
    <row r="487" spans="1:10" s="113" customFormat="1">
      <c r="A487" s="371"/>
      <c r="B487" s="372"/>
      <c r="C487" s="374"/>
      <c r="D487" s="400"/>
      <c r="E487" s="376"/>
      <c r="F487" s="994"/>
      <c r="G487" s="401"/>
      <c r="H487" s="374"/>
      <c r="I487" s="946"/>
      <c r="J487" s="1005" t="str">
        <f t="shared" si="8"/>
        <v/>
      </c>
    </row>
    <row r="488" spans="1:10" s="113" customFormat="1" ht="33.75">
      <c r="A488" s="371">
        <v>28</v>
      </c>
      <c r="B488" s="372" t="s">
        <v>4261</v>
      </c>
      <c r="C488" s="374" t="s">
        <v>569</v>
      </c>
      <c r="D488" s="400" t="s">
        <v>2695</v>
      </c>
      <c r="E488" s="376">
        <v>38</v>
      </c>
      <c r="F488" s="994"/>
      <c r="G488" s="401">
        <f t="shared" si="9"/>
        <v>0</v>
      </c>
      <c r="H488" s="374" t="s">
        <v>958</v>
      </c>
      <c r="I488" s="946"/>
      <c r="J488" s="1005" t="str">
        <f t="shared" si="8"/>
        <v>CHYBNÁ CENA</v>
      </c>
    </row>
    <row r="489" spans="1:10" s="113" customFormat="1">
      <c r="A489" s="371"/>
      <c r="B489" s="372"/>
      <c r="C489" s="374"/>
      <c r="D489" s="400"/>
      <c r="E489" s="376"/>
      <c r="F489" s="994"/>
      <c r="G489" s="401"/>
      <c r="H489" s="374"/>
      <c r="I489" s="946"/>
      <c r="J489" s="1005" t="str">
        <f t="shared" si="8"/>
        <v/>
      </c>
    </row>
    <row r="490" spans="1:10" s="113" customFormat="1" ht="56.25">
      <c r="A490" s="371">
        <v>29</v>
      </c>
      <c r="B490" s="372" t="s">
        <v>4262</v>
      </c>
      <c r="C490" s="374" t="s">
        <v>1255</v>
      </c>
      <c r="D490" s="400" t="s">
        <v>2695</v>
      </c>
      <c r="E490" s="376">
        <v>20</v>
      </c>
      <c r="F490" s="994"/>
      <c r="G490" s="401">
        <f>E490*F490</f>
        <v>0</v>
      </c>
      <c r="H490" s="374" t="s">
        <v>958</v>
      </c>
      <c r="I490" s="946"/>
      <c r="J490" s="1005" t="str">
        <f t="shared" si="8"/>
        <v>CHYBNÁ CENA</v>
      </c>
    </row>
    <row r="491" spans="1:10" s="113" customFormat="1">
      <c r="A491" s="371"/>
      <c r="B491" s="372"/>
      <c r="C491" s="374"/>
      <c r="D491" s="400"/>
      <c r="E491" s="376"/>
      <c r="F491" s="994"/>
      <c r="G491" s="401"/>
      <c r="H491" s="374"/>
      <c r="I491" s="946"/>
      <c r="J491" s="1005" t="str">
        <f t="shared" si="8"/>
        <v/>
      </c>
    </row>
    <row r="492" spans="1:10" s="113" customFormat="1" ht="56.25">
      <c r="A492" s="371">
        <v>30</v>
      </c>
      <c r="B492" s="372" t="s">
        <v>4263</v>
      </c>
      <c r="C492" s="374" t="s">
        <v>1256</v>
      </c>
      <c r="D492" s="400" t="s">
        <v>2695</v>
      </c>
      <c r="E492" s="376">
        <v>73</v>
      </c>
      <c r="F492" s="994"/>
      <c r="G492" s="401">
        <f>E492*F492</f>
        <v>0</v>
      </c>
      <c r="H492" s="374" t="s">
        <v>958</v>
      </c>
      <c r="I492" s="946"/>
      <c r="J492" s="1005" t="str">
        <f t="shared" si="8"/>
        <v>CHYBNÁ CENA</v>
      </c>
    </row>
    <row r="493" spans="1:10" s="113" customFormat="1">
      <c r="A493" s="371"/>
      <c r="B493" s="372"/>
      <c r="C493" s="374"/>
      <c r="D493" s="400"/>
      <c r="E493" s="376"/>
      <c r="F493" s="994"/>
      <c r="G493" s="401"/>
      <c r="H493" s="374"/>
      <c r="I493" s="946"/>
      <c r="J493" s="1005" t="str">
        <f t="shared" si="8"/>
        <v/>
      </c>
    </row>
    <row r="494" spans="1:10" s="113" customFormat="1" ht="56.25">
      <c r="A494" s="371">
        <v>31</v>
      </c>
      <c r="B494" s="372" t="s">
        <v>4264</v>
      </c>
      <c r="C494" s="374" t="s">
        <v>2092</v>
      </c>
      <c r="D494" s="400" t="s">
        <v>2695</v>
      </c>
      <c r="E494" s="376">
        <v>67</v>
      </c>
      <c r="F494" s="994"/>
      <c r="G494" s="401">
        <f>E494*F494</f>
        <v>0</v>
      </c>
      <c r="H494" s="374" t="s">
        <v>958</v>
      </c>
      <c r="I494" s="946"/>
      <c r="J494" s="1005" t="str">
        <f t="shared" si="8"/>
        <v>CHYBNÁ CENA</v>
      </c>
    </row>
    <row r="495" spans="1:10" s="113" customFormat="1">
      <c r="A495" s="371"/>
      <c r="B495" s="372"/>
      <c r="C495" s="374"/>
      <c r="D495" s="400"/>
      <c r="E495" s="376"/>
      <c r="F495" s="994"/>
      <c r="G495" s="401"/>
      <c r="H495" s="374"/>
      <c r="I495" s="946"/>
      <c r="J495" s="1005" t="str">
        <f t="shared" si="8"/>
        <v/>
      </c>
    </row>
    <row r="496" spans="1:10" s="113" customFormat="1" ht="56.25">
      <c r="A496" s="371">
        <v>32</v>
      </c>
      <c r="B496" s="372" t="s">
        <v>4265</v>
      </c>
      <c r="C496" s="374" t="s">
        <v>567</v>
      </c>
      <c r="D496" s="400" t="s">
        <v>2695</v>
      </c>
      <c r="E496" s="376">
        <v>8</v>
      </c>
      <c r="F496" s="994"/>
      <c r="G496" s="401">
        <f>E496*F496</f>
        <v>0</v>
      </c>
      <c r="H496" s="374" t="s">
        <v>958</v>
      </c>
      <c r="I496" s="946"/>
      <c r="J496" s="1005" t="str">
        <f t="shared" si="8"/>
        <v>CHYBNÁ CENA</v>
      </c>
    </row>
    <row r="497" spans="1:10" s="113" customFormat="1">
      <c r="A497" s="371"/>
      <c r="B497" s="372"/>
      <c r="C497" s="374"/>
      <c r="D497" s="400"/>
      <c r="E497" s="376"/>
      <c r="F497" s="994"/>
      <c r="G497" s="401"/>
      <c r="H497" s="374"/>
      <c r="I497" s="946"/>
      <c r="J497" s="1005" t="str">
        <f t="shared" si="8"/>
        <v/>
      </c>
    </row>
    <row r="498" spans="1:10" s="113" customFormat="1" ht="33.75">
      <c r="A498" s="371">
        <v>33</v>
      </c>
      <c r="B498" s="372" t="s">
        <v>4266</v>
      </c>
      <c r="C498" s="374" t="s">
        <v>2879</v>
      </c>
      <c r="D498" s="400" t="s">
        <v>2695</v>
      </c>
      <c r="E498" s="376">
        <v>7</v>
      </c>
      <c r="F498" s="994"/>
      <c r="G498" s="401">
        <f>E498*F498</f>
        <v>0</v>
      </c>
      <c r="H498" s="374" t="s">
        <v>958</v>
      </c>
      <c r="I498" s="946"/>
      <c r="J498" s="1005" t="str">
        <f t="shared" si="8"/>
        <v>CHYBNÁ CENA</v>
      </c>
    </row>
    <row r="499" spans="1:10" s="113" customFormat="1">
      <c r="A499" s="371"/>
      <c r="B499" s="372"/>
      <c r="C499" s="374"/>
      <c r="D499" s="400"/>
      <c r="E499" s="376"/>
      <c r="F499" s="994"/>
      <c r="G499" s="401"/>
      <c r="H499" s="374"/>
      <c r="I499" s="946"/>
      <c r="J499" s="1005" t="str">
        <f t="shared" si="8"/>
        <v/>
      </c>
    </row>
    <row r="500" spans="1:10" s="113" customFormat="1">
      <c r="A500" s="371">
        <v>34</v>
      </c>
      <c r="B500" s="372" t="s">
        <v>4267</v>
      </c>
      <c r="C500" s="374" t="s">
        <v>2880</v>
      </c>
      <c r="D500" s="400" t="s">
        <v>2695</v>
      </c>
      <c r="E500" s="376">
        <v>31</v>
      </c>
      <c r="F500" s="994"/>
      <c r="G500" s="401">
        <f>E500*F500</f>
        <v>0</v>
      </c>
      <c r="H500" s="374" t="s">
        <v>958</v>
      </c>
      <c r="I500" s="946"/>
      <c r="J500" s="1005" t="str">
        <f t="shared" si="8"/>
        <v>CHYBNÁ CENA</v>
      </c>
    </row>
    <row r="501" spans="1:10" s="113" customFormat="1">
      <c r="A501" s="371"/>
      <c r="B501" s="372"/>
      <c r="C501" s="374"/>
      <c r="D501" s="400"/>
      <c r="E501" s="376"/>
      <c r="F501" s="994"/>
      <c r="G501" s="401"/>
      <c r="H501" s="374"/>
      <c r="I501" s="946"/>
      <c r="J501" s="1005" t="str">
        <f t="shared" si="8"/>
        <v/>
      </c>
    </row>
    <row r="502" spans="1:10" s="113" customFormat="1" ht="33.75">
      <c r="A502" s="371">
        <v>35</v>
      </c>
      <c r="B502" s="372" t="s">
        <v>4268</v>
      </c>
      <c r="C502" s="374" t="s">
        <v>4435</v>
      </c>
      <c r="D502" s="400" t="s">
        <v>2695</v>
      </c>
      <c r="E502" s="376">
        <v>37</v>
      </c>
      <c r="F502" s="994"/>
      <c r="G502" s="401">
        <f>E502*F502</f>
        <v>0</v>
      </c>
      <c r="H502" s="374" t="s">
        <v>958</v>
      </c>
      <c r="I502" s="946"/>
      <c r="J502" s="1005" t="str">
        <f t="shared" si="8"/>
        <v>CHYBNÁ CENA</v>
      </c>
    </row>
    <row r="503" spans="1:10" s="113" customFormat="1">
      <c r="A503" s="371"/>
      <c r="B503" s="372"/>
      <c r="C503" s="374"/>
      <c r="D503" s="400"/>
      <c r="E503" s="376"/>
      <c r="F503" s="994"/>
      <c r="G503" s="401"/>
      <c r="H503" s="374"/>
      <c r="I503" s="946"/>
      <c r="J503" s="1005" t="str">
        <f t="shared" si="8"/>
        <v/>
      </c>
    </row>
    <row r="504" spans="1:10" s="113" customFormat="1" ht="22.5">
      <c r="A504" s="371">
        <v>36</v>
      </c>
      <c r="B504" s="372" t="s">
        <v>4269</v>
      </c>
      <c r="C504" s="374" t="s">
        <v>1657</v>
      </c>
      <c r="D504" s="400" t="s">
        <v>2695</v>
      </c>
      <c r="E504" s="376">
        <v>13</v>
      </c>
      <c r="F504" s="994"/>
      <c r="G504" s="401">
        <f>E504*F504</f>
        <v>0</v>
      </c>
      <c r="H504" s="374" t="s">
        <v>958</v>
      </c>
      <c r="I504" s="946"/>
      <c r="J504" s="1005" t="str">
        <f t="shared" si="8"/>
        <v>CHYBNÁ CENA</v>
      </c>
    </row>
    <row r="505" spans="1:10" s="113" customFormat="1">
      <c r="A505" s="371"/>
      <c r="B505" s="372"/>
      <c r="C505" s="374"/>
      <c r="D505" s="400"/>
      <c r="E505" s="376"/>
      <c r="F505" s="994"/>
      <c r="G505" s="401"/>
      <c r="H505" s="374"/>
      <c r="I505" s="946"/>
      <c r="J505" s="1005" t="str">
        <f t="shared" si="8"/>
        <v/>
      </c>
    </row>
    <row r="506" spans="1:10" s="113" customFormat="1" ht="33.75">
      <c r="A506" s="371">
        <v>37</v>
      </c>
      <c r="B506" s="372" t="s">
        <v>2839</v>
      </c>
      <c r="C506" s="374" t="s">
        <v>1658</v>
      </c>
      <c r="D506" s="400" t="s">
        <v>2695</v>
      </c>
      <c r="E506" s="376">
        <v>8</v>
      </c>
      <c r="F506" s="994"/>
      <c r="G506" s="401">
        <f>E506*F506</f>
        <v>0</v>
      </c>
      <c r="H506" s="374" t="s">
        <v>958</v>
      </c>
      <c r="I506" s="946"/>
      <c r="J506" s="1005" t="str">
        <f t="shared" si="8"/>
        <v>CHYBNÁ CENA</v>
      </c>
    </row>
    <row r="507" spans="1:10" s="113" customFormat="1">
      <c r="A507" s="371"/>
      <c r="B507" s="372"/>
      <c r="C507" s="374"/>
      <c r="D507" s="400"/>
      <c r="E507" s="376"/>
      <c r="F507" s="994"/>
      <c r="G507" s="401"/>
      <c r="H507" s="374"/>
      <c r="I507" s="946"/>
      <c r="J507" s="1005" t="str">
        <f t="shared" si="8"/>
        <v/>
      </c>
    </row>
    <row r="508" spans="1:10" s="113" customFormat="1" ht="33.75">
      <c r="A508" s="371">
        <v>38</v>
      </c>
      <c r="B508" s="372" t="s">
        <v>2840</v>
      </c>
      <c r="C508" s="374" t="s">
        <v>1659</v>
      </c>
      <c r="D508" s="400" t="s">
        <v>2695</v>
      </c>
      <c r="E508" s="376">
        <v>6</v>
      </c>
      <c r="F508" s="994"/>
      <c r="G508" s="401">
        <f>E508*F508</f>
        <v>0</v>
      </c>
      <c r="H508" s="374" t="s">
        <v>958</v>
      </c>
      <c r="I508" s="946"/>
      <c r="J508" s="1005" t="str">
        <f t="shared" si="8"/>
        <v>CHYBNÁ CENA</v>
      </c>
    </row>
    <row r="509" spans="1:10" s="113" customFormat="1">
      <c r="A509" s="371"/>
      <c r="B509" s="372"/>
      <c r="C509" s="374"/>
      <c r="D509" s="400"/>
      <c r="E509" s="376"/>
      <c r="F509" s="994"/>
      <c r="G509" s="401"/>
      <c r="H509" s="374"/>
      <c r="I509" s="946"/>
      <c r="J509" s="1005" t="str">
        <f t="shared" si="8"/>
        <v/>
      </c>
    </row>
    <row r="510" spans="1:10" s="113" customFormat="1" ht="33.75">
      <c r="A510" s="371">
        <v>39</v>
      </c>
      <c r="B510" s="372" t="s">
        <v>2841</v>
      </c>
      <c r="C510" s="374" t="s">
        <v>1660</v>
      </c>
      <c r="D510" s="400" t="s">
        <v>2695</v>
      </c>
      <c r="E510" s="376">
        <v>7</v>
      </c>
      <c r="F510" s="994"/>
      <c r="G510" s="401">
        <f>E510*F510</f>
        <v>0</v>
      </c>
      <c r="H510" s="374" t="s">
        <v>958</v>
      </c>
      <c r="I510" s="946"/>
      <c r="J510" s="1005" t="str">
        <f t="shared" si="8"/>
        <v>CHYBNÁ CENA</v>
      </c>
    </row>
    <row r="511" spans="1:10" s="113" customFormat="1">
      <c r="A511" s="371"/>
      <c r="B511" s="372"/>
      <c r="C511" s="374"/>
      <c r="D511" s="400"/>
      <c r="E511" s="376"/>
      <c r="F511" s="994"/>
      <c r="G511" s="401"/>
      <c r="H511" s="374"/>
      <c r="I511" s="946"/>
      <c r="J511" s="1005" t="str">
        <f t="shared" si="8"/>
        <v/>
      </c>
    </row>
    <row r="512" spans="1:10" s="113" customFormat="1" ht="33.75">
      <c r="A512" s="371">
        <v>40</v>
      </c>
      <c r="B512" s="372" t="s">
        <v>2842</v>
      </c>
      <c r="C512" s="374" t="s">
        <v>1661</v>
      </c>
      <c r="D512" s="400" t="s">
        <v>2695</v>
      </c>
      <c r="E512" s="376">
        <v>1</v>
      </c>
      <c r="F512" s="994"/>
      <c r="G512" s="401">
        <f>E512*F512</f>
        <v>0</v>
      </c>
      <c r="H512" s="374" t="s">
        <v>958</v>
      </c>
      <c r="I512" s="946"/>
      <c r="J512" s="1005" t="str">
        <f t="shared" si="8"/>
        <v>CHYBNÁ CENA</v>
      </c>
    </row>
    <row r="513" spans="1:11" s="113" customFormat="1">
      <c r="A513" s="371"/>
      <c r="B513" s="372"/>
      <c r="C513" s="374"/>
      <c r="D513" s="400"/>
      <c r="E513" s="376"/>
      <c r="F513" s="994"/>
      <c r="G513" s="401"/>
      <c r="H513" s="374"/>
      <c r="I513" s="946"/>
      <c r="J513" s="1005" t="str">
        <f t="shared" si="8"/>
        <v/>
      </c>
    </row>
    <row r="514" spans="1:11" s="113" customFormat="1" ht="33.75">
      <c r="A514" s="371">
        <v>41</v>
      </c>
      <c r="B514" s="372" t="s">
        <v>2843</v>
      </c>
      <c r="C514" s="374" t="s">
        <v>504</v>
      </c>
      <c r="D514" s="400" t="s">
        <v>1751</v>
      </c>
      <c r="E514" s="376">
        <f>22.6*3.07</f>
        <v>69.382000000000005</v>
      </c>
      <c r="F514" s="994"/>
      <c r="G514" s="401">
        <f>E514*F514</f>
        <v>0</v>
      </c>
      <c r="H514" s="374" t="s">
        <v>958</v>
      </c>
      <c r="I514" s="946"/>
      <c r="J514" s="1005" t="str">
        <f t="shared" si="8"/>
        <v>CHYBNÁ CENA</v>
      </c>
      <c r="K514" s="943"/>
    </row>
    <row r="515" spans="1:11" s="113" customFormat="1">
      <c r="A515" s="371"/>
      <c r="B515" s="372"/>
      <c r="C515" s="374"/>
      <c r="D515" s="400"/>
      <c r="E515" s="376"/>
      <c r="F515" s="994"/>
      <c r="G515" s="401"/>
      <c r="H515" s="374"/>
      <c r="I515" s="946"/>
      <c r="J515" s="1005" t="str">
        <f t="shared" si="8"/>
        <v/>
      </c>
    </row>
    <row r="516" spans="1:11" s="113" customFormat="1" ht="33.75">
      <c r="A516" s="371">
        <v>42</v>
      </c>
      <c r="B516" s="372" t="s">
        <v>2844</v>
      </c>
      <c r="C516" s="374" t="s">
        <v>505</v>
      </c>
      <c r="D516" s="400" t="s">
        <v>1751</v>
      </c>
      <c r="E516" s="376">
        <f>31.75*4</f>
        <v>127</v>
      </c>
      <c r="F516" s="994"/>
      <c r="G516" s="401">
        <f>E516*F516</f>
        <v>0</v>
      </c>
      <c r="H516" s="374" t="s">
        <v>958</v>
      </c>
      <c r="I516" s="946"/>
      <c r="J516" s="1005" t="str">
        <f t="shared" si="8"/>
        <v>CHYBNÁ CENA</v>
      </c>
    </row>
    <row r="517" spans="1:11" s="113" customFormat="1">
      <c r="A517" s="371"/>
      <c r="B517" s="372"/>
      <c r="C517" s="374"/>
      <c r="D517" s="400"/>
      <c r="E517" s="376"/>
      <c r="F517" s="994"/>
      <c r="G517" s="401"/>
      <c r="H517" s="374"/>
      <c r="I517" s="946"/>
      <c r="J517" s="1005" t="str">
        <f t="shared" si="8"/>
        <v/>
      </c>
    </row>
    <row r="518" spans="1:11" s="113" customFormat="1" ht="33.75">
      <c r="A518" s="371">
        <v>43</v>
      </c>
      <c r="B518" s="372" t="s">
        <v>2845</v>
      </c>
      <c r="C518" s="374" t="s">
        <v>506</v>
      </c>
      <c r="D518" s="400" t="s">
        <v>1751</v>
      </c>
      <c r="E518" s="376">
        <f>6*3.2*2</f>
        <v>38.400000000000006</v>
      </c>
      <c r="F518" s="994"/>
      <c r="G518" s="401">
        <f>E518*F518</f>
        <v>0</v>
      </c>
      <c r="H518" s="374" t="s">
        <v>958</v>
      </c>
      <c r="I518" s="946"/>
      <c r="J518" s="1005" t="str">
        <f t="shared" si="8"/>
        <v>CHYBNÁ CENA</v>
      </c>
    </row>
    <row r="519" spans="1:11" s="113" customFormat="1">
      <c r="A519" s="371"/>
      <c r="B519" s="372"/>
      <c r="C519" s="374"/>
      <c r="D519" s="400"/>
      <c r="E519" s="376"/>
      <c r="F519" s="994"/>
      <c r="G519" s="401"/>
      <c r="H519" s="374"/>
      <c r="I519" s="946"/>
      <c r="J519" s="1005" t="str">
        <f t="shared" si="8"/>
        <v/>
      </c>
    </row>
    <row r="520" spans="1:11" s="113" customFormat="1" ht="33.75">
      <c r="A520" s="371">
        <v>44</v>
      </c>
      <c r="B520" s="372" t="s">
        <v>2846</v>
      </c>
      <c r="C520" s="374" t="s">
        <v>507</v>
      </c>
      <c r="D520" s="400" t="s">
        <v>1751</v>
      </c>
      <c r="E520" s="376">
        <f>8.55*3.2*2</f>
        <v>54.720000000000006</v>
      </c>
      <c r="F520" s="994"/>
      <c r="G520" s="401">
        <f>E520*F520</f>
        <v>0</v>
      </c>
      <c r="H520" s="374" t="s">
        <v>958</v>
      </c>
      <c r="I520" s="946"/>
      <c r="J520" s="1005" t="str">
        <f t="shared" ref="J520:J583" si="10">IF((ISBLANK(D520)),"",IF(G520&lt;=0,"CHYBNÁ CENA",""))</f>
        <v>CHYBNÁ CENA</v>
      </c>
    </row>
    <row r="521" spans="1:11" s="113" customFormat="1">
      <c r="A521" s="371"/>
      <c r="B521" s="372"/>
      <c r="C521" s="374"/>
      <c r="D521" s="400"/>
      <c r="E521" s="376"/>
      <c r="F521" s="994"/>
      <c r="G521" s="401"/>
      <c r="H521" s="374"/>
      <c r="I521" s="946"/>
      <c r="J521" s="1005" t="str">
        <f t="shared" si="10"/>
        <v/>
      </c>
    </row>
    <row r="522" spans="1:11" s="113" customFormat="1" ht="33.75">
      <c r="A522" s="371">
        <v>45</v>
      </c>
      <c r="B522" s="372" t="s">
        <v>2847</v>
      </c>
      <c r="C522" s="374" t="s">
        <v>508</v>
      </c>
      <c r="D522" s="400" t="s">
        <v>1751</v>
      </c>
      <c r="E522" s="376">
        <f>6.2*11.35*2</f>
        <v>140.74</v>
      </c>
      <c r="F522" s="994"/>
      <c r="G522" s="401">
        <f>E522*F522</f>
        <v>0</v>
      </c>
      <c r="H522" s="374" t="s">
        <v>958</v>
      </c>
      <c r="I522" s="946"/>
      <c r="J522" s="1005" t="str">
        <f t="shared" si="10"/>
        <v>CHYBNÁ CENA</v>
      </c>
    </row>
    <row r="523" spans="1:11" s="113" customFormat="1">
      <c r="A523" s="371"/>
      <c r="B523" s="372"/>
      <c r="C523" s="374"/>
      <c r="D523" s="400"/>
      <c r="E523" s="376"/>
      <c r="F523" s="994"/>
      <c r="G523" s="401"/>
      <c r="H523" s="374"/>
      <c r="I523" s="946"/>
      <c r="J523" s="1005" t="str">
        <f t="shared" si="10"/>
        <v/>
      </c>
    </row>
    <row r="524" spans="1:11" s="113" customFormat="1" ht="33.75">
      <c r="A524" s="371">
        <v>46</v>
      </c>
      <c r="B524" s="372" t="s">
        <v>2848</v>
      </c>
      <c r="C524" s="374" t="s">
        <v>509</v>
      </c>
      <c r="D524" s="400" t="s">
        <v>1751</v>
      </c>
      <c r="E524" s="376">
        <f>6.2*6.35*2</f>
        <v>78.739999999999995</v>
      </c>
      <c r="F524" s="994"/>
      <c r="G524" s="401">
        <f>E524*F524</f>
        <v>0</v>
      </c>
      <c r="H524" s="374" t="s">
        <v>958</v>
      </c>
      <c r="I524" s="946"/>
      <c r="J524" s="1005" t="str">
        <f t="shared" si="10"/>
        <v>CHYBNÁ CENA</v>
      </c>
    </row>
    <row r="525" spans="1:11" s="113" customFormat="1">
      <c r="A525" s="371"/>
      <c r="B525" s="372"/>
      <c r="C525" s="374"/>
      <c r="D525" s="400"/>
      <c r="E525" s="376"/>
      <c r="F525" s="994"/>
      <c r="G525" s="401"/>
      <c r="H525" s="374"/>
      <c r="I525" s="946"/>
      <c r="J525" s="1005" t="str">
        <f t="shared" si="10"/>
        <v/>
      </c>
    </row>
    <row r="526" spans="1:11" s="113" customFormat="1" ht="33.75">
      <c r="A526" s="371">
        <v>47</v>
      </c>
      <c r="B526" s="372" t="s">
        <v>2849</v>
      </c>
      <c r="C526" s="374" t="s">
        <v>510</v>
      </c>
      <c r="D526" s="400" t="s">
        <v>1751</v>
      </c>
      <c r="E526" s="376">
        <f>20.5*4</f>
        <v>82</v>
      </c>
      <c r="F526" s="994"/>
      <c r="G526" s="401">
        <f>E526*F526</f>
        <v>0</v>
      </c>
      <c r="H526" s="374" t="s">
        <v>958</v>
      </c>
      <c r="I526" s="946"/>
      <c r="J526" s="1005" t="str">
        <f t="shared" si="10"/>
        <v>CHYBNÁ CENA</v>
      </c>
    </row>
    <row r="527" spans="1:11" s="113" customFormat="1">
      <c r="A527" s="371"/>
      <c r="B527" s="372"/>
      <c r="C527" s="374"/>
      <c r="D527" s="400"/>
      <c r="E527" s="376"/>
      <c r="F527" s="994"/>
      <c r="G527" s="401"/>
      <c r="H527" s="374"/>
      <c r="I527" s="946"/>
      <c r="J527" s="1005" t="str">
        <f t="shared" si="10"/>
        <v/>
      </c>
    </row>
    <row r="528" spans="1:11" s="113" customFormat="1" ht="33.75">
      <c r="A528" s="371">
        <v>48</v>
      </c>
      <c r="B528" s="372" t="s">
        <v>2850</v>
      </c>
      <c r="C528" s="374" t="s">
        <v>746</v>
      </c>
      <c r="D528" s="400" t="s">
        <v>1751</v>
      </c>
      <c r="E528" s="376">
        <v>82</v>
      </c>
      <c r="F528" s="994"/>
      <c r="G528" s="401">
        <f>E528*F528</f>
        <v>0</v>
      </c>
      <c r="H528" s="374" t="s">
        <v>958</v>
      </c>
      <c r="I528" s="946"/>
      <c r="J528" s="1005" t="str">
        <f t="shared" si="10"/>
        <v>CHYBNÁ CENA</v>
      </c>
    </row>
    <row r="529" spans="1:10" s="113" customFormat="1">
      <c r="A529" s="371"/>
      <c r="B529" s="372"/>
      <c r="C529" s="374"/>
      <c r="D529" s="400"/>
      <c r="E529" s="376"/>
      <c r="F529" s="994"/>
      <c r="G529" s="401"/>
      <c r="H529" s="374"/>
      <c r="I529" s="946"/>
      <c r="J529" s="1005" t="str">
        <f t="shared" si="10"/>
        <v/>
      </c>
    </row>
    <row r="530" spans="1:10" s="113" customFormat="1" ht="33.75">
      <c r="A530" s="371">
        <v>49</v>
      </c>
      <c r="B530" s="372" t="s">
        <v>2851</v>
      </c>
      <c r="C530" s="374" t="s">
        <v>747</v>
      </c>
      <c r="D530" s="400" t="s">
        <v>1751</v>
      </c>
      <c r="E530" s="376">
        <f>13.3*3.25</f>
        <v>43.225000000000001</v>
      </c>
      <c r="F530" s="994"/>
      <c r="G530" s="401">
        <f>E530*F530</f>
        <v>0</v>
      </c>
      <c r="H530" s="374" t="s">
        <v>958</v>
      </c>
      <c r="I530" s="946"/>
      <c r="J530" s="1005" t="str">
        <f t="shared" si="10"/>
        <v>CHYBNÁ CENA</v>
      </c>
    </row>
    <row r="531" spans="1:10" s="113" customFormat="1">
      <c r="A531" s="371"/>
      <c r="B531" s="372"/>
      <c r="C531" s="374"/>
      <c r="D531" s="400"/>
      <c r="E531" s="376"/>
      <c r="F531" s="994"/>
      <c r="G531" s="401"/>
      <c r="H531" s="374"/>
      <c r="I531" s="946"/>
      <c r="J531" s="1005" t="str">
        <f t="shared" si="10"/>
        <v/>
      </c>
    </row>
    <row r="532" spans="1:10" s="113" customFormat="1" ht="33.75">
      <c r="A532" s="371">
        <v>50</v>
      </c>
      <c r="B532" s="372" t="s">
        <v>2852</v>
      </c>
      <c r="C532" s="374" t="s">
        <v>748</v>
      </c>
      <c r="D532" s="400" t="s">
        <v>1751</v>
      </c>
      <c r="E532" s="376">
        <v>43.225000000000001</v>
      </c>
      <c r="F532" s="994"/>
      <c r="G532" s="401">
        <f>E532*F532</f>
        <v>0</v>
      </c>
      <c r="H532" s="374" t="s">
        <v>958</v>
      </c>
      <c r="I532" s="946"/>
      <c r="J532" s="1005" t="str">
        <f t="shared" si="10"/>
        <v>CHYBNÁ CENA</v>
      </c>
    </row>
    <row r="533" spans="1:10" s="113" customFormat="1">
      <c r="A533" s="371"/>
      <c r="B533" s="372"/>
      <c r="C533" s="374"/>
      <c r="D533" s="400"/>
      <c r="E533" s="376"/>
      <c r="F533" s="994"/>
      <c r="G533" s="401"/>
      <c r="H533" s="374"/>
      <c r="I533" s="946"/>
      <c r="J533" s="1005" t="str">
        <f t="shared" si="10"/>
        <v/>
      </c>
    </row>
    <row r="534" spans="1:10" s="113" customFormat="1" ht="33.75">
      <c r="A534" s="371">
        <v>51</v>
      </c>
      <c r="B534" s="372" t="s">
        <v>2853</v>
      </c>
      <c r="C534" s="374" t="s">
        <v>1662</v>
      </c>
      <c r="D534" s="400" t="s">
        <v>2695</v>
      </c>
      <c r="E534" s="376">
        <v>2</v>
      </c>
      <c r="F534" s="994"/>
      <c r="G534" s="401">
        <f>E534*F534</f>
        <v>0</v>
      </c>
      <c r="H534" s="374" t="s">
        <v>958</v>
      </c>
      <c r="I534" s="946"/>
      <c r="J534" s="1005" t="str">
        <f t="shared" si="10"/>
        <v>CHYBNÁ CENA</v>
      </c>
    </row>
    <row r="535" spans="1:10" s="113" customFormat="1">
      <c r="A535" s="371"/>
      <c r="B535" s="372"/>
      <c r="C535" s="374"/>
      <c r="D535" s="400"/>
      <c r="E535" s="376"/>
      <c r="F535" s="994"/>
      <c r="G535" s="401"/>
      <c r="H535" s="374"/>
      <c r="I535" s="946"/>
      <c r="J535" s="1005" t="str">
        <f t="shared" si="10"/>
        <v/>
      </c>
    </row>
    <row r="536" spans="1:10" s="113" customFormat="1" ht="33.75">
      <c r="A536" s="371">
        <v>52</v>
      </c>
      <c r="B536" s="372" t="s">
        <v>2854</v>
      </c>
      <c r="C536" s="374" t="s">
        <v>4436</v>
      </c>
      <c r="D536" s="400" t="s">
        <v>2695</v>
      </c>
      <c r="E536" s="376">
        <v>6</v>
      </c>
      <c r="F536" s="994"/>
      <c r="G536" s="401">
        <f>E536*F536</f>
        <v>0</v>
      </c>
      <c r="H536" s="374" t="s">
        <v>958</v>
      </c>
      <c r="I536" s="946"/>
      <c r="J536" s="1005" t="str">
        <f t="shared" si="10"/>
        <v>CHYBNÁ CENA</v>
      </c>
    </row>
    <row r="537" spans="1:10" s="113" customFormat="1">
      <c r="A537" s="371"/>
      <c r="B537" s="372"/>
      <c r="C537" s="374"/>
      <c r="D537" s="400"/>
      <c r="E537" s="376"/>
      <c r="F537" s="994"/>
      <c r="G537" s="401"/>
      <c r="H537" s="374"/>
      <c r="I537" s="946"/>
      <c r="J537" s="1005" t="str">
        <f t="shared" si="10"/>
        <v/>
      </c>
    </row>
    <row r="538" spans="1:10" s="113" customFormat="1">
      <c r="A538" s="371">
        <v>53</v>
      </c>
      <c r="B538" s="372" t="s">
        <v>2855</v>
      </c>
      <c r="C538" s="374" t="s">
        <v>1663</v>
      </c>
      <c r="D538" s="400" t="s">
        <v>2695</v>
      </c>
      <c r="E538" s="376">
        <v>162</v>
      </c>
      <c r="F538" s="994"/>
      <c r="G538" s="401">
        <f>E538*F538</f>
        <v>0</v>
      </c>
      <c r="H538" s="374" t="s">
        <v>958</v>
      </c>
      <c r="I538" s="946"/>
      <c r="J538" s="1005" t="str">
        <f t="shared" si="10"/>
        <v>CHYBNÁ CENA</v>
      </c>
    </row>
    <row r="539" spans="1:10" s="113" customFormat="1">
      <c r="A539" s="371"/>
      <c r="B539" s="372"/>
      <c r="C539" s="374"/>
      <c r="D539" s="400"/>
      <c r="E539" s="376"/>
      <c r="F539" s="994"/>
      <c r="G539" s="401"/>
      <c r="H539" s="374"/>
      <c r="I539" s="946"/>
      <c r="J539" s="1005" t="str">
        <f t="shared" si="10"/>
        <v/>
      </c>
    </row>
    <row r="540" spans="1:10" s="113" customFormat="1">
      <c r="A540" s="371">
        <v>54</v>
      </c>
      <c r="B540" s="372" t="s">
        <v>2856</v>
      </c>
      <c r="C540" s="374" t="s">
        <v>1664</v>
      </c>
      <c r="D540" s="400" t="s">
        <v>2695</v>
      </c>
      <c r="E540" s="376">
        <v>162</v>
      </c>
      <c r="F540" s="994"/>
      <c r="G540" s="401">
        <f>E540*F540</f>
        <v>0</v>
      </c>
      <c r="H540" s="374" t="s">
        <v>958</v>
      </c>
      <c r="I540" s="946"/>
      <c r="J540" s="1005" t="str">
        <f t="shared" si="10"/>
        <v>CHYBNÁ CENA</v>
      </c>
    </row>
    <row r="541" spans="1:10" s="113" customFormat="1">
      <c r="A541" s="371"/>
      <c r="B541" s="372"/>
      <c r="C541" s="374"/>
      <c r="D541" s="400"/>
      <c r="E541" s="376"/>
      <c r="F541" s="994"/>
      <c r="G541" s="401"/>
      <c r="H541" s="374"/>
      <c r="I541" s="946"/>
      <c r="J541" s="1005" t="str">
        <f t="shared" si="10"/>
        <v/>
      </c>
    </row>
    <row r="542" spans="1:10" s="113" customFormat="1" ht="84" customHeight="1">
      <c r="A542" s="371">
        <v>55</v>
      </c>
      <c r="B542" s="372" t="s">
        <v>2857</v>
      </c>
      <c r="C542" s="374" t="s">
        <v>749</v>
      </c>
      <c r="D542" s="400" t="s">
        <v>2695</v>
      </c>
      <c r="E542" s="376">
        <v>20</v>
      </c>
      <c r="F542" s="994"/>
      <c r="G542" s="401">
        <f>E542*F542</f>
        <v>0</v>
      </c>
      <c r="H542" s="374" t="s">
        <v>958</v>
      </c>
      <c r="I542" s="946"/>
      <c r="J542" s="1005" t="str">
        <f t="shared" si="10"/>
        <v>CHYBNÁ CENA</v>
      </c>
    </row>
    <row r="543" spans="1:10" s="113" customFormat="1">
      <c r="A543" s="371"/>
      <c r="B543" s="372"/>
      <c r="C543" s="374"/>
      <c r="D543" s="400"/>
      <c r="E543" s="376"/>
      <c r="F543" s="994"/>
      <c r="G543" s="401"/>
      <c r="H543" s="374"/>
      <c r="I543" s="946"/>
      <c r="J543" s="1005" t="str">
        <f t="shared" si="10"/>
        <v/>
      </c>
    </row>
    <row r="544" spans="1:10" s="113" customFormat="1" ht="117.75" customHeight="1">
      <c r="A544" s="371">
        <v>56</v>
      </c>
      <c r="B544" s="372" t="s">
        <v>2858</v>
      </c>
      <c r="C544" s="374" t="s">
        <v>0</v>
      </c>
      <c r="D544" s="400" t="s">
        <v>2695</v>
      </c>
      <c r="E544" s="376">
        <v>100</v>
      </c>
      <c r="F544" s="994"/>
      <c r="G544" s="401">
        <f>E544*F544</f>
        <v>0</v>
      </c>
      <c r="H544" s="374" t="s">
        <v>958</v>
      </c>
      <c r="I544" s="946"/>
      <c r="J544" s="1005" t="str">
        <f t="shared" si="10"/>
        <v>CHYBNÁ CENA</v>
      </c>
    </row>
    <row r="545" spans="1:10" s="113" customFormat="1">
      <c r="A545" s="371"/>
      <c r="B545" s="372"/>
      <c r="C545" s="374"/>
      <c r="D545" s="400"/>
      <c r="E545" s="376"/>
      <c r="F545" s="994"/>
      <c r="G545" s="401"/>
      <c r="H545" s="374"/>
      <c r="I545" s="946"/>
      <c r="J545" s="1005" t="str">
        <f t="shared" si="10"/>
        <v/>
      </c>
    </row>
    <row r="546" spans="1:10" s="113" customFormat="1" ht="127.5" customHeight="1">
      <c r="A546" s="371">
        <v>57</v>
      </c>
      <c r="B546" s="372" t="s">
        <v>4586</v>
      </c>
      <c r="C546" s="374" t="s">
        <v>1</v>
      </c>
      <c r="D546" s="400" t="s">
        <v>2695</v>
      </c>
      <c r="E546" s="376">
        <v>20</v>
      </c>
      <c r="F546" s="994"/>
      <c r="G546" s="401">
        <f>E546*F546</f>
        <v>0</v>
      </c>
      <c r="H546" s="374" t="s">
        <v>958</v>
      </c>
      <c r="I546" s="946"/>
      <c r="J546" s="1005" t="str">
        <f t="shared" si="10"/>
        <v>CHYBNÁ CENA</v>
      </c>
    </row>
    <row r="547" spans="1:10" s="113" customFormat="1">
      <c r="A547" s="371"/>
      <c r="B547" s="372"/>
      <c r="C547" s="374"/>
      <c r="D547" s="400"/>
      <c r="E547" s="376"/>
      <c r="F547" s="994"/>
      <c r="G547" s="401"/>
      <c r="H547" s="374"/>
      <c r="I547" s="946"/>
      <c r="J547" s="1005" t="str">
        <f t="shared" si="10"/>
        <v/>
      </c>
    </row>
    <row r="548" spans="1:10" s="113" customFormat="1" ht="45">
      <c r="A548" s="371">
        <v>58</v>
      </c>
      <c r="B548" s="372" t="s">
        <v>4587</v>
      </c>
      <c r="C548" s="374" t="s">
        <v>2</v>
      </c>
      <c r="D548" s="400" t="s">
        <v>2695</v>
      </c>
      <c r="E548" s="376">
        <v>60</v>
      </c>
      <c r="F548" s="994"/>
      <c r="G548" s="401">
        <f>E548*F548</f>
        <v>0</v>
      </c>
      <c r="H548" s="374" t="s">
        <v>959</v>
      </c>
      <c r="I548" s="946"/>
      <c r="J548" s="1005" t="str">
        <f t="shared" si="10"/>
        <v>CHYBNÁ CENA</v>
      </c>
    </row>
    <row r="549" spans="1:10" s="113" customFormat="1">
      <c r="A549" s="371"/>
      <c r="B549" s="372"/>
      <c r="C549" s="374"/>
      <c r="D549" s="400"/>
      <c r="E549" s="376"/>
      <c r="F549" s="994"/>
      <c r="G549" s="401"/>
      <c r="H549" s="374"/>
      <c r="I549" s="946"/>
      <c r="J549" s="1005" t="str">
        <f t="shared" si="10"/>
        <v/>
      </c>
    </row>
    <row r="550" spans="1:10" s="113" customFormat="1" ht="45">
      <c r="A550" s="371">
        <v>59</v>
      </c>
      <c r="B550" s="372" t="s">
        <v>4588</v>
      </c>
      <c r="C550" s="374" t="s">
        <v>1665</v>
      </c>
      <c r="D550" s="400" t="s">
        <v>2695</v>
      </c>
      <c r="E550" s="376">
        <v>11</v>
      </c>
      <c r="F550" s="994"/>
      <c r="G550" s="401">
        <f>E550*F550</f>
        <v>0</v>
      </c>
      <c r="H550" s="374" t="s">
        <v>959</v>
      </c>
      <c r="I550" s="946"/>
      <c r="J550" s="1005" t="str">
        <f t="shared" si="10"/>
        <v>CHYBNÁ CENA</v>
      </c>
    </row>
    <row r="551" spans="1:10" s="113" customFormat="1">
      <c r="A551" s="371"/>
      <c r="B551" s="372"/>
      <c r="C551" s="374"/>
      <c r="D551" s="400"/>
      <c r="E551" s="376"/>
      <c r="F551" s="994"/>
      <c r="G551" s="401"/>
      <c r="H551" s="374"/>
      <c r="I551" s="946"/>
      <c r="J551" s="1005" t="str">
        <f t="shared" si="10"/>
        <v/>
      </c>
    </row>
    <row r="552" spans="1:10" s="113" customFormat="1">
      <c r="A552" s="371">
        <v>60</v>
      </c>
      <c r="B552" s="372" t="s">
        <v>4589</v>
      </c>
      <c r="C552" s="374" t="s">
        <v>1666</v>
      </c>
      <c r="D552" s="400" t="s">
        <v>2695</v>
      </c>
      <c r="E552" s="376">
        <v>6</v>
      </c>
      <c r="F552" s="994"/>
      <c r="G552" s="401">
        <f>E552*F552</f>
        <v>0</v>
      </c>
      <c r="H552" s="374" t="s">
        <v>958</v>
      </c>
      <c r="I552" s="946"/>
      <c r="J552" s="1005" t="str">
        <f t="shared" si="10"/>
        <v>CHYBNÁ CENA</v>
      </c>
    </row>
    <row r="553" spans="1:10" s="113" customFormat="1">
      <c r="A553" s="371"/>
      <c r="B553" s="372"/>
      <c r="C553" s="374"/>
      <c r="D553" s="400"/>
      <c r="E553" s="376"/>
      <c r="F553" s="994"/>
      <c r="G553" s="401"/>
      <c r="H553" s="374"/>
      <c r="I553" s="946"/>
      <c r="J553" s="1005" t="str">
        <f t="shared" si="10"/>
        <v/>
      </c>
    </row>
    <row r="554" spans="1:10" s="113" customFormat="1" ht="33.75">
      <c r="A554" s="371">
        <v>61</v>
      </c>
      <c r="B554" s="372" t="s">
        <v>4590</v>
      </c>
      <c r="C554" s="374" t="s">
        <v>3</v>
      </c>
      <c r="D554" s="400" t="s">
        <v>2695</v>
      </c>
      <c r="E554" s="376">
        <v>327</v>
      </c>
      <c r="F554" s="994"/>
      <c r="G554" s="401">
        <f>E554*F554</f>
        <v>0</v>
      </c>
      <c r="H554" s="374" t="s">
        <v>958</v>
      </c>
      <c r="I554" s="946"/>
      <c r="J554" s="1005" t="str">
        <f t="shared" si="10"/>
        <v>CHYBNÁ CENA</v>
      </c>
    </row>
    <row r="555" spans="1:10" s="113" customFormat="1">
      <c r="A555" s="371"/>
      <c r="B555" s="372"/>
      <c r="C555" s="374"/>
      <c r="D555" s="400"/>
      <c r="E555" s="376"/>
      <c r="F555" s="994"/>
      <c r="G555" s="401"/>
      <c r="H555" s="374"/>
      <c r="I555" s="946"/>
      <c r="J555" s="1005" t="str">
        <f t="shared" si="10"/>
        <v/>
      </c>
    </row>
    <row r="556" spans="1:10" s="113" customFormat="1" ht="33.75">
      <c r="A556" s="371">
        <v>62</v>
      </c>
      <c r="B556" s="372" t="s">
        <v>4591</v>
      </c>
      <c r="C556" s="374" t="s">
        <v>1667</v>
      </c>
      <c r="D556" s="400" t="s">
        <v>2695</v>
      </c>
      <c r="E556" s="376">
        <v>7</v>
      </c>
      <c r="F556" s="994"/>
      <c r="G556" s="401">
        <f>E556*F556</f>
        <v>0</v>
      </c>
      <c r="H556" s="374" t="s">
        <v>958</v>
      </c>
      <c r="I556" s="946"/>
      <c r="J556" s="1005" t="str">
        <f t="shared" si="10"/>
        <v>CHYBNÁ CENA</v>
      </c>
    </row>
    <row r="557" spans="1:10" s="113" customFormat="1">
      <c r="A557" s="371"/>
      <c r="B557" s="372"/>
      <c r="C557" s="374"/>
      <c r="D557" s="400"/>
      <c r="E557" s="376"/>
      <c r="F557" s="994"/>
      <c r="G557" s="401"/>
      <c r="H557" s="374"/>
      <c r="I557" s="946"/>
      <c r="J557" s="1005" t="str">
        <f t="shared" si="10"/>
        <v/>
      </c>
    </row>
    <row r="558" spans="1:10" s="113" customFormat="1" ht="45">
      <c r="A558" s="371">
        <v>63</v>
      </c>
      <c r="B558" s="372" t="s">
        <v>4592</v>
      </c>
      <c r="C558" s="374" t="s">
        <v>4</v>
      </c>
      <c r="D558" s="400" t="s">
        <v>2695</v>
      </c>
      <c r="E558" s="376">
        <v>3</v>
      </c>
      <c r="F558" s="994"/>
      <c r="G558" s="401">
        <f>E558*F558</f>
        <v>0</v>
      </c>
      <c r="H558" s="374" t="s">
        <v>958</v>
      </c>
      <c r="I558" s="946"/>
      <c r="J558" s="1005" t="str">
        <f t="shared" si="10"/>
        <v>CHYBNÁ CENA</v>
      </c>
    </row>
    <row r="559" spans="1:10" s="113" customFormat="1">
      <c r="A559" s="371"/>
      <c r="B559" s="372"/>
      <c r="C559" s="374"/>
      <c r="D559" s="400"/>
      <c r="E559" s="376"/>
      <c r="F559" s="994"/>
      <c r="G559" s="401"/>
      <c r="H559" s="374"/>
      <c r="I559" s="946"/>
      <c r="J559" s="1005" t="str">
        <f t="shared" si="10"/>
        <v/>
      </c>
    </row>
    <row r="560" spans="1:10" s="113" customFormat="1" ht="45">
      <c r="A560" s="371">
        <v>64</v>
      </c>
      <c r="B560" s="372" t="s">
        <v>4593</v>
      </c>
      <c r="C560" s="374" t="s">
        <v>5</v>
      </c>
      <c r="D560" s="400" t="s">
        <v>2695</v>
      </c>
      <c r="E560" s="376">
        <v>8</v>
      </c>
      <c r="F560" s="994"/>
      <c r="G560" s="401">
        <f>E560*F560</f>
        <v>0</v>
      </c>
      <c r="H560" s="374" t="s">
        <v>958</v>
      </c>
      <c r="I560" s="946"/>
      <c r="J560" s="1005" t="str">
        <f t="shared" si="10"/>
        <v>CHYBNÁ CENA</v>
      </c>
    </row>
    <row r="561" spans="1:10" s="113" customFormat="1">
      <c r="A561" s="371"/>
      <c r="B561" s="372"/>
      <c r="C561" s="374"/>
      <c r="D561" s="400"/>
      <c r="E561" s="376"/>
      <c r="F561" s="994"/>
      <c r="G561" s="401"/>
      <c r="H561" s="374"/>
      <c r="I561" s="946"/>
      <c r="J561" s="1005" t="str">
        <f t="shared" si="10"/>
        <v/>
      </c>
    </row>
    <row r="562" spans="1:10" s="113" customFormat="1" ht="45">
      <c r="A562" s="371">
        <v>65</v>
      </c>
      <c r="B562" s="372" t="s">
        <v>4594</v>
      </c>
      <c r="C562" s="374" t="s">
        <v>6</v>
      </c>
      <c r="D562" s="400" t="s">
        <v>2695</v>
      </c>
      <c r="E562" s="376">
        <v>4</v>
      </c>
      <c r="F562" s="994"/>
      <c r="G562" s="401">
        <f>E562*F562</f>
        <v>0</v>
      </c>
      <c r="H562" s="374" t="s">
        <v>958</v>
      </c>
      <c r="I562" s="946"/>
      <c r="J562" s="1005" t="str">
        <f t="shared" si="10"/>
        <v>CHYBNÁ CENA</v>
      </c>
    </row>
    <row r="563" spans="1:10" s="113" customFormat="1">
      <c r="A563" s="371"/>
      <c r="B563" s="372"/>
      <c r="C563" s="374"/>
      <c r="D563" s="400"/>
      <c r="E563" s="376"/>
      <c r="F563" s="994"/>
      <c r="G563" s="401"/>
      <c r="H563" s="374"/>
      <c r="I563" s="946"/>
      <c r="J563" s="1005" t="str">
        <f t="shared" si="10"/>
        <v/>
      </c>
    </row>
    <row r="564" spans="1:10" s="113" customFormat="1" ht="45">
      <c r="A564" s="371">
        <v>66</v>
      </c>
      <c r="B564" s="372" t="s">
        <v>4595</v>
      </c>
      <c r="C564" s="374" t="s">
        <v>7</v>
      </c>
      <c r="D564" s="400" t="s">
        <v>2695</v>
      </c>
      <c r="E564" s="376">
        <v>4</v>
      </c>
      <c r="F564" s="994"/>
      <c r="G564" s="401">
        <f>E564*F564</f>
        <v>0</v>
      </c>
      <c r="H564" s="374" t="s">
        <v>958</v>
      </c>
      <c r="I564" s="946"/>
      <c r="J564" s="1005" t="str">
        <f t="shared" si="10"/>
        <v>CHYBNÁ CENA</v>
      </c>
    </row>
    <row r="565" spans="1:10" s="113" customFormat="1">
      <c r="A565" s="371"/>
      <c r="B565" s="372"/>
      <c r="C565" s="374"/>
      <c r="D565" s="400"/>
      <c r="E565" s="376"/>
      <c r="F565" s="994"/>
      <c r="G565" s="401"/>
      <c r="H565" s="374"/>
      <c r="I565" s="946"/>
      <c r="J565" s="1005" t="str">
        <f t="shared" si="10"/>
        <v/>
      </c>
    </row>
    <row r="566" spans="1:10" s="113" customFormat="1" ht="33.75">
      <c r="A566" s="371">
        <v>67</v>
      </c>
      <c r="B566" s="372" t="s">
        <v>4596</v>
      </c>
      <c r="C566" s="374" t="s">
        <v>565</v>
      </c>
      <c r="D566" s="400" t="s">
        <v>2695</v>
      </c>
      <c r="E566" s="376">
        <v>2</v>
      </c>
      <c r="F566" s="994"/>
      <c r="G566" s="401">
        <f>E566*F566</f>
        <v>0</v>
      </c>
      <c r="H566" s="374" t="s">
        <v>960</v>
      </c>
      <c r="I566" s="946"/>
      <c r="J566" s="1005" t="str">
        <f t="shared" si="10"/>
        <v>CHYBNÁ CENA</v>
      </c>
    </row>
    <row r="567" spans="1:10" s="113" customFormat="1">
      <c r="A567" s="371"/>
      <c r="B567" s="372"/>
      <c r="C567" s="374"/>
      <c r="D567" s="400"/>
      <c r="E567" s="376"/>
      <c r="F567" s="994"/>
      <c r="G567" s="401"/>
      <c r="H567" s="374"/>
      <c r="I567" s="946"/>
      <c r="J567" s="1005" t="str">
        <f t="shared" si="10"/>
        <v/>
      </c>
    </row>
    <row r="568" spans="1:10" s="113" customFormat="1" ht="22.5">
      <c r="A568" s="371">
        <v>68</v>
      </c>
      <c r="B568" s="372" t="s">
        <v>4597</v>
      </c>
      <c r="C568" s="374" t="s">
        <v>4428</v>
      </c>
      <c r="D568" s="400" t="s">
        <v>4492</v>
      </c>
      <c r="E568" s="376">
        <v>397</v>
      </c>
      <c r="F568" s="994"/>
      <c r="G568" s="401">
        <f>E568*F568</f>
        <v>0</v>
      </c>
      <c r="H568" s="374" t="s">
        <v>958</v>
      </c>
      <c r="I568" s="946" t="s">
        <v>309</v>
      </c>
      <c r="J568" s="1005" t="str">
        <f t="shared" si="10"/>
        <v>CHYBNÁ CENA</v>
      </c>
    </row>
    <row r="569" spans="1:10" s="113" customFormat="1">
      <c r="A569" s="371"/>
      <c r="B569" s="372"/>
      <c r="C569" s="374"/>
      <c r="D569" s="400"/>
      <c r="E569" s="376"/>
      <c r="F569" s="994"/>
      <c r="G569" s="401"/>
      <c r="H569" s="374"/>
      <c r="I569" s="946"/>
      <c r="J569" s="1005" t="str">
        <f t="shared" si="10"/>
        <v/>
      </c>
    </row>
    <row r="570" spans="1:10" s="113" customFormat="1" ht="33.75">
      <c r="A570" s="371">
        <v>69</v>
      </c>
      <c r="B570" s="372" t="s">
        <v>4598</v>
      </c>
      <c r="C570" s="374" t="s">
        <v>1668</v>
      </c>
      <c r="D570" s="400" t="s">
        <v>2695</v>
      </c>
      <c r="E570" s="376">
        <v>68</v>
      </c>
      <c r="F570" s="994"/>
      <c r="G570" s="401">
        <f>E570*F570</f>
        <v>0</v>
      </c>
      <c r="H570" s="374" t="s">
        <v>958</v>
      </c>
      <c r="I570" s="946"/>
      <c r="J570" s="1005" t="str">
        <f t="shared" si="10"/>
        <v>CHYBNÁ CENA</v>
      </c>
    </row>
    <row r="571" spans="1:10" s="113" customFormat="1">
      <c r="A571" s="371"/>
      <c r="B571" s="372"/>
      <c r="C571" s="374"/>
      <c r="D571" s="400"/>
      <c r="E571" s="376"/>
      <c r="F571" s="994"/>
      <c r="G571" s="401"/>
      <c r="H571" s="374"/>
      <c r="I571" s="946"/>
      <c r="J571" s="1005" t="str">
        <f t="shared" si="10"/>
        <v/>
      </c>
    </row>
    <row r="572" spans="1:10" s="113" customFormat="1" ht="22.5">
      <c r="A572" s="371">
        <v>70</v>
      </c>
      <c r="B572" s="372" t="s">
        <v>4599</v>
      </c>
      <c r="C572" s="374" t="s">
        <v>1669</v>
      </c>
      <c r="D572" s="400" t="s">
        <v>2695</v>
      </c>
      <c r="E572" s="376">
        <v>8</v>
      </c>
      <c r="F572" s="994"/>
      <c r="G572" s="401">
        <f>E572*F572</f>
        <v>0</v>
      </c>
      <c r="H572" s="374" t="s">
        <v>958</v>
      </c>
      <c r="I572" s="946"/>
      <c r="J572" s="1005" t="str">
        <f t="shared" si="10"/>
        <v>CHYBNÁ CENA</v>
      </c>
    </row>
    <row r="573" spans="1:10" s="113" customFormat="1">
      <c r="A573" s="371"/>
      <c r="B573" s="372"/>
      <c r="C573" s="374"/>
      <c r="D573" s="400"/>
      <c r="E573" s="376"/>
      <c r="F573" s="994"/>
      <c r="G573" s="401"/>
      <c r="H573" s="374"/>
      <c r="I573" s="946"/>
      <c r="J573" s="1005" t="str">
        <f t="shared" si="10"/>
        <v/>
      </c>
    </row>
    <row r="574" spans="1:10" s="113" customFormat="1" ht="22.5">
      <c r="A574" s="371">
        <v>71</v>
      </c>
      <c r="B574" s="372" t="s">
        <v>4600</v>
      </c>
      <c r="C574" s="374" t="s">
        <v>3256</v>
      </c>
      <c r="D574" s="400" t="s">
        <v>2695</v>
      </c>
      <c r="E574" s="376">
        <v>7</v>
      </c>
      <c r="F574" s="994"/>
      <c r="G574" s="401">
        <f>E574*F574</f>
        <v>0</v>
      </c>
      <c r="H574" s="374" t="s">
        <v>958</v>
      </c>
      <c r="I574" s="946"/>
      <c r="J574" s="1005" t="str">
        <f t="shared" si="10"/>
        <v>CHYBNÁ CENA</v>
      </c>
    </row>
    <row r="575" spans="1:10" s="113" customFormat="1">
      <c r="A575" s="371"/>
      <c r="B575" s="372"/>
      <c r="C575" s="374"/>
      <c r="D575" s="400"/>
      <c r="E575" s="376"/>
      <c r="F575" s="994"/>
      <c r="G575" s="401"/>
      <c r="H575" s="374"/>
      <c r="I575" s="946"/>
      <c r="J575" s="1005" t="str">
        <f t="shared" si="10"/>
        <v/>
      </c>
    </row>
    <row r="576" spans="1:10" s="113" customFormat="1" ht="33.75">
      <c r="A576" s="371">
        <v>72</v>
      </c>
      <c r="B576" s="372" t="s">
        <v>4601</v>
      </c>
      <c r="C576" s="374" t="s">
        <v>2577</v>
      </c>
      <c r="D576" s="400" t="s">
        <v>2695</v>
      </c>
      <c r="E576" s="376">
        <v>1</v>
      </c>
      <c r="F576" s="994"/>
      <c r="G576" s="401">
        <f>E576*F576</f>
        <v>0</v>
      </c>
      <c r="H576" s="374" t="s">
        <v>958</v>
      </c>
      <c r="I576" s="946"/>
      <c r="J576" s="1005" t="str">
        <f t="shared" si="10"/>
        <v>CHYBNÁ CENA</v>
      </c>
    </row>
    <row r="577" spans="1:10" s="113" customFormat="1">
      <c r="A577" s="371"/>
      <c r="B577" s="372"/>
      <c r="C577" s="374"/>
      <c r="D577" s="400"/>
      <c r="E577" s="376"/>
      <c r="F577" s="994"/>
      <c r="G577" s="401"/>
      <c r="H577" s="374"/>
      <c r="I577" s="946"/>
      <c r="J577" s="1005" t="str">
        <f t="shared" si="10"/>
        <v/>
      </c>
    </row>
    <row r="578" spans="1:10" s="113" customFormat="1" ht="22.5">
      <c r="A578" s="371">
        <v>73</v>
      </c>
      <c r="B578" s="372" t="s">
        <v>8</v>
      </c>
      <c r="C578" s="374" t="s">
        <v>1041</v>
      </c>
      <c r="D578" s="400" t="s">
        <v>2695</v>
      </c>
      <c r="E578" s="376">
        <v>4</v>
      </c>
      <c r="F578" s="994"/>
      <c r="G578" s="401">
        <f>E578*F578</f>
        <v>0</v>
      </c>
      <c r="H578" s="374" t="s">
        <v>958</v>
      </c>
      <c r="I578" s="946"/>
      <c r="J578" s="1005" t="str">
        <f t="shared" si="10"/>
        <v>CHYBNÁ CENA</v>
      </c>
    </row>
    <row r="579" spans="1:10" s="113" customFormat="1">
      <c r="A579" s="371"/>
      <c r="B579" s="372"/>
      <c r="C579" s="374"/>
      <c r="D579" s="400"/>
      <c r="E579" s="376"/>
      <c r="F579" s="994"/>
      <c r="G579" s="401"/>
      <c r="H579" s="374"/>
      <c r="I579" s="946"/>
      <c r="J579" s="1005" t="str">
        <f t="shared" si="10"/>
        <v/>
      </c>
    </row>
    <row r="580" spans="1:10" s="113" customFormat="1" ht="22.5">
      <c r="A580" s="371">
        <v>74</v>
      </c>
      <c r="B580" s="372" t="s">
        <v>9</v>
      </c>
      <c r="C580" s="374" t="s">
        <v>4336</v>
      </c>
      <c r="D580" s="400" t="s">
        <v>2695</v>
      </c>
      <c r="E580" s="376">
        <v>49</v>
      </c>
      <c r="F580" s="994"/>
      <c r="G580" s="401">
        <f>E580*F580</f>
        <v>0</v>
      </c>
      <c r="H580" s="374" t="s">
        <v>958</v>
      </c>
      <c r="I580" s="946"/>
      <c r="J580" s="1005" t="str">
        <f t="shared" si="10"/>
        <v>CHYBNÁ CENA</v>
      </c>
    </row>
    <row r="581" spans="1:10" s="113" customFormat="1">
      <c r="A581" s="371"/>
      <c r="B581" s="372"/>
      <c r="C581" s="374"/>
      <c r="D581" s="400"/>
      <c r="E581" s="376"/>
      <c r="F581" s="994"/>
      <c r="G581" s="401"/>
      <c r="H581" s="374"/>
      <c r="I581" s="946"/>
      <c r="J581" s="1005" t="str">
        <f t="shared" si="10"/>
        <v/>
      </c>
    </row>
    <row r="582" spans="1:10" s="113" customFormat="1" ht="22.5">
      <c r="A582" s="371">
        <v>75</v>
      </c>
      <c r="B582" s="372" t="s">
        <v>10</v>
      </c>
      <c r="C582" s="374" t="s">
        <v>4337</v>
      </c>
      <c r="D582" s="400" t="s">
        <v>2695</v>
      </c>
      <c r="E582" s="376">
        <v>16</v>
      </c>
      <c r="F582" s="994"/>
      <c r="G582" s="401">
        <f>E582*F582</f>
        <v>0</v>
      </c>
      <c r="H582" s="374" t="s">
        <v>958</v>
      </c>
      <c r="I582" s="946"/>
      <c r="J582" s="1005" t="str">
        <f t="shared" si="10"/>
        <v>CHYBNÁ CENA</v>
      </c>
    </row>
    <row r="583" spans="1:10" s="113" customFormat="1">
      <c r="A583" s="371"/>
      <c r="B583" s="372"/>
      <c r="C583" s="374"/>
      <c r="D583" s="400"/>
      <c r="E583" s="376"/>
      <c r="F583" s="994"/>
      <c r="G583" s="401"/>
      <c r="H583" s="374"/>
      <c r="I583" s="946"/>
      <c r="J583" s="1005" t="str">
        <f t="shared" si="10"/>
        <v/>
      </c>
    </row>
    <row r="584" spans="1:10" s="113" customFormat="1">
      <c r="A584" s="371">
        <v>76</v>
      </c>
      <c r="B584" s="372" t="s">
        <v>4334</v>
      </c>
      <c r="C584" s="374" t="s">
        <v>4335</v>
      </c>
      <c r="D584" s="400" t="s">
        <v>2695</v>
      </c>
      <c r="E584" s="376">
        <v>61</v>
      </c>
      <c r="F584" s="994"/>
      <c r="G584" s="401">
        <f>E584*F584</f>
        <v>0</v>
      </c>
      <c r="H584" s="374" t="s">
        <v>958</v>
      </c>
      <c r="I584" s="946"/>
      <c r="J584" s="1005" t="str">
        <f t="shared" ref="J584:J647" si="11">IF((ISBLANK(D584)),"",IF(G584&lt;=0,"CHYBNÁ CENA",""))</f>
        <v>CHYBNÁ CENA</v>
      </c>
    </row>
    <row r="585" spans="1:10" s="113" customFormat="1">
      <c r="A585" s="371"/>
      <c r="B585" s="372"/>
      <c r="C585" s="374"/>
      <c r="D585" s="400"/>
      <c r="E585" s="376"/>
      <c r="F585" s="994"/>
      <c r="G585" s="401"/>
      <c r="H585" s="374"/>
      <c r="I585" s="946"/>
      <c r="J585" s="1005" t="str">
        <f t="shared" si="11"/>
        <v/>
      </c>
    </row>
    <row r="586" spans="1:10" s="113" customFormat="1" ht="22.5">
      <c r="A586" s="371">
        <v>77</v>
      </c>
      <c r="B586" s="372" t="s">
        <v>4602</v>
      </c>
      <c r="C586" s="374" t="s">
        <v>1042</v>
      </c>
      <c r="D586" s="400" t="s">
        <v>2695</v>
      </c>
      <c r="E586" s="376">
        <v>8</v>
      </c>
      <c r="F586" s="994"/>
      <c r="G586" s="401">
        <f>E586*F586</f>
        <v>0</v>
      </c>
      <c r="H586" s="374" t="s">
        <v>958</v>
      </c>
      <c r="I586" s="946"/>
      <c r="J586" s="1005" t="str">
        <f t="shared" si="11"/>
        <v>CHYBNÁ CENA</v>
      </c>
    </row>
    <row r="587" spans="1:10" s="113" customFormat="1">
      <c r="A587" s="371"/>
      <c r="B587" s="372"/>
      <c r="C587" s="374"/>
      <c r="D587" s="400"/>
      <c r="E587" s="376"/>
      <c r="F587" s="994"/>
      <c r="G587" s="401"/>
      <c r="H587" s="374"/>
      <c r="I587" s="946"/>
      <c r="J587" s="1005" t="str">
        <f t="shared" si="11"/>
        <v/>
      </c>
    </row>
    <row r="588" spans="1:10" s="113" customFormat="1" ht="49.5" customHeight="1">
      <c r="A588" s="371">
        <v>78</v>
      </c>
      <c r="B588" s="372" t="s">
        <v>4603</v>
      </c>
      <c r="C588" s="374" t="s">
        <v>566</v>
      </c>
      <c r="D588" s="400" t="s">
        <v>2695</v>
      </c>
      <c r="E588" s="376">
        <v>1</v>
      </c>
      <c r="F588" s="994"/>
      <c r="G588" s="401">
        <f t="shared" ref="G588:G620" si="12">E588*F588</f>
        <v>0</v>
      </c>
      <c r="H588" s="374" t="s">
        <v>958</v>
      </c>
      <c r="I588" s="946"/>
      <c r="J588" s="1005" t="str">
        <f t="shared" si="11"/>
        <v>CHYBNÁ CENA</v>
      </c>
    </row>
    <row r="589" spans="1:10" s="113" customFormat="1">
      <c r="A589" s="371"/>
      <c r="B589" s="372"/>
      <c r="C589" s="374"/>
      <c r="D589" s="400"/>
      <c r="E589" s="376"/>
      <c r="F589" s="994"/>
      <c r="G589" s="401"/>
      <c r="H589" s="374"/>
      <c r="I589" s="946"/>
      <c r="J589" s="1005" t="str">
        <f t="shared" si="11"/>
        <v/>
      </c>
    </row>
    <row r="590" spans="1:10" s="113" customFormat="1" ht="22.5">
      <c r="A590" s="371">
        <v>79</v>
      </c>
      <c r="B590" s="372" t="s">
        <v>4604</v>
      </c>
      <c r="C590" s="374" t="s">
        <v>11</v>
      </c>
      <c r="D590" s="400" t="s">
        <v>2695</v>
      </c>
      <c r="E590" s="376">
        <v>2</v>
      </c>
      <c r="F590" s="994"/>
      <c r="G590" s="401">
        <f t="shared" si="12"/>
        <v>0</v>
      </c>
      <c r="H590" s="374" t="s">
        <v>958</v>
      </c>
      <c r="I590" s="946"/>
      <c r="J590" s="1005" t="str">
        <f t="shared" si="11"/>
        <v>CHYBNÁ CENA</v>
      </c>
    </row>
    <row r="591" spans="1:10" s="113" customFormat="1">
      <c r="A591" s="371"/>
      <c r="B591" s="372"/>
      <c r="C591" s="374"/>
      <c r="D591" s="400"/>
      <c r="E591" s="376"/>
      <c r="F591" s="994"/>
      <c r="G591" s="401"/>
      <c r="H591" s="374"/>
      <c r="I591" s="946"/>
      <c r="J591" s="1005" t="str">
        <f t="shared" si="11"/>
        <v/>
      </c>
    </row>
    <row r="592" spans="1:10" s="113" customFormat="1" ht="22.5">
      <c r="A592" s="371">
        <v>80</v>
      </c>
      <c r="B592" s="372" t="s">
        <v>4605</v>
      </c>
      <c r="C592" s="374" t="s">
        <v>1043</v>
      </c>
      <c r="D592" s="400" t="s">
        <v>2695</v>
      </c>
      <c r="E592" s="376">
        <v>4</v>
      </c>
      <c r="F592" s="994"/>
      <c r="G592" s="401">
        <f t="shared" si="12"/>
        <v>0</v>
      </c>
      <c r="H592" s="374" t="s">
        <v>958</v>
      </c>
      <c r="I592" s="946"/>
      <c r="J592" s="1005" t="str">
        <f t="shared" si="11"/>
        <v>CHYBNÁ CENA</v>
      </c>
    </row>
    <row r="593" spans="1:10" s="113" customFormat="1">
      <c r="A593" s="371"/>
      <c r="B593" s="372"/>
      <c r="C593" s="374"/>
      <c r="D593" s="400"/>
      <c r="E593" s="376"/>
      <c r="F593" s="994"/>
      <c r="G593" s="401"/>
      <c r="H593" s="374"/>
      <c r="I593" s="946"/>
      <c r="J593" s="1005" t="str">
        <f t="shared" si="11"/>
        <v/>
      </c>
    </row>
    <row r="594" spans="1:10" s="113" customFormat="1" ht="42" customHeight="1">
      <c r="A594" s="371">
        <v>81</v>
      </c>
      <c r="B594" s="372" t="s">
        <v>4606</v>
      </c>
      <c r="C594" s="374" t="s">
        <v>1044</v>
      </c>
      <c r="D594" s="400" t="s">
        <v>1751</v>
      </c>
      <c r="E594" s="376">
        <f>1.57*3.85*2</f>
        <v>12.089</v>
      </c>
      <c r="F594" s="994"/>
      <c r="G594" s="401">
        <f t="shared" si="12"/>
        <v>0</v>
      </c>
      <c r="H594" s="374" t="s">
        <v>958</v>
      </c>
      <c r="I594" s="946"/>
      <c r="J594" s="1005" t="str">
        <f t="shared" si="11"/>
        <v>CHYBNÁ CENA</v>
      </c>
    </row>
    <row r="595" spans="1:10" s="113" customFormat="1">
      <c r="A595" s="371"/>
      <c r="B595" s="372"/>
      <c r="C595" s="374"/>
      <c r="D595" s="400"/>
      <c r="E595" s="376"/>
      <c r="F595" s="994"/>
      <c r="G595" s="401"/>
      <c r="H595" s="374"/>
      <c r="I595" s="946"/>
      <c r="J595" s="1005" t="str">
        <f t="shared" si="11"/>
        <v/>
      </c>
    </row>
    <row r="596" spans="1:10" s="113" customFormat="1" ht="28.5" customHeight="1">
      <c r="A596" s="371">
        <v>82</v>
      </c>
      <c r="B596" s="372" t="s">
        <v>4339</v>
      </c>
      <c r="C596" s="374" t="s">
        <v>564</v>
      </c>
      <c r="D596" s="400" t="s">
        <v>2695</v>
      </c>
      <c r="E596" s="376">
        <v>8</v>
      </c>
      <c r="F596" s="994"/>
      <c r="G596" s="401">
        <f t="shared" si="12"/>
        <v>0</v>
      </c>
      <c r="H596" s="374" t="s">
        <v>958</v>
      </c>
      <c r="I596" s="946"/>
      <c r="J596" s="1005" t="str">
        <f t="shared" si="11"/>
        <v>CHYBNÁ CENA</v>
      </c>
    </row>
    <row r="597" spans="1:10" s="113" customFormat="1">
      <c r="A597" s="371"/>
      <c r="B597" s="372"/>
      <c r="C597" s="374"/>
      <c r="D597" s="400"/>
      <c r="E597" s="376"/>
      <c r="F597" s="994"/>
      <c r="G597" s="401"/>
      <c r="H597" s="374"/>
      <c r="I597" s="946"/>
      <c r="J597" s="1005" t="str">
        <f t="shared" si="11"/>
        <v/>
      </c>
    </row>
    <row r="598" spans="1:10" s="113" customFormat="1" ht="48" customHeight="1">
      <c r="A598" s="371">
        <v>83</v>
      </c>
      <c r="B598" s="372" t="s">
        <v>4338</v>
      </c>
      <c r="C598" s="374" t="s">
        <v>4340</v>
      </c>
      <c r="D598" s="400" t="s">
        <v>2695</v>
      </c>
      <c r="E598" s="376">
        <v>1</v>
      </c>
      <c r="F598" s="994"/>
      <c r="G598" s="401">
        <f>E598*F598</f>
        <v>0</v>
      </c>
      <c r="H598" s="374" t="s">
        <v>958</v>
      </c>
      <c r="I598" s="946"/>
      <c r="J598" s="1005" t="str">
        <f t="shared" si="11"/>
        <v>CHYBNÁ CENA</v>
      </c>
    </row>
    <row r="599" spans="1:10" s="113" customFormat="1">
      <c r="A599" s="371"/>
      <c r="B599" s="372"/>
      <c r="C599" s="374"/>
      <c r="D599" s="400"/>
      <c r="E599" s="376"/>
      <c r="F599" s="994"/>
      <c r="G599" s="401"/>
      <c r="H599" s="374"/>
      <c r="I599" s="946"/>
      <c r="J599" s="1005" t="str">
        <f t="shared" si="11"/>
        <v/>
      </c>
    </row>
    <row r="600" spans="1:10" s="113" customFormat="1">
      <c r="A600" s="371">
        <v>84</v>
      </c>
      <c r="B600" s="372" t="s">
        <v>4607</v>
      </c>
      <c r="C600" s="374" t="s">
        <v>4629</v>
      </c>
      <c r="D600" s="400" t="s">
        <v>2695</v>
      </c>
      <c r="E600" s="376">
        <v>6</v>
      </c>
      <c r="F600" s="994"/>
      <c r="G600" s="401">
        <f t="shared" si="12"/>
        <v>0</v>
      </c>
      <c r="H600" s="374"/>
      <c r="I600" s="946"/>
      <c r="J600" s="1005" t="str">
        <f t="shared" si="11"/>
        <v>CHYBNÁ CENA</v>
      </c>
    </row>
    <row r="601" spans="1:10" s="113" customFormat="1">
      <c r="A601" s="371"/>
      <c r="B601" s="372"/>
      <c r="C601" s="374"/>
      <c r="D601" s="400"/>
      <c r="E601" s="376"/>
      <c r="F601" s="994"/>
      <c r="G601" s="401"/>
      <c r="H601" s="374"/>
      <c r="I601" s="946"/>
      <c r="J601" s="1005" t="str">
        <f t="shared" si="11"/>
        <v/>
      </c>
    </row>
    <row r="602" spans="1:10" s="113" customFormat="1" ht="22.5">
      <c r="A602" s="371">
        <v>85</v>
      </c>
      <c r="B602" s="372" t="s">
        <v>4630</v>
      </c>
      <c r="C602" s="374" t="s">
        <v>3784</v>
      </c>
      <c r="D602" s="400" t="s">
        <v>2950</v>
      </c>
      <c r="E602" s="376">
        <v>1</v>
      </c>
      <c r="F602" s="994"/>
      <c r="G602" s="401">
        <f t="shared" si="12"/>
        <v>0</v>
      </c>
      <c r="H602" s="374"/>
      <c r="I602" s="946" t="s">
        <v>1741</v>
      </c>
      <c r="J602" s="1005" t="str">
        <f t="shared" si="11"/>
        <v>CHYBNÁ CENA</v>
      </c>
    </row>
    <row r="603" spans="1:10" s="113" customFormat="1">
      <c r="A603" s="371"/>
      <c r="B603" s="372"/>
      <c r="C603" s="374"/>
      <c r="D603" s="400"/>
      <c r="E603" s="376"/>
      <c r="F603" s="994"/>
      <c r="G603" s="401"/>
      <c r="H603" s="374"/>
      <c r="I603" s="946"/>
      <c r="J603" s="1005" t="str">
        <f t="shared" si="11"/>
        <v/>
      </c>
    </row>
    <row r="604" spans="1:10" s="113" customFormat="1" ht="22.5">
      <c r="A604" s="371">
        <v>86</v>
      </c>
      <c r="B604" s="372" t="s">
        <v>4630</v>
      </c>
      <c r="C604" s="374" t="s">
        <v>4608</v>
      </c>
      <c r="D604" s="400" t="s">
        <v>1745</v>
      </c>
      <c r="E604" s="376">
        <v>3.42</v>
      </c>
      <c r="F604" s="994"/>
      <c r="G604" s="401">
        <f t="shared" si="12"/>
        <v>0</v>
      </c>
      <c r="H604" s="374"/>
      <c r="I604" s="374" t="s">
        <v>4609</v>
      </c>
      <c r="J604" s="1005" t="str">
        <f t="shared" si="11"/>
        <v>CHYBNÁ CENA</v>
      </c>
    </row>
    <row r="605" spans="1:10" s="113" customFormat="1">
      <c r="A605" s="371"/>
      <c r="B605" s="372"/>
      <c r="C605" s="374"/>
      <c r="D605" s="400"/>
      <c r="E605" s="376"/>
      <c r="F605" s="994"/>
      <c r="G605" s="401"/>
      <c r="H605" s="374"/>
      <c r="I605" s="946"/>
      <c r="J605" s="1005" t="str">
        <f t="shared" si="11"/>
        <v/>
      </c>
    </row>
    <row r="606" spans="1:10" s="113" customFormat="1">
      <c r="A606" s="371">
        <v>87</v>
      </c>
      <c r="B606" s="372" t="s">
        <v>3778</v>
      </c>
      <c r="C606" s="374" t="s">
        <v>3779</v>
      </c>
      <c r="D606" s="400" t="s">
        <v>1751</v>
      </c>
      <c r="E606" s="376">
        <v>430</v>
      </c>
      <c r="F606" s="994"/>
      <c r="G606" s="401">
        <f t="shared" si="12"/>
        <v>0</v>
      </c>
      <c r="H606" s="374"/>
      <c r="I606" s="946"/>
      <c r="J606" s="1005" t="str">
        <f t="shared" si="11"/>
        <v>CHYBNÁ CENA</v>
      </c>
    </row>
    <row r="607" spans="1:10" s="113" customFormat="1">
      <c r="A607" s="371"/>
      <c r="B607" s="372"/>
      <c r="C607" s="374"/>
      <c r="D607" s="400"/>
      <c r="E607" s="376"/>
      <c r="F607" s="994"/>
      <c r="G607" s="401"/>
      <c r="H607" s="374"/>
      <c r="I607" s="946"/>
      <c r="J607" s="1005" t="str">
        <f t="shared" si="11"/>
        <v/>
      </c>
    </row>
    <row r="608" spans="1:10" s="113" customFormat="1" ht="33.75">
      <c r="A608" s="371">
        <v>88</v>
      </c>
      <c r="B608" s="372" t="s">
        <v>2654</v>
      </c>
      <c r="C608" s="374" t="s">
        <v>2655</v>
      </c>
      <c r="D608" s="400" t="s">
        <v>3792</v>
      </c>
      <c r="E608" s="376">
        <v>110</v>
      </c>
      <c r="F608" s="994"/>
      <c r="G608" s="401">
        <f t="shared" si="12"/>
        <v>0</v>
      </c>
      <c r="H608" s="374" t="s">
        <v>3426</v>
      </c>
      <c r="I608" s="946"/>
      <c r="J608" s="1005" t="str">
        <f t="shared" si="11"/>
        <v>CHYBNÁ CENA</v>
      </c>
    </row>
    <row r="609" spans="1:10" s="113" customFormat="1">
      <c r="A609" s="371"/>
      <c r="B609" s="372" t="s">
        <v>2565</v>
      </c>
      <c r="C609" s="374" t="s">
        <v>2565</v>
      </c>
      <c r="D609" s="400" t="s">
        <v>2565</v>
      </c>
      <c r="E609" s="376"/>
      <c r="F609" s="994"/>
      <c r="G609" s="401"/>
      <c r="H609" s="374"/>
      <c r="I609" s="946"/>
      <c r="J609" s="1005" t="str">
        <f t="shared" si="11"/>
        <v>CHYBNÁ CENA</v>
      </c>
    </row>
    <row r="610" spans="1:10" s="113" customFormat="1" ht="22.5">
      <c r="A610" s="371">
        <v>89</v>
      </c>
      <c r="B610" s="372" t="s">
        <v>2656</v>
      </c>
      <c r="C610" s="374" t="s">
        <v>2657</v>
      </c>
      <c r="D610" s="400" t="s">
        <v>3792</v>
      </c>
      <c r="E610" s="376">
        <v>30</v>
      </c>
      <c r="F610" s="994"/>
      <c r="G610" s="401">
        <f t="shared" si="12"/>
        <v>0</v>
      </c>
      <c r="H610" s="374" t="s">
        <v>3426</v>
      </c>
      <c r="I610" s="946"/>
      <c r="J610" s="1005" t="str">
        <f t="shared" si="11"/>
        <v>CHYBNÁ CENA</v>
      </c>
    </row>
    <row r="611" spans="1:10" s="113" customFormat="1">
      <c r="A611" s="371"/>
      <c r="B611" s="372" t="s">
        <v>2565</v>
      </c>
      <c r="C611" s="374" t="s">
        <v>2565</v>
      </c>
      <c r="D611" s="400" t="s">
        <v>2565</v>
      </c>
      <c r="E611" s="376"/>
      <c r="F611" s="994"/>
      <c r="G611" s="401"/>
      <c r="H611" s="374"/>
      <c r="I611" s="946"/>
      <c r="J611" s="1005" t="str">
        <f t="shared" si="11"/>
        <v>CHYBNÁ CENA</v>
      </c>
    </row>
    <row r="612" spans="1:10" s="113" customFormat="1" ht="53.25" customHeight="1">
      <c r="A612" s="371">
        <v>90</v>
      </c>
      <c r="B612" s="372" t="s">
        <v>2658</v>
      </c>
      <c r="C612" s="374" t="s">
        <v>4411</v>
      </c>
      <c r="D612" s="400" t="s">
        <v>3792</v>
      </c>
      <c r="E612" s="376">
        <v>48</v>
      </c>
      <c r="F612" s="994"/>
      <c r="G612" s="401">
        <f t="shared" si="12"/>
        <v>0</v>
      </c>
      <c r="H612" s="374" t="s">
        <v>3426</v>
      </c>
      <c r="I612" s="946"/>
      <c r="J612" s="1005" t="str">
        <f t="shared" si="11"/>
        <v>CHYBNÁ CENA</v>
      </c>
    </row>
    <row r="613" spans="1:10" s="113" customFormat="1">
      <c r="A613" s="371"/>
      <c r="B613" s="372" t="s">
        <v>2565</v>
      </c>
      <c r="C613" s="374" t="s">
        <v>2565</v>
      </c>
      <c r="D613" s="400" t="s">
        <v>2565</v>
      </c>
      <c r="E613" s="376"/>
      <c r="F613" s="994"/>
      <c r="G613" s="401"/>
      <c r="H613" s="374"/>
      <c r="I613" s="946"/>
      <c r="J613" s="1005" t="str">
        <f t="shared" si="11"/>
        <v>CHYBNÁ CENA</v>
      </c>
    </row>
    <row r="614" spans="1:10" s="113" customFormat="1" ht="22.5">
      <c r="A614" s="371">
        <v>91</v>
      </c>
      <c r="B614" s="372" t="s">
        <v>4412</v>
      </c>
      <c r="C614" s="374" t="s">
        <v>4413</v>
      </c>
      <c r="D614" s="400" t="s">
        <v>3792</v>
      </c>
      <c r="E614" s="376">
        <v>32</v>
      </c>
      <c r="F614" s="994"/>
      <c r="G614" s="401">
        <f t="shared" si="12"/>
        <v>0</v>
      </c>
      <c r="H614" s="374" t="s">
        <v>3426</v>
      </c>
      <c r="I614" s="946"/>
      <c r="J614" s="1005" t="str">
        <f t="shared" si="11"/>
        <v>CHYBNÁ CENA</v>
      </c>
    </row>
    <row r="615" spans="1:10" s="113" customFormat="1">
      <c r="A615" s="371"/>
      <c r="B615" s="372"/>
      <c r="C615" s="374"/>
      <c r="D615" s="400"/>
      <c r="E615" s="376"/>
      <c r="F615" s="994"/>
      <c r="G615" s="401"/>
      <c r="H615" s="374"/>
      <c r="I615" s="946"/>
      <c r="J615" s="1005" t="str">
        <f t="shared" si="11"/>
        <v/>
      </c>
    </row>
    <row r="616" spans="1:10" s="113" customFormat="1" ht="32.25" customHeight="1">
      <c r="A616" s="371">
        <v>92</v>
      </c>
      <c r="B616" s="372" t="s">
        <v>4414</v>
      </c>
      <c r="C616" s="374" t="s">
        <v>4415</v>
      </c>
      <c r="D616" s="400" t="s">
        <v>3792</v>
      </c>
      <c r="E616" s="376">
        <v>45</v>
      </c>
      <c r="F616" s="994"/>
      <c r="G616" s="401">
        <f t="shared" si="12"/>
        <v>0</v>
      </c>
      <c r="H616" s="374" t="s">
        <v>3426</v>
      </c>
      <c r="I616" s="946"/>
      <c r="J616" s="1005" t="str">
        <f t="shared" si="11"/>
        <v>CHYBNÁ CENA</v>
      </c>
    </row>
    <row r="617" spans="1:10" s="113" customFormat="1">
      <c r="A617" s="371"/>
      <c r="B617" s="372"/>
      <c r="C617" s="374"/>
      <c r="D617" s="400"/>
      <c r="E617" s="376"/>
      <c r="F617" s="994"/>
      <c r="G617" s="401"/>
      <c r="H617" s="374"/>
      <c r="I617" s="946"/>
      <c r="J617" s="1005" t="str">
        <f t="shared" si="11"/>
        <v/>
      </c>
    </row>
    <row r="618" spans="1:10" s="113" customFormat="1" ht="45">
      <c r="A618" s="371">
        <v>93</v>
      </c>
      <c r="B618" s="372" t="s">
        <v>4416</v>
      </c>
      <c r="C618" s="374" t="s">
        <v>4417</v>
      </c>
      <c r="D618" s="400" t="s">
        <v>3792</v>
      </c>
      <c r="E618" s="376">
        <v>150</v>
      </c>
      <c r="F618" s="994"/>
      <c r="G618" s="401">
        <f t="shared" si="12"/>
        <v>0</v>
      </c>
      <c r="H618" s="374" t="s">
        <v>3426</v>
      </c>
      <c r="I618" s="946"/>
      <c r="J618" s="1005" t="str">
        <f t="shared" si="11"/>
        <v>CHYBNÁ CENA</v>
      </c>
    </row>
    <row r="619" spans="1:10" s="113" customFormat="1">
      <c r="A619" s="371"/>
      <c r="B619" s="372"/>
      <c r="C619" s="374"/>
      <c r="D619" s="400"/>
      <c r="E619" s="376"/>
      <c r="F619" s="994"/>
      <c r="G619" s="401"/>
      <c r="H619" s="374"/>
      <c r="I619" s="946"/>
      <c r="J619" s="1005" t="str">
        <f t="shared" si="11"/>
        <v/>
      </c>
    </row>
    <row r="620" spans="1:10" s="113" customFormat="1" ht="22.5">
      <c r="A620" s="371">
        <v>94</v>
      </c>
      <c r="B620" s="372" t="s">
        <v>4418</v>
      </c>
      <c r="C620" s="374" t="s">
        <v>4419</v>
      </c>
      <c r="D620" s="400" t="s">
        <v>3792</v>
      </c>
      <c r="E620" s="376">
        <v>20</v>
      </c>
      <c r="F620" s="994"/>
      <c r="G620" s="401">
        <f t="shared" si="12"/>
        <v>0</v>
      </c>
      <c r="H620" s="374" t="s">
        <v>3426</v>
      </c>
      <c r="I620" s="946"/>
      <c r="J620" s="1005" t="str">
        <f t="shared" si="11"/>
        <v>CHYBNÁ CENA</v>
      </c>
    </row>
    <row r="621" spans="1:10" s="113" customFormat="1">
      <c r="A621" s="371"/>
      <c r="B621" s="372"/>
      <c r="C621" s="374"/>
      <c r="D621" s="400"/>
      <c r="E621" s="376"/>
      <c r="F621" s="994"/>
      <c r="G621" s="401"/>
      <c r="H621" s="374"/>
      <c r="I621" s="946"/>
      <c r="J621" s="1005" t="str">
        <f t="shared" si="11"/>
        <v/>
      </c>
    </row>
    <row r="622" spans="1:10" s="113" customFormat="1">
      <c r="A622" s="705" t="s">
        <v>4676</v>
      </c>
      <c r="B622" s="706" t="s">
        <v>1045</v>
      </c>
      <c r="C622" s="712" t="s">
        <v>1046</v>
      </c>
      <c r="D622" s="709"/>
      <c r="E622" s="710"/>
      <c r="F622" s="998"/>
      <c r="G622" s="708">
        <f>SUM(G623:G693)</f>
        <v>0</v>
      </c>
      <c r="H622" s="948"/>
      <c r="I622" s="950"/>
      <c r="J622" s="1005" t="str">
        <f t="shared" si="11"/>
        <v/>
      </c>
    </row>
    <row r="623" spans="1:10" s="113" customFormat="1" ht="22.5">
      <c r="A623" s="371">
        <v>1</v>
      </c>
      <c r="B623" s="372" t="s">
        <v>914</v>
      </c>
      <c r="C623" s="374" t="s">
        <v>1047</v>
      </c>
      <c r="D623" s="400" t="s">
        <v>1751</v>
      </c>
      <c r="E623" s="376">
        <v>0.876</v>
      </c>
      <c r="F623" s="994"/>
      <c r="G623" s="401">
        <f>E623*F623</f>
        <v>0</v>
      </c>
      <c r="H623" s="374" t="s">
        <v>2776</v>
      </c>
      <c r="I623" s="946"/>
      <c r="J623" s="1005" t="str">
        <f t="shared" si="11"/>
        <v>CHYBNÁ CENA</v>
      </c>
    </row>
    <row r="624" spans="1:10" s="113" customFormat="1">
      <c r="A624" s="371"/>
      <c r="B624" s="372"/>
      <c r="C624" s="374"/>
      <c r="D624" s="400"/>
      <c r="E624" s="376"/>
      <c r="F624" s="994"/>
      <c r="G624" s="401"/>
      <c r="H624" s="374"/>
      <c r="I624" s="946"/>
      <c r="J624" s="1005" t="str">
        <f t="shared" si="11"/>
        <v/>
      </c>
    </row>
    <row r="625" spans="1:10" s="113" customFormat="1" ht="22.5">
      <c r="A625" s="371">
        <v>2</v>
      </c>
      <c r="B625" s="372" t="s">
        <v>928</v>
      </c>
      <c r="C625" s="374" t="s">
        <v>1048</v>
      </c>
      <c r="D625" s="400" t="s">
        <v>1751</v>
      </c>
      <c r="E625" s="376">
        <v>22.9</v>
      </c>
      <c r="F625" s="994"/>
      <c r="G625" s="401">
        <f>E625*F625</f>
        <v>0</v>
      </c>
      <c r="H625" s="374" t="s">
        <v>2776</v>
      </c>
      <c r="I625" s="946"/>
      <c r="J625" s="1005" t="str">
        <f t="shared" si="11"/>
        <v>CHYBNÁ CENA</v>
      </c>
    </row>
    <row r="626" spans="1:10" s="113" customFormat="1">
      <c r="A626" s="371"/>
      <c r="B626" s="372"/>
      <c r="C626" s="374"/>
      <c r="D626" s="400"/>
      <c r="E626" s="376"/>
      <c r="F626" s="994"/>
      <c r="G626" s="401"/>
      <c r="H626" s="374"/>
      <c r="I626" s="946"/>
      <c r="J626" s="1005" t="str">
        <f t="shared" si="11"/>
        <v/>
      </c>
    </row>
    <row r="627" spans="1:10" s="113" customFormat="1" ht="22.5">
      <c r="A627" s="371">
        <v>3</v>
      </c>
      <c r="B627" s="372" t="s">
        <v>927</v>
      </c>
      <c r="C627" s="374" t="s">
        <v>1049</v>
      </c>
      <c r="D627" s="400" t="s">
        <v>1751</v>
      </c>
      <c r="E627" s="376">
        <v>0.876</v>
      </c>
      <c r="F627" s="994"/>
      <c r="G627" s="401">
        <f>E627*F627</f>
        <v>0</v>
      </c>
      <c r="H627" s="374" t="s">
        <v>2776</v>
      </c>
      <c r="I627" s="946"/>
      <c r="J627" s="1005" t="str">
        <f t="shared" si="11"/>
        <v>CHYBNÁ CENA</v>
      </c>
    </row>
    <row r="628" spans="1:10" s="113" customFormat="1">
      <c r="A628" s="371"/>
      <c r="B628" s="372"/>
      <c r="C628" s="374"/>
      <c r="D628" s="400"/>
      <c r="E628" s="376"/>
      <c r="F628" s="994"/>
      <c r="G628" s="401"/>
      <c r="H628" s="374"/>
      <c r="I628" s="946"/>
      <c r="J628" s="1005" t="str">
        <f t="shared" si="11"/>
        <v/>
      </c>
    </row>
    <row r="629" spans="1:10" s="113" customFormat="1" ht="22.5">
      <c r="A629" s="371">
        <v>4</v>
      </c>
      <c r="B629" s="372" t="s">
        <v>926</v>
      </c>
      <c r="C629" s="374" t="s">
        <v>1050</v>
      </c>
      <c r="D629" s="400" t="s">
        <v>1751</v>
      </c>
      <c r="E629" s="376">
        <v>473.56</v>
      </c>
      <c r="F629" s="994"/>
      <c r="G629" s="401">
        <f>E629*F629</f>
        <v>0</v>
      </c>
      <c r="H629" s="374" t="s">
        <v>2776</v>
      </c>
      <c r="I629" s="946"/>
      <c r="J629" s="1005" t="str">
        <f t="shared" si="11"/>
        <v>CHYBNÁ CENA</v>
      </c>
    </row>
    <row r="630" spans="1:10" s="113" customFormat="1">
      <c r="A630" s="371"/>
      <c r="B630" s="372"/>
      <c r="C630" s="374"/>
      <c r="D630" s="400"/>
      <c r="E630" s="376"/>
      <c r="F630" s="994"/>
      <c r="G630" s="401"/>
      <c r="H630" s="374"/>
      <c r="I630" s="946"/>
      <c r="J630" s="1005" t="str">
        <f t="shared" si="11"/>
        <v/>
      </c>
    </row>
    <row r="631" spans="1:10" s="113" customFormat="1" ht="22.5">
      <c r="A631" s="371">
        <v>5</v>
      </c>
      <c r="B631" s="372" t="s">
        <v>4812</v>
      </c>
      <c r="C631" s="374" t="s">
        <v>1051</v>
      </c>
      <c r="D631" s="400" t="s">
        <v>1745</v>
      </c>
      <c r="E631" s="376">
        <v>15.413</v>
      </c>
      <c r="F631" s="994"/>
      <c r="G631" s="401">
        <f>E631*F631</f>
        <v>0</v>
      </c>
      <c r="H631" s="374" t="s">
        <v>2776</v>
      </c>
      <c r="I631" s="946"/>
      <c r="J631" s="1005" t="str">
        <f t="shared" si="11"/>
        <v>CHYBNÁ CENA</v>
      </c>
    </row>
    <row r="632" spans="1:10" s="113" customFormat="1">
      <c r="A632" s="371"/>
      <c r="B632" s="379" t="s">
        <v>577</v>
      </c>
      <c r="C632" s="374"/>
      <c r="D632" s="400"/>
      <c r="E632" s="376"/>
      <c r="F632" s="994"/>
      <c r="G632" s="401"/>
      <c r="H632" s="374"/>
      <c r="I632" s="946"/>
      <c r="J632" s="1005" t="str">
        <f t="shared" si="11"/>
        <v/>
      </c>
    </row>
    <row r="633" spans="1:10" s="113" customFormat="1" ht="22.5">
      <c r="A633" s="371">
        <v>6</v>
      </c>
      <c r="B633" s="372" t="s">
        <v>4813</v>
      </c>
      <c r="C633" s="374" t="s">
        <v>1052</v>
      </c>
      <c r="D633" s="400" t="s">
        <v>1751</v>
      </c>
      <c r="E633" s="376">
        <v>44.87</v>
      </c>
      <c r="F633" s="994"/>
      <c r="G633" s="401">
        <f>E633*F633</f>
        <v>0</v>
      </c>
      <c r="H633" s="374" t="s">
        <v>2776</v>
      </c>
      <c r="I633" s="946"/>
      <c r="J633" s="1005" t="str">
        <f t="shared" si="11"/>
        <v>CHYBNÁ CENA</v>
      </c>
    </row>
    <row r="634" spans="1:10" s="113" customFormat="1">
      <c r="A634" s="371"/>
      <c r="B634" s="379" t="s">
        <v>577</v>
      </c>
      <c r="C634" s="374"/>
      <c r="D634" s="400"/>
      <c r="E634" s="376"/>
      <c r="F634" s="994"/>
      <c r="G634" s="401"/>
      <c r="H634" s="374"/>
      <c r="I634" s="946"/>
      <c r="J634" s="1005" t="str">
        <f t="shared" si="11"/>
        <v/>
      </c>
    </row>
    <row r="635" spans="1:10" s="113" customFormat="1" ht="22.5">
      <c r="A635" s="371">
        <v>7</v>
      </c>
      <c r="B635" s="372" t="s">
        <v>4814</v>
      </c>
      <c r="C635" s="374" t="s">
        <v>1053</v>
      </c>
      <c r="D635" s="400" t="s">
        <v>1745</v>
      </c>
      <c r="E635" s="376">
        <v>3.98</v>
      </c>
      <c r="F635" s="994"/>
      <c r="G635" s="401">
        <f>E635*F635</f>
        <v>0</v>
      </c>
      <c r="H635" s="374" t="s">
        <v>2776</v>
      </c>
      <c r="I635" s="946"/>
      <c r="J635" s="1005" t="str">
        <f t="shared" si="11"/>
        <v>CHYBNÁ CENA</v>
      </c>
    </row>
    <row r="636" spans="1:10" s="113" customFormat="1">
      <c r="A636" s="371"/>
      <c r="B636" s="379" t="s">
        <v>577</v>
      </c>
      <c r="C636" s="374"/>
      <c r="D636" s="400"/>
      <c r="E636" s="376"/>
      <c r="F636" s="994"/>
      <c r="G636" s="401"/>
      <c r="H636" s="374"/>
      <c r="I636" s="946"/>
      <c r="J636" s="1005" t="str">
        <f t="shared" si="11"/>
        <v/>
      </c>
    </row>
    <row r="637" spans="1:10" s="113" customFormat="1" ht="22.5">
      <c r="A637" s="371">
        <v>8</v>
      </c>
      <c r="B637" s="372" t="s">
        <v>4815</v>
      </c>
      <c r="C637" s="374" t="s">
        <v>1054</v>
      </c>
      <c r="D637" s="400" t="s">
        <v>1745</v>
      </c>
      <c r="E637" s="376">
        <v>2.5000000000000001E-2</v>
      </c>
      <c r="F637" s="994"/>
      <c r="G637" s="401">
        <f>E637*F637</f>
        <v>0</v>
      </c>
      <c r="H637" s="374" t="s">
        <v>2776</v>
      </c>
      <c r="I637" s="946"/>
      <c r="J637" s="1005" t="str">
        <f t="shared" si="11"/>
        <v>CHYBNÁ CENA</v>
      </c>
    </row>
    <row r="638" spans="1:10" s="113" customFormat="1">
      <c r="A638" s="371"/>
      <c r="B638" s="379" t="s">
        <v>577</v>
      </c>
      <c r="C638" s="374"/>
      <c r="D638" s="400"/>
      <c r="E638" s="376"/>
      <c r="F638" s="994"/>
      <c r="G638" s="401"/>
      <c r="H638" s="374"/>
      <c r="I638" s="946"/>
      <c r="J638" s="1005" t="str">
        <f t="shared" si="11"/>
        <v/>
      </c>
    </row>
    <row r="639" spans="1:10" s="113" customFormat="1" ht="22.5">
      <c r="A639" s="371">
        <v>9</v>
      </c>
      <c r="B639" s="372" t="s">
        <v>4816</v>
      </c>
      <c r="C639" s="374" t="s">
        <v>1055</v>
      </c>
      <c r="D639" s="400" t="s">
        <v>1745</v>
      </c>
      <c r="E639" s="376">
        <v>2.1829999999999998</v>
      </c>
      <c r="F639" s="994"/>
      <c r="G639" s="401">
        <f>E639*F639</f>
        <v>0</v>
      </c>
      <c r="H639" s="374" t="s">
        <v>2776</v>
      </c>
      <c r="I639" s="946"/>
      <c r="J639" s="1005" t="str">
        <f t="shared" si="11"/>
        <v>CHYBNÁ CENA</v>
      </c>
    </row>
    <row r="640" spans="1:10" s="113" customFormat="1">
      <c r="A640" s="371"/>
      <c r="B640" s="379" t="s">
        <v>577</v>
      </c>
      <c r="C640" s="374"/>
      <c r="D640" s="400"/>
      <c r="E640" s="376"/>
      <c r="F640" s="994"/>
      <c r="G640" s="401"/>
      <c r="H640" s="374"/>
      <c r="I640" s="946"/>
      <c r="J640" s="1005" t="str">
        <f t="shared" si="11"/>
        <v/>
      </c>
    </row>
    <row r="641" spans="1:10" s="113" customFormat="1" ht="22.5">
      <c r="A641" s="371">
        <v>10</v>
      </c>
      <c r="B641" s="372" t="s">
        <v>4817</v>
      </c>
      <c r="C641" s="374" t="s">
        <v>1108</v>
      </c>
      <c r="D641" s="400" t="s">
        <v>1745</v>
      </c>
      <c r="E641" s="376">
        <v>12.63</v>
      </c>
      <c r="F641" s="994"/>
      <c r="G641" s="401">
        <f>E641*F641</f>
        <v>0</v>
      </c>
      <c r="H641" s="374" t="s">
        <v>2776</v>
      </c>
      <c r="I641" s="946"/>
      <c r="J641" s="1005" t="str">
        <f t="shared" si="11"/>
        <v>CHYBNÁ CENA</v>
      </c>
    </row>
    <row r="642" spans="1:10" s="113" customFormat="1">
      <c r="A642" s="371"/>
      <c r="B642" s="379" t="s">
        <v>577</v>
      </c>
      <c r="C642" s="374"/>
      <c r="D642" s="400"/>
      <c r="E642" s="376"/>
      <c r="F642" s="994"/>
      <c r="G642" s="401"/>
      <c r="H642" s="374"/>
      <c r="I642" s="946"/>
      <c r="J642" s="1005" t="str">
        <f t="shared" si="11"/>
        <v/>
      </c>
    </row>
    <row r="643" spans="1:10" s="113" customFormat="1" ht="22.5">
      <c r="A643" s="371">
        <v>11</v>
      </c>
      <c r="B643" s="372" t="s">
        <v>4818</v>
      </c>
      <c r="C643" s="374" t="s">
        <v>1109</v>
      </c>
      <c r="D643" s="400" t="s">
        <v>1745</v>
      </c>
      <c r="E643" s="376">
        <v>7.1999999999999995E-2</v>
      </c>
      <c r="F643" s="994"/>
      <c r="G643" s="401">
        <f>E643*F643</f>
        <v>0</v>
      </c>
      <c r="H643" s="374" t="s">
        <v>2776</v>
      </c>
      <c r="I643" s="946"/>
      <c r="J643" s="1005" t="str">
        <f t="shared" si="11"/>
        <v>CHYBNÁ CENA</v>
      </c>
    </row>
    <row r="644" spans="1:10" s="113" customFormat="1">
      <c r="A644" s="371"/>
      <c r="B644" s="379" t="s">
        <v>577</v>
      </c>
      <c r="C644" s="374"/>
      <c r="D644" s="400"/>
      <c r="E644" s="376"/>
      <c r="F644" s="994"/>
      <c r="G644" s="401"/>
      <c r="H644" s="374"/>
      <c r="I644" s="946"/>
      <c r="J644" s="1005" t="str">
        <f t="shared" si="11"/>
        <v/>
      </c>
    </row>
    <row r="645" spans="1:10" s="113" customFormat="1" ht="22.5">
      <c r="A645" s="371">
        <v>12</v>
      </c>
      <c r="B645" s="372" t="s">
        <v>4819</v>
      </c>
      <c r="C645" s="374" t="s">
        <v>1110</v>
      </c>
      <c r="D645" s="400" t="s">
        <v>1751</v>
      </c>
      <c r="E645" s="376">
        <v>143.66</v>
      </c>
      <c r="F645" s="994"/>
      <c r="G645" s="401">
        <f>E645*F645</f>
        <v>0</v>
      </c>
      <c r="H645" s="374" t="s">
        <v>2776</v>
      </c>
      <c r="I645" s="946"/>
      <c r="J645" s="1005" t="str">
        <f t="shared" si="11"/>
        <v>CHYBNÁ CENA</v>
      </c>
    </row>
    <row r="646" spans="1:10" s="113" customFormat="1">
      <c r="A646" s="371"/>
      <c r="B646" s="379" t="s">
        <v>577</v>
      </c>
      <c r="C646" s="374"/>
      <c r="D646" s="400"/>
      <c r="E646" s="376"/>
      <c r="F646" s="994"/>
      <c r="G646" s="401"/>
      <c r="H646" s="374"/>
      <c r="I646" s="946"/>
      <c r="J646" s="1005" t="str">
        <f t="shared" si="11"/>
        <v/>
      </c>
    </row>
    <row r="647" spans="1:10" s="113" customFormat="1" ht="22.5">
      <c r="A647" s="371">
        <v>13</v>
      </c>
      <c r="B647" s="372" t="s">
        <v>915</v>
      </c>
      <c r="C647" s="374" t="s">
        <v>1111</v>
      </c>
      <c r="D647" s="400" t="s">
        <v>1751</v>
      </c>
      <c r="E647" s="376">
        <v>143.66</v>
      </c>
      <c r="F647" s="994"/>
      <c r="G647" s="401">
        <f>E647*F647</f>
        <v>0</v>
      </c>
      <c r="H647" s="374" t="s">
        <v>2776</v>
      </c>
      <c r="I647" s="946"/>
      <c r="J647" s="1005" t="str">
        <f t="shared" si="11"/>
        <v>CHYBNÁ CENA</v>
      </c>
    </row>
    <row r="648" spans="1:10" s="113" customFormat="1">
      <c r="A648" s="371"/>
      <c r="B648" s="372"/>
      <c r="C648" s="374"/>
      <c r="D648" s="400"/>
      <c r="E648" s="376"/>
      <c r="F648" s="994"/>
      <c r="G648" s="401"/>
      <c r="H648" s="374"/>
      <c r="I648" s="946"/>
      <c r="J648" s="1005" t="str">
        <f t="shared" ref="J648:J711" si="13">IF((ISBLANK(D648)),"",IF(G648&lt;=0,"CHYBNÁ CENA",""))</f>
        <v/>
      </c>
    </row>
    <row r="649" spans="1:10" s="113" customFormat="1" ht="22.5">
      <c r="A649" s="371">
        <v>14</v>
      </c>
      <c r="B649" s="372" t="s">
        <v>4820</v>
      </c>
      <c r="C649" s="374" t="s">
        <v>1112</v>
      </c>
      <c r="D649" s="400" t="s">
        <v>1751</v>
      </c>
      <c r="E649" s="376">
        <v>16.61</v>
      </c>
      <c r="F649" s="994"/>
      <c r="G649" s="401">
        <f>E649*F649</f>
        <v>0</v>
      </c>
      <c r="H649" s="374" t="s">
        <v>2776</v>
      </c>
      <c r="I649" s="946"/>
      <c r="J649" s="1005" t="str">
        <f t="shared" si="13"/>
        <v>CHYBNÁ CENA</v>
      </c>
    </row>
    <row r="650" spans="1:10" s="113" customFormat="1">
      <c r="A650" s="371"/>
      <c r="B650" s="379" t="s">
        <v>577</v>
      </c>
      <c r="C650" s="374"/>
      <c r="D650" s="400"/>
      <c r="E650" s="376"/>
      <c r="F650" s="994"/>
      <c r="G650" s="401"/>
      <c r="H650" s="374"/>
      <c r="I650" s="946"/>
      <c r="J650" s="1005" t="str">
        <f t="shared" si="13"/>
        <v/>
      </c>
    </row>
    <row r="651" spans="1:10" s="113" customFormat="1" ht="22.5">
      <c r="A651" s="371">
        <v>15</v>
      </c>
      <c r="B651" s="372" t="s">
        <v>4821</v>
      </c>
      <c r="C651" s="374" t="s">
        <v>1113</v>
      </c>
      <c r="D651" s="400" t="s">
        <v>2695</v>
      </c>
      <c r="E651" s="376">
        <v>6.01</v>
      </c>
      <c r="F651" s="994"/>
      <c r="G651" s="401">
        <f>E651*F651</f>
        <v>0</v>
      </c>
      <c r="H651" s="374" t="s">
        <v>2776</v>
      </c>
      <c r="I651" s="946"/>
      <c r="J651" s="1005" t="str">
        <f t="shared" si="13"/>
        <v>CHYBNÁ CENA</v>
      </c>
    </row>
    <row r="652" spans="1:10" s="113" customFormat="1">
      <c r="A652" s="371"/>
      <c r="B652" s="379" t="s">
        <v>577</v>
      </c>
      <c r="C652" s="374"/>
      <c r="D652" s="400"/>
      <c r="E652" s="376"/>
      <c r="F652" s="994"/>
      <c r="G652" s="401"/>
      <c r="H652" s="374"/>
      <c r="I652" s="946"/>
      <c r="J652" s="1005" t="str">
        <f t="shared" si="13"/>
        <v/>
      </c>
    </row>
    <row r="653" spans="1:10" s="113" customFormat="1" ht="22.5">
      <c r="A653" s="371">
        <v>16</v>
      </c>
      <c r="B653" s="372" t="s">
        <v>4822</v>
      </c>
      <c r="C653" s="374" t="s">
        <v>1114</v>
      </c>
      <c r="D653" s="400" t="s">
        <v>1751</v>
      </c>
      <c r="E653" s="376">
        <v>1.0109999999999999</v>
      </c>
      <c r="F653" s="994"/>
      <c r="G653" s="401">
        <f>E653*F653</f>
        <v>0</v>
      </c>
      <c r="H653" s="374" t="s">
        <v>2776</v>
      </c>
      <c r="I653" s="946"/>
      <c r="J653" s="1005" t="str">
        <f t="shared" si="13"/>
        <v>CHYBNÁ CENA</v>
      </c>
    </row>
    <row r="654" spans="1:10" s="113" customFormat="1">
      <c r="A654" s="371"/>
      <c r="B654" s="379" t="s">
        <v>577</v>
      </c>
      <c r="C654" s="374"/>
      <c r="D654" s="400"/>
      <c r="E654" s="376"/>
      <c r="F654" s="994"/>
      <c r="G654" s="401"/>
      <c r="H654" s="374"/>
      <c r="I654" s="946"/>
      <c r="J654" s="1005" t="str">
        <f t="shared" si="13"/>
        <v/>
      </c>
    </row>
    <row r="655" spans="1:10" s="113" customFormat="1" ht="22.5">
      <c r="A655" s="371">
        <v>17</v>
      </c>
      <c r="B655" s="372" t="s">
        <v>4823</v>
      </c>
      <c r="C655" s="374" t="s">
        <v>1115</v>
      </c>
      <c r="D655" s="400" t="s">
        <v>1751</v>
      </c>
      <c r="E655" s="376">
        <v>6.74</v>
      </c>
      <c r="F655" s="994"/>
      <c r="G655" s="401">
        <f>E655*F655</f>
        <v>0</v>
      </c>
      <c r="H655" s="374" t="s">
        <v>2776</v>
      </c>
      <c r="I655" s="946"/>
      <c r="J655" s="1005" t="str">
        <f t="shared" si="13"/>
        <v>CHYBNÁ CENA</v>
      </c>
    </row>
    <row r="656" spans="1:10" s="113" customFormat="1">
      <c r="A656" s="371"/>
      <c r="B656" s="379" t="s">
        <v>577</v>
      </c>
      <c r="C656" s="374"/>
      <c r="D656" s="400"/>
      <c r="E656" s="376"/>
      <c r="F656" s="994"/>
      <c r="G656" s="401"/>
      <c r="H656" s="374"/>
      <c r="I656" s="946"/>
      <c r="J656" s="1005" t="str">
        <f t="shared" si="13"/>
        <v/>
      </c>
    </row>
    <row r="657" spans="1:10" s="113" customFormat="1" ht="22.5">
      <c r="A657" s="371">
        <v>18</v>
      </c>
      <c r="B657" s="372" t="s">
        <v>4824</v>
      </c>
      <c r="C657" s="374" t="s">
        <v>1116</v>
      </c>
      <c r="D657" s="400" t="s">
        <v>2695</v>
      </c>
      <c r="E657" s="376">
        <v>13</v>
      </c>
      <c r="F657" s="994"/>
      <c r="G657" s="401">
        <f>E657*F657</f>
        <v>0</v>
      </c>
      <c r="H657" s="374" t="s">
        <v>2776</v>
      </c>
      <c r="I657" s="946"/>
      <c r="J657" s="1005" t="str">
        <f t="shared" si="13"/>
        <v>CHYBNÁ CENA</v>
      </c>
    </row>
    <row r="658" spans="1:10" s="113" customFormat="1">
      <c r="A658" s="371"/>
      <c r="B658" s="379" t="s">
        <v>577</v>
      </c>
      <c r="C658" s="374"/>
      <c r="D658" s="400"/>
      <c r="E658" s="376"/>
      <c r="F658" s="994"/>
      <c r="G658" s="401"/>
      <c r="H658" s="374"/>
      <c r="I658" s="946"/>
      <c r="J658" s="1005" t="str">
        <f t="shared" si="13"/>
        <v/>
      </c>
    </row>
    <row r="659" spans="1:10" s="113" customFormat="1" ht="22.5">
      <c r="A659" s="371">
        <v>19</v>
      </c>
      <c r="B659" s="372" t="s">
        <v>4825</v>
      </c>
      <c r="C659" s="374" t="s">
        <v>1117</v>
      </c>
      <c r="D659" s="400" t="s">
        <v>1745</v>
      </c>
      <c r="E659" s="376">
        <v>5.2640000000000002</v>
      </c>
      <c r="F659" s="994"/>
      <c r="G659" s="401">
        <f>E659*F659</f>
        <v>0</v>
      </c>
      <c r="H659" s="374" t="s">
        <v>2776</v>
      </c>
      <c r="I659" s="946"/>
      <c r="J659" s="1005" t="str">
        <f t="shared" si="13"/>
        <v>CHYBNÁ CENA</v>
      </c>
    </row>
    <row r="660" spans="1:10" s="113" customFormat="1">
      <c r="A660" s="371"/>
      <c r="B660" s="379" t="s">
        <v>577</v>
      </c>
      <c r="C660" s="374"/>
      <c r="D660" s="400"/>
      <c r="E660" s="376"/>
      <c r="F660" s="994"/>
      <c r="G660" s="401"/>
      <c r="H660" s="374"/>
      <c r="I660" s="946"/>
      <c r="J660" s="1005" t="str">
        <f t="shared" si="13"/>
        <v/>
      </c>
    </row>
    <row r="661" spans="1:10" s="113" customFormat="1" ht="22.5">
      <c r="A661" s="371">
        <v>20</v>
      </c>
      <c r="B661" s="372" t="s">
        <v>4826</v>
      </c>
      <c r="C661" s="374" t="s">
        <v>1118</v>
      </c>
      <c r="D661" s="400" t="s">
        <v>2695</v>
      </c>
      <c r="E661" s="376">
        <v>12</v>
      </c>
      <c r="F661" s="994"/>
      <c r="G661" s="401">
        <f>E661*F661</f>
        <v>0</v>
      </c>
      <c r="H661" s="374" t="s">
        <v>2776</v>
      </c>
      <c r="I661" s="946"/>
      <c r="J661" s="1005" t="str">
        <f t="shared" si="13"/>
        <v>CHYBNÁ CENA</v>
      </c>
    </row>
    <row r="662" spans="1:10" s="113" customFormat="1">
      <c r="A662" s="371"/>
      <c r="B662" s="379" t="s">
        <v>577</v>
      </c>
      <c r="C662" s="374"/>
      <c r="D662" s="400"/>
      <c r="E662" s="376"/>
      <c r="F662" s="994"/>
      <c r="G662" s="401"/>
      <c r="H662" s="374"/>
      <c r="I662" s="946"/>
      <c r="J662" s="1005" t="str">
        <f t="shared" si="13"/>
        <v/>
      </c>
    </row>
    <row r="663" spans="1:10" s="113" customFormat="1" ht="22.5">
      <c r="A663" s="371">
        <v>21</v>
      </c>
      <c r="B663" s="372" t="s">
        <v>4827</v>
      </c>
      <c r="C663" s="374" t="s">
        <v>1119</v>
      </c>
      <c r="D663" s="400" t="s">
        <v>2695</v>
      </c>
      <c r="E663" s="376">
        <v>4</v>
      </c>
      <c r="F663" s="994"/>
      <c r="G663" s="401">
        <f>E663*F663</f>
        <v>0</v>
      </c>
      <c r="H663" s="374" t="s">
        <v>2776</v>
      </c>
      <c r="I663" s="946"/>
      <c r="J663" s="1005" t="str">
        <f t="shared" si="13"/>
        <v>CHYBNÁ CENA</v>
      </c>
    </row>
    <row r="664" spans="1:10" s="113" customFormat="1">
      <c r="A664" s="371"/>
      <c r="B664" s="379" t="s">
        <v>577</v>
      </c>
      <c r="C664" s="374"/>
      <c r="D664" s="400"/>
      <c r="E664" s="376"/>
      <c r="F664" s="994"/>
      <c r="G664" s="401"/>
      <c r="H664" s="374"/>
      <c r="I664" s="946"/>
      <c r="J664" s="1005" t="str">
        <f t="shared" si="13"/>
        <v/>
      </c>
    </row>
    <row r="665" spans="1:10" s="113" customFormat="1" ht="22.5">
      <c r="A665" s="371">
        <v>22</v>
      </c>
      <c r="B665" s="372" t="s">
        <v>4828</v>
      </c>
      <c r="C665" s="374" t="s">
        <v>1120</v>
      </c>
      <c r="D665" s="400" t="s">
        <v>1751</v>
      </c>
      <c r="E665" s="376">
        <v>2.101</v>
      </c>
      <c r="F665" s="994"/>
      <c r="G665" s="401">
        <f>E665*F665</f>
        <v>0</v>
      </c>
      <c r="H665" s="374" t="s">
        <v>2776</v>
      </c>
      <c r="I665" s="946"/>
      <c r="J665" s="1005" t="str">
        <f t="shared" si="13"/>
        <v>CHYBNÁ CENA</v>
      </c>
    </row>
    <row r="666" spans="1:10" s="113" customFormat="1">
      <c r="A666" s="371"/>
      <c r="B666" s="379" t="s">
        <v>577</v>
      </c>
      <c r="C666" s="374"/>
      <c r="D666" s="400"/>
      <c r="E666" s="376"/>
      <c r="F666" s="994"/>
      <c r="G666" s="401"/>
      <c r="H666" s="374"/>
      <c r="I666" s="946"/>
      <c r="J666" s="1005" t="str">
        <f t="shared" si="13"/>
        <v/>
      </c>
    </row>
    <row r="667" spans="1:10" s="113" customFormat="1" ht="22.5">
      <c r="A667" s="371">
        <v>23</v>
      </c>
      <c r="B667" s="372" t="s">
        <v>916</v>
      </c>
      <c r="C667" s="374" t="s">
        <v>1121</v>
      </c>
      <c r="D667" s="400" t="s">
        <v>2695</v>
      </c>
      <c r="E667" s="376">
        <v>1</v>
      </c>
      <c r="F667" s="994"/>
      <c r="G667" s="401">
        <f>E667*F667</f>
        <v>0</v>
      </c>
      <c r="H667" s="374" t="s">
        <v>2776</v>
      </c>
      <c r="I667" s="946"/>
      <c r="J667" s="1005" t="str">
        <f t="shared" si="13"/>
        <v>CHYBNÁ CENA</v>
      </c>
    </row>
    <row r="668" spans="1:10" s="113" customFormat="1">
      <c r="A668" s="371"/>
      <c r="B668" s="372"/>
      <c r="C668" s="374"/>
      <c r="D668" s="400"/>
      <c r="E668" s="376"/>
      <c r="F668" s="994"/>
      <c r="G668" s="401"/>
      <c r="H668" s="374"/>
      <c r="I668" s="946"/>
      <c r="J668" s="1005" t="str">
        <f t="shared" si="13"/>
        <v/>
      </c>
    </row>
    <row r="669" spans="1:10" s="113" customFormat="1" ht="22.5">
      <c r="A669" s="371">
        <v>24</v>
      </c>
      <c r="B669" s="372" t="s">
        <v>917</v>
      </c>
      <c r="C669" s="374" t="s">
        <v>1122</v>
      </c>
      <c r="D669" s="400" t="s">
        <v>2695</v>
      </c>
      <c r="E669" s="376">
        <v>7</v>
      </c>
      <c r="F669" s="994"/>
      <c r="G669" s="401">
        <f>E669*F669</f>
        <v>0</v>
      </c>
      <c r="H669" s="374" t="s">
        <v>2776</v>
      </c>
      <c r="I669" s="946"/>
      <c r="J669" s="1005" t="str">
        <f t="shared" si="13"/>
        <v>CHYBNÁ CENA</v>
      </c>
    </row>
    <row r="670" spans="1:10" s="113" customFormat="1">
      <c r="A670" s="371"/>
      <c r="B670" s="372"/>
      <c r="C670" s="374"/>
      <c r="D670" s="400"/>
      <c r="E670" s="376"/>
      <c r="F670" s="994"/>
      <c r="G670" s="401"/>
      <c r="H670" s="374"/>
      <c r="I670" s="946"/>
      <c r="J670" s="1005" t="str">
        <f t="shared" si="13"/>
        <v/>
      </c>
    </row>
    <row r="671" spans="1:10" s="113" customFormat="1" ht="22.5">
      <c r="A671" s="371">
        <v>25</v>
      </c>
      <c r="B671" s="372" t="s">
        <v>918</v>
      </c>
      <c r="C671" s="374" t="s">
        <v>1123</v>
      </c>
      <c r="D671" s="400" t="s">
        <v>2695</v>
      </c>
      <c r="E671" s="376">
        <v>53</v>
      </c>
      <c r="F671" s="994"/>
      <c r="G671" s="401">
        <f>E671*F671</f>
        <v>0</v>
      </c>
      <c r="H671" s="374" t="s">
        <v>2776</v>
      </c>
      <c r="I671" s="946"/>
      <c r="J671" s="1005" t="str">
        <f t="shared" si="13"/>
        <v>CHYBNÁ CENA</v>
      </c>
    </row>
    <row r="672" spans="1:10" s="113" customFormat="1">
      <c r="A672" s="371"/>
      <c r="B672" s="372"/>
      <c r="C672" s="374"/>
      <c r="D672" s="400"/>
      <c r="E672" s="376"/>
      <c r="F672" s="994"/>
      <c r="G672" s="401"/>
      <c r="H672" s="374"/>
      <c r="I672" s="946"/>
      <c r="J672" s="1005" t="str">
        <f t="shared" si="13"/>
        <v/>
      </c>
    </row>
    <row r="673" spans="1:10" s="113" customFormat="1" ht="22.5">
      <c r="A673" s="371">
        <v>26</v>
      </c>
      <c r="B673" s="372" t="s">
        <v>919</v>
      </c>
      <c r="C673" s="374" t="s">
        <v>1124</v>
      </c>
      <c r="D673" s="400" t="s">
        <v>1751</v>
      </c>
      <c r="E673" s="376">
        <v>424.1</v>
      </c>
      <c r="F673" s="994"/>
      <c r="G673" s="401">
        <f>E673*F673</f>
        <v>0</v>
      </c>
      <c r="H673" s="374" t="s">
        <v>2776</v>
      </c>
      <c r="I673" s="946"/>
      <c r="J673" s="1005" t="str">
        <f t="shared" si="13"/>
        <v>CHYBNÁ CENA</v>
      </c>
    </row>
    <row r="674" spans="1:10" s="113" customFormat="1">
      <c r="A674" s="371"/>
      <c r="B674" s="372"/>
      <c r="C674" s="374"/>
      <c r="D674" s="400"/>
      <c r="E674" s="376"/>
      <c r="F674" s="994"/>
      <c r="G674" s="401"/>
      <c r="H674" s="374"/>
      <c r="I674" s="946"/>
      <c r="J674" s="1005" t="str">
        <f t="shared" si="13"/>
        <v/>
      </c>
    </row>
    <row r="675" spans="1:10" s="113" customFormat="1" ht="22.5">
      <c r="A675" s="371">
        <v>27</v>
      </c>
      <c r="B675" s="372" t="s">
        <v>920</v>
      </c>
      <c r="C675" s="374" t="s">
        <v>1125</v>
      </c>
      <c r="D675" s="400" t="s">
        <v>2695</v>
      </c>
      <c r="E675" s="376">
        <v>1</v>
      </c>
      <c r="F675" s="994"/>
      <c r="G675" s="401">
        <f t="shared" ref="G675:G687" si="14">E675*F675</f>
        <v>0</v>
      </c>
      <c r="H675" s="374" t="s">
        <v>2776</v>
      </c>
      <c r="I675" s="946"/>
      <c r="J675" s="1005" t="str">
        <f t="shared" si="13"/>
        <v>CHYBNÁ CENA</v>
      </c>
    </row>
    <row r="676" spans="1:10" s="113" customFormat="1">
      <c r="A676" s="371"/>
      <c r="B676" s="372"/>
      <c r="C676" s="374"/>
      <c r="D676" s="400"/>
      <c r="E676" s="376"/>
      <c r="F676" s="994"/>
      <c r="G676" s="401"/>
      <c r="H676" s="374"/>
      <c r="I676" s="946"/>
      <c r="J676" s="1005" t="str">
        <f t="shared" si="13"/>
        <v/>
      </c>
    </row>
    <row r="677" spans="1:10" s="113" customFormat="1" ht="22.5">
      <c r="A677" s="371">
        <v>28</v>
      </c>
      <c r="B677" s="372" t="s">
        <v>921</v>
      </c>
      <c r="C677" s="374" t="s">
        <v>1126</v>
      </c>
      <c r="D677" s="400" t="s">
        <v>2695</v>
      </c>
      <c r="E677" s="376">
        <v>1</v>
      </c>
      <c r="F677" s="994"/>
      <c r="G677" s="401">
        <f t="shared" si="14"/>
        <v>0</v>
      </c>
      <c r="H677" s="374" t="s">
        <v>2776</v>
      </c>
      <c r="I677" s="946"/>
      <c r="J677" s="1005" t="str">
        <f t="shared" si="13"/>
        <v>CHYBNÁ CENA</v>
      </c>
    </row>
    <row r="678" spans="1:10" s="113" customFormat="1">
      <c r="A678" s="371"/>
      <c r="B678" s="372"/>
      <c r="C678" s="374"/>
      <c r="D678" s="400"/>
      <c r="E678" s="376"/>
      <c r="F678" s="994"/>
      <c r="G678" s="401"/>
      <c r="H678" s="374"/>
      <c r="I678" s="946"/>
      <c r="J678" s="1005" t="str">
        <f t="shared" si="13"/>
        <v/>
      </c>
    </row>
    <row r="679" spans="1:10" s="113" customFormat="1" ht="22.5">
      <c r="A679" s="371">
        <v>29</v>
      </c>
      <c r="B679" s="372" t="s">
        <v>4829</v>
      </c>
      <c r="C679" s="374" t="s">
        <v>1127</v>
      </c>
      <c r="D679" s="400" t="s">
        <v>1062</v>
      </c>
      <c r="E679" s="376">
        <v>184.184</v>
      </c>
      <c r="F679" s="994"/>
      <c r="G679" s="401">
        <f t="shared" si="14"/>
        <v>0</v>
      </c>
      <c r="H679" s="374" t="s">
        <v>2776</v>
      </c>
      <c r="I679" s="946"/>
      <c r="J679" s="1005" t="str">
        <f t="shared" si="13"/>
        <v>CHYBNÁ CENA</v>
      </c>
    </row>
    <row r="680" spans="1:10" s="113" customFormat="1">
      <c r="A680" s="371"/>
      <c r="B680" s="379" t="s">
        <v>577</v>
      </c>
      <c r="C680" s="374"/>
      <c r="D680" s="400"/>
      <c r="E680" s="376"/>
      <c r="F680" s="994"/>
      <c r="G680" s="401"/>
      <c r="H680" s="374"/>
      <c r="I680" s="946"/>
      <c r="J680" s="1005" t="str">
        <f t="shared" si="13"/>
        <v/>
      </c>
    </row>
    <row r="681" spans="1:10" s="113" customFormat="1" ht="33.75">
      <c r="A681" s="371">
        <v>30</v>
      </c>
      <c r="B681" s="372" t="s">
        <v>922</v>
      </c>
      <c r="C681" s="374" t="s">
        <v>1128</v>
      </c>
      <c r="D681" s="400" t="s">
        <v>2952</v>
      </c>
      <c r="E681" s="376">
        <v>24</v>
      </c>
      <c r="F681" s="994"/>
      <c r="G681" s="401">
        <f t="shared" si="14"/>
        <v>0</v>
      </c>
      <c r="H681" s="374" t="s">
        <v>2776</v>
      </c>
      <c r="I681" s="946"/>
      <c r="J681" s="1005" t="str">
        <f t="shared" si="13"/>
        <v>CHYBNÁ CENA</v>
      </c>
    </row>
    <row r="682" spans="1:10" s="113" customFormat="1">
      <c r="A682" s="371"/>
      <c r="B682" s="372"/>
      <c r="C682" s="374"/>
      <c r="D682" s="400"/>
      <c r="E682" s="376"/>
      <c r="F682" s="994"/>
      <c r="G682" s="401"/>
      <c r="H682" s="374"/>
      <c r="I682" s="946"/>
      <c r="J682" s="1005" t="str">
        <f t="shared" si="13"/>
        <v/>
      </c>
    </row>
    <row r="683" spans="1:10" s="113" customFormat="1" ht="33.75">
      <c r="A683" s="371">
        <v>31</v>
      </c>
      <c r="B683" s="372" t="s">
        <v>923</v>
      </c>
      <c r="C683" s="374" t="s">
        <v>1128</v>
      </c>
      <c r="D683" s="400" t="s">
        <v>2952</v>
      </c>
      <c r="E683" s="376">
        <v>24</v>
      </c>
      <c r="F683" s="994"/>
      <c r="G683" s="401">
        <f t="shared" si="14"/>
        <v>0</v>
      </c>
      <c r="H683" s="374" t="s">
        <v>2776</v>
      </c>
      <c r="I683" s="946"/>
      <c r="J683" s="1005" t="str">
        <f t="shared" si="13"/>
        <v>CHYBNÁ CENA</v>
      </c>
    </row>
    <row r="684" spans="1:10" s="113" customFormat="1">
      <c r="A684" s="371"/>
      <c r="B684" s="372"/>
      <c r="C684" s="374"/>
      <c r="D684" s="400"/>
      <c r="E684" s="376"/>
      <c r="F684" s="994"/>
      <c r="G684" s="401"/>
      <c r="H684" s="374"/>
      <c r="I684" s="946"/>
      <c r="J684" s="1005" t="str">
        <f t="shared" si="13"/>
        <v/>
      </c>
    </row>
    <row r="685" spans="1:10" s="113" customFormat="1" ht="22.5">
      <c r="A685" s="371">
        <v>32</v>
      </c>
      <c r="B685" s="372" t="s">
        <v>4830</v>
      </c>
      <c r="C685" s="374" t="s">
        <v>1086</v>
      </c>
      <c r="D685" s="400" t="s">
        <v>1062</v>
      </c>
      <c r="E685" s="376">
        <v>102</v>
      </c>
      <c r="F685" s="994"/>
      <c r="G685" s="401">
        <f t="shared" si="14"/>
        <v>0</v>
      </c>
      <c r="H685" s="374" t="s">
        <v>2776</v>
      </c>
      <c r="I685" s="946"/>
      <c r="J685" s="1005" t="str">
        <f t="shared" si="13"/>
        <v>CHYBNÁ CENA</v>
      </c>
    </row>
    <row r="686" spans="1:10" s="113" customFormat="1">
      <c r="A686" s="371"/>
      <c r="B686" s="379" t="s">
        <v>577</v>
      </c>
      <c r="C686" s="374"/>
      <c r="D686" s="400"/>
      <c r="E686" s="376"/>
      <c r="F686" s="994"/>
      <c r="G686" s="401"/>
      <c r="H686" s="374"/>
      <c r="I686" s="946"/>
      <c r="J686" s="1005" t="str">
        <f t="shared" si="13"/>
        <v/>
      </c>
    </row>
    <row r="687" spans="1:10" s="113" customFormat="1" ht="22.5">
      <c r="A687" s="371">
        <v>33</v>
      </c>
      <c r="B687" s="372" t="s">
        <v>925</v>
      </c>
      <c r="C687" s="374" t="s">
        <v>1087</v>
      </c>
      <c r="D687" s="400" t="s">
        <v>1751</v>
      </c>
      <c r="E687" s="376">
        <v>0.876</v>
      </c>
      <c r="F687" s="994"/>
      <c r="G687" s="401">
        <f t="shared" si="14"/>
        <v>0</v>
      </c>
      <c r="H687" s="374" t="s">
        <v>2776</v>
      </c>
      <c r="I687" s="946"/>
      <c r="J687" s="1005" t="str">
        <f t="shared" si="13"/>
        <v>CHYBNÁ CENA</v>
      </c>
    </row>
    <row r="688" spans="1:10" s="113" customFormat="1">
      <c r="A688" s="371"/>
      <c r="B688" s="372"/>
      <c r="C688" s="374"/>
      <c r="D688" s="400"/>
      <c r="E688" s="376"/>
      <c r="F688" s="994"/>
      <c r="G688" s="401"/>
      <c r="H688" s="374"/>
      <c r="I688" s="946"/>
      <c r="J688" s="1005" t="str">
        <f t="shared" si="13"/>
        <v/>
      </c>
    </row>
    <row r="689" spans="1:10" s="113" customFormat="1" ht="33.75">
      <c r="A689" s="371">
        <v>34</v>
      </c>
      <c r="B689" s="372" t="s">
        <v>924</v>
      </c>
      <c r="C689" s="374" t="s">
        <v>4631</v>
      </c>
      <c r="D689" s="400" t="s">
        <v>1751</v>
      </c>
      <c r="E689" s="376">
        <v>330</v>
      </c>
      <c r="F689" s="994"/>
      <c r="G689" s="401">
        <f>E689*F689</f>
        <v>0</v>
      </c>
      <c r="H689" s="374" t="s">
        <v>2775</v>
      </c>
      <c r="I689" s="374" t="s">
        <v>4632</v>
      </c>
      <c r="J689" s="1005" t="str">
        <f t="shared" si="13"/>
        <v>CHYBNÁ CENA</v>
      </c>
    </row>
    <row r="690" spans="1:10" s="113" customFormat="1">
      <c r="A690" s="371"/>
      <c r="B690" s="372"/>
      <c r="C690" s="380" t="s">
        <v>910</v>
      </c>
      <c r="D690" s="400"/>
      <c r="E690" s="376"/>
      <c r="F690" s="994"/>
      <c r="G690" s="401"/>
      <c r="H690" s="957"/>
      <c r="I690" s="946"/>
      <c r="J690" s="1005" t="str">
        <f t="shared" si="13"/>
        <v/>
      </c>
    </row>
    <row r="691" spans="1:10" s="113" customFormat="1">
      <c r="A691" s="371"/>
      <c r="B691" s="372"/>
      <c r="C691" s="380" t="s">
        <v>911</v>
      </c>
      <c r="D691" s="400"/>
      <c r="E691" s="376"/>
      <c r="F691" s="994"/>
      <c r="G691" s="401"/>
      <c r="H691" s="374"/>
      <c r="I691" s="946"/>
      <c r="J691" s="1005" t="str">
        <f t="shared" si="13"/>
        <v/>
      </c>
    </row>
    <row r="692" spans="1:10" s="113" customFormat="1">
      <c r="A692" s="371"/>
      <c r="B692" s="372"/>
      <c r="C692" s="380" t="s">
        <v>912</v>
      </c>
      <c r="D692" s="400"/>
      <c r="E692" s="376"/>
      <c r="F692" s="994"/>
      <c r="G692" s="401"/>
      <c r="H692" s="374"/>
      <c r="I692" s="946"/>
      <c r="J692" s="1005" t="str">
        <f t="shared" si="13"/>
        <v/>
      </c>
    </row>
    <row r="693" spans="1:10" s="113" customFormat="1">
      <c r="A693" s="697"/>
      <c r="B693" s="726"/>
      <c r="C693" s="728" t="s">
        <v>913</v>
      </c>
      <c r="D693" s="699"/>
      <c r="E693" s="700"/>
      <c r="F693" s="996"/>
      <c r="G693" s="701"/>
      <c r="H693" s="417"/>
      <c r="I693" s="947"/>
      <c r="J693" s="1005" t="str">
        <f t="shared" si="13"/>
        <v/>
      </c>
    </row>
    <row r="694" spans="1:10" s="113" customFormat="1">
      <c r="A694" s="705"/>
      <c r="B694" s="706">
        <v>979</v>
      </c>
      <c r="C694" s="712" t="s">
        <v>1863</v>
      </c>
      <c r="D694" s="709"/>
      <c r="E694" s="710"/>
      <c r="F694" s="998"/>
      <c r="G694" s="708">
        <f>SUM(G695:G710)</f>
        <v>0</v>
      </c>
      <c r="H694" s="948"/>
      <c r="I694" s="950"/>
      <c r="J694" s="1005" t="str">
        <f t="shared" si="13"/>
        <v/>
      </c>
    </row>
    <row r="695" spans="1:10">
      <c r="A695" s="371">
        <v>1</v>
      </c>
      <c r="B695" s="372" t="s">
        <v>3071</v>
      </c>
      <c r="C695" s="374" t="s">
        <v>3072</v>
      </c>
      <c r="D695" s="400" t="s">
        <v>1766</v>
      </c>
      <c r="E695" s="376">
        <v>133.78</v>
      </c>
      <c r="F695" s="994"/>
      <c r="G695" s="401">
        <f>E695*F695</f>
        <v>0</v>
      </c>
      <c r="H695" s="374"/>
      <c r="I695" s="958"/>
      <c r="J695" s="1005" t="str">
        <f t="shared" si="13"/>
        <v>CHYBNÁ CENA</v>
      </c>
    </row>
    <row r="696" spans="1:10">
      <c r="A696" s="371"/>
      <c r="B696" s="379" t="s">
        <v>577</v>
      </c>
      <c r="C696" s="374"/>
      <c r="D696" s="400"/>
      <c r="E696" s="376"/>
      <c r="F696" s="994"/>
      <c r="G696" s="401"/>
      <c r="H696" s="374"/>
      <c r="I696" s="958"/>
      <c r="J696" s="1005" t="str">
        <f t="shared" si="13"/>
        <v/>
      </c>
    </row>
    <row r="697" spans="1:10" s="113" customFormat="1">
      <c r="A697" s="371">
        <v>2</v>
      </c>
      <c r="B697" s="372" t="s">
        <v>3073</v>
      </c>
      <c r="C697" s="374" t="s">
        <v>3074</v>
      </c>
      <c r="D697" s="400" t="s">
        <v>1766</v>
      </c>
      <c r="E697" s="376">
        <v>133.78</v>
      </c>
      <c r="F697" s="994"/>
      <c r="G697" s="401">
        <f>E697*F697</f>
        <v>0</v>
      </c>
      <c r="H697" s="374"/>
      <c r="I697" s="946"/>
      <c r="J697" s="1005" t="str">
        <f t="shared" si="13"/>
        <v>CHYBNÁ CENA</v>
      </c>
    </row>
    <row r="698" spans="1:10" s="113" customFormat="1">
      <c r="A698" s="371"/>
      <c r="B698" s="379" t="s">
        <v>577</v>
      </c>
      <c r="C698" s="374"/>
      <c r="D698" s="400"/>
      <c r="E698" s="376"/>
      <c r="F698" s="994"/>
      <c r="G698" s="401"/>
      <c r="H698" s="374"/>
      <c r="I698" s="946"/>
      <c r="J698" s="1005" t="str">
        <f t="shared" si="13"/>
        <v/>
      </c>
    </row>
    <row r="699" spans="1:10" s="113" customFormat="1">
      <c r="A699" s="371">
        <v>3</v>
      </c>
      <c r="B699" s="372" t="s">
        <v>3076</v>
      </c>
      <c r="C699" s="374" t="s">
        <v>3077</v>
      </c>
      <c r="D699" s="400" t="s">
        <v>1766</v>
      </c>
      <c r="E699" s="376">
        <v>3879.62</v>
      </c>
      <c r="F699" s="994"/>
      <c r="G699" s="401">
        <f>E699*F699</f>
        <v>0</v>
      </c>
      <c r="H699" s="374"/>
      <c r="I699" s="946"/>
      <c r="J699" s="1005" t="str">
        <f t="shared" si="13"/>
        <v>CHYBNÁ CENA</v>
      </c>
    </row>
    <row r="700" spans="1:10" s="113" customFormat="1">
      <c r="A700" s="371"/>
      <c r="B700" s="379" t="s">
        <v>577</v>
      </c>
      <c r="C700" s="380" t="s">
        <v>3075</v>
      </c>
      <c r="D700" s="400"/>
      <c r="E700" s="376"/>
      <c r="F700" s="994"/>
      <c r="G700" s="401"/>
      <c r="H700" s="374"/>
      <c r="I700" s="946"/>
      <c r="J700" s="1005" t="str">
        <f t="shared" si="13"/>
        <v/>
      </c>
    </row>
    <row r="701" spans="1:10" s="113" customFormat="1">
      <c r="A701" s="371">
        <v>4</v>
      </c>
      <c r="B701" s="372" t="s">
        <v>3079</v>
      </c>
      <c r="C701" s="374" t="s">
        <v>3078</v>
      </c>
      <c r="D701" s="400" t="s">
        <v>1766</v>
      </c>
      <c r="E701" s="376">
        <v>110.8</v>
      </c>
      <c r="F701" s="994"/>
      <c r="G701" s="401">
        <f>E701*F701</f>
        <v>0</v>
      </c>
      <c r="H701" s="374"/>
      <c r="I701" s="946"/>
      <c r="J701" s="1005" t="str">
        <f t="shared" si="13"/>
        <v>CHYBNÁ CENA</v>
      </c>
    </row>
    <row r="702" spans="1:10" s="113" customFormat="1">
      <c r="A702" s="371"/>
      <c r="B702" s="372"/>
      <c r="C702" s="374"/>
      <c r="D702" s="400"/>
      <c r="E702" s="376"/>
      <c r="F702" s="994"/>
      <c r="G702" s="401"/>
      <c r="H702" s="374"/>
      <c r="I702" s="946"/>
      <c r="J702" s="1005" t="str">
        <f t="shared" si="13"/>
        <v/>
      </c>
    </row>
    <row r="703" spans="1:10" s="113" customFormat="1">
      <c r="A703" s="371">
        <v>5</v>
      </c>
      <c r="B703" s="372" t="s">
        <v>929</v>
      </c>
      <c r="C703" s="374" t="s">
        <v>930</v>
      </c>
      <c r="D703" s="400" t="s">
        <v>1766</v>
      </c>
      <c r="E703" s="376">
        <v>18.7</v>
      </c>
      <c r="F703" s="994"/>
      <c r="G703" s="401">
        <f>E703*F703</f>
        <v>0</v>
      </c>
      <c r="H703" s="374"/>
      <c r="I703" s="946"/>
      <c r="J703" s="1005" t="str">
        <f t="shared" si="13"/>
        <v>CHYBNÁ CENA</v>
      </c>
    </row>
    <row r="704" spans="1:10" s="113" customFormat="1">
      <c r="A704" s="371"/>
      <c r="B704" s="372"/>
      <c r="C704" s="374"/>
      <c r="D704" s="400"/>
      <c r="E704" s="376"/>
      <c r="F704" s="994"/>
      <c r="G704" s="401"/>
      <c r="H704" s="374"/>
      <c r="I704" s="946"/>
      <c r="J704" s="1005" t="str">
        <f t="shared" si="13"/>
        <v/>
      </c>
    </row>
    <row r="705" spans="1:10" s="113" customFormat="1">
      <c r="A705" s="371">
        <v>6</v>
      </c>
      <c r="B705" s="372" t="s">
        <v>931</v>
      </c>
      <c r="C705" s="374" t="s">
        <v>932</v>
      </c>
      <c r="D705" s="400" t="s">
        <v>1766</v>
      </c>
      <c r="E705" s="376">
        <v>5</v>
      </c>
      <c r="F705" s="994"/>
      <c r="G705" s="401">
        <f>E705*F705</f>
        <v>0</v>
      </c>
      <c r="H705" s="374"/>
      <c r="I705" s="946"/>
      <c r="J705" s="1005" t="str">
        <f t="shared" si="13"/>
        <v>CHYBNÁ CENA</v>
      </c>
    </row>
    <row r="706" spans="1:10" s="113" customFormat="1">
      <c r="A706" s="371"/>
      <c r="B706" s="372"/>
      <c r="C706" s="374"/>
      <c r="D706" s="400"/>
      <c r="E706" s="376"/>
      <c r="F706" s="994"/>
      <c r="G706" s="401"/>
      <c r="H706" s="374"/>
      <c r="I706" s="946"/>
      <c r="J706" s="1005" t="str">
        <f t="shared" si="13"/>
        <v/>
      </c>
    </row>
    <row r="707" spans="1:10" s="113" customFormat="1">
      <c r="A707" s="371">
        <v>7</v>
      </c>
      <c r="B707" s="372" t="s">
        <v>933</v>
      </c>
      <c r="C707" s="374" t="s">
        <v>934</v>
      </c>
      <c r="D707" s="400" t="s">
        <v>1766</v>
      </c>
      <c r="E707" s="376">
        <v>133.78</v>
      </c>
      <c r="F707" s="994"/>
      <c r="G707" s="401">
        <f>E707*F707</f>
        <v>0</v>
      </c>
      <c r="H707" s="374"/>
      <c r="I707" s="946"/>
      <c r="J707" s="1005" t="str">
        <f t="shared" si="13"/>
        <v>CHYBNÁ CENA</v>
      </c>
    </row>
    <row r="708" spans="1:10" s="113" customFormat="1">
      <c r="A708" s="371"/>
      <c r="B708" s="379" t="s">
        <v>577</v>
      </c>
      <c r="C708" s="374"/>
      <c r="D708" s="400"/>
      <c r="E708" s="376"/>
      <c r="F708" s="994"/>
      <c r="G708" s="401"/>
      <c r="H708" s="374"/>
      <c r="I708" s="946"/>
      <c r="J708" s="1005" t="str">
        <f t="shared" si="13"/>
        <v/>
      </c>
    </row>
    <row r="709" spans="1:10" s="113" customFormat="1">
      <c r="A709" s="371">
        <v>8</v>
      </c>
      <c r="B709" s="372" t="s">
        <v>4633</v>
      </c>
      <c r="C709" s="374" t="s">
        <v>4634</v>
      </c>
      <c r="D709" s="400" t="s">
        <v>1766</v>
      </c>
      <c r="E709" s="376">
        <v>133.78</v>
      </c>
      <c r="F709" s="994"/>
      <c r="G709" s="401">
        <f>E709*F709</f>
        <v>0</v>
      </c>
      <c r="H709" s="374"/>
      <c r="I709" s="946"/>
      <c r="J709" s="1005" t="str">
        <f t="shared" si="13"/>
        <v>CHYBNÁ CENA</v>
      </c>
    </row>
    <row r="710" spans="1:10" s="113" customFormat="1">
      <c r="A710" s="371"/>
      <c r="B710" s="379"/>
      <c r="C710" s="374"/>
      <c r="D710" s="400"/>
      <c r="E710" s="376"/>
      <c r="F710" s="994"/>
      <c r="G710" s="401"/>
      <c r="H710" s="374"/>
      <c r="I710" s="946"/>
      <c r="J710" s="1005" t="str">
        <f t="shared" si="13"/>
        <v/>
      </c>
    </row>
    <row r="711" spans="1:10" s="113" customFormat="1">
      <c r="A711" s="705" t="s">
        <v>4676</v>
      </c>
      <c r="B711" s="706" t="s">
        <v>1864</v>
      </c>
      <c r="C711" s="712" t="s">
        <v>1865</v>
      </c>
      <c r="D711" s="709"/>
      <c r="E711" s="710"/>
      <c r="F711" s="998"/>
      <c r="G711" s="708">
        <f>SUM(G712:G713)</f>
        <v>0</v>
      </c>
      <c r="H711" s="948"/>
      <c r="I711" s="950"/>
      <c r="J711" s="1005" t="str">
        <f t="shared" si="13"/>
        <v/>
      </c>
    </row>
    <row r="712" spans="1:10" s="113" customFormat="1">
      <c r="A712" s="371">
        <v>1</v>
      </c>
      <c r="B712" s="372" t="s">
        <v>1866</v>
      </c>
      <c r="C712" s="374" t="s">
        <v>1867</v>
      </c>
      <c r="D712" s="400" t="s">
        <v>1766</v>
      </c>
      <c r="E712" s="376">
        <v>6795.48</v>
      </c>
      <c r="F712" s="994"/>
      <c r="G712" s="401">
        <f>E712*F712</f>
        <v>0</v>
      </c>
      <c r="H712" s="374"/>
      <c r="I712" s="946"/>
      <c r="J712" s="1005" t="str">
        <f t="shared" ref="J712:J775" si="15">IF((ISBLANK(D712)),"",IF(G712&lt;=0,"CHYBNÁ CENA",""))</f>
        <v>CHYBNÁ CENA</v>
      </c>
    </row>
    <row r="713" spans="1:10" s="113" customFormat="1">
      <c r="A713" s="371"/>
      <c r="B713" s="379" t="s">
        <v>577</v>
      </c>
      <c r="C713" s="374"/>
      <c r="D713" s="400"/>
      <c r="E713" s="376"/>
      <c r="F713" s="994"/>
      <c r="G713" s="401"/>
      <c r="H713" s="374"/>
      <c r="I713" s="946"/>
      <c r="J713" s="1005" t="str">
        <f t="shared" si="15"/>
        <v/>
      </c>
    </row>
    <row r="714" spans="1:10" s="113" customFormat="1">
      <c r="A714" s="705" t="s">
        <v>4676</v>
      </c>
      <c r="B714" s="706" t="s">
        <v>1088</v>
      </c>
      <c r="C714" s="712" t="s">
        <v>1089</v>
      </c>
      <c r="D714" s="709"/>
      <c r="E714" s="710"/>
      <c r="F714" s="998"/>
      <c r="G714" s="708">
        <f>SUM(G715:G745)</f>
        <v>0</v>
      </c>
      <c r="H714" s="948"/>
      <c r="I714" s="950"/>
      <c r="J714" s="1005" t="str">
        <f t="shared" si="15"/>
        <v/>
      </c>
    </row>
    <row r="715" spans="1:10" s="344" customFormat="1" ht="33.75">
      <c r="A715" s="371">
        <v>1</v>
      </c>
      <c r="B715" s="372" t="s">
        <v>1090</v>
      </c>
      <c r="C715" s="374" t="s">
        <v>1091</v>
      </c>
      <c r="D715" s="400" t="s">
        <v>1751</v>
      </c>
      <c r="E715" s="376">
        <f>250.5+1000.66</f>
        <v>1251.1599999999999</v>
      </c>
      <c r="F715" s="994"/>
      <c r="G715" s="377">
        <f>E715*F715</f>
        <v>0</v>
      </c>
      <c r="H715" s="374" t="s">
        <v>4807</v>
      </c>
      <c r="I715" s="946"/>
      <c r="J715" s="1005" t="str">
        <f t="shared" si="15"/>
        <v>CHYBNÁ CENA</v>
      </c>
    </row>
    <row r="716" spans="1:10" s="113" customFormat="1">
      <c r="A716" s="378"/>
      <c r="B716" s="379" t="s">
        <v>577</v>
      </c>
      <c r="C716" s="380" t="s">
        <v>935</v>
      </c>
      <c r="D716" s="714"/>
      <c r="E716" s="382"/>
      <c r="F716" s="995"/>
      <c r="G716" s="384"/>
      <c r="H716" s="374"/>
      <c r="I716" s="946"/>
      <c r="J716" s="1005" t="str">
        <f t="shared" si="15"/>
        <v/>
      </c>
    </row>
    <row r="717" spans="1:10" s="113" customFormat="1">
      <c r="A717" s="378"/>
      <c r="B717" s="395"/>
      <c r="C717" s="380" t="s">
        <v>936</v>
      </c>
      <c r="D717" s="714"/>
      <c r="E717" s="382"/>
      <c r="F717" s="995"/>
      <c r="G717" s="384"/>
      <c r="H717" s="374"/>
      <c r="I717" s="946"/>
      <c r="J717" s="1005" t="str">
        <f t="shared" si="15"/>
        <v/>
      </c>
    </row>
    <row r="718" spans="1:10" s="113" customFormat="1" ht="33.75">
      <c r="A718" s="371">
        <v>2</v>
      </c>
      <c r="B718" s="372" t="s">
        <v>1095</v>
      </c>
      <c r="C718" s="374" t="s">
        <v>1096</v>
      </c>
      <c r="D718" s="400" t="s">
        <v>1751</v>
      </c>
      <c r="E718" s="376">
        <v>1251.1600000000001</v>
      </c>
      <c r="F718" s="994"/>
      <c r="G718" s="377">
        <f>E718*F718</f>
        <v>0</v>
      </c>
      <c r="H718" s="374" t="s">
        <v>4807</v>
      </c>
      <c r="I718" s="946"/>
      <c r="J718" s="1005" t="str">
        <f t="shared" si="15"/>
        <v>CHYBNÁ CENA</v>
      </c>
    </row>
    <row r="719" spans="1:10" s="113" customFormat="1">
      <c r="A719" s="371"/>
      <c r="B719" s="379" t="s">
        <v>577</v>
      </c>
      <c r="C719" s="374"/>
      <c r="D719" s="400"/>
      <c r="E719" s="376"/>
      <c r="F719" s="994"/>
      <c r="G719" s="377"/>
      <c r="H719" s="374"/>
      <c r="I719" s="946"/>
      <c r="J719" s="1005" t="str">
        <f t="shared" si="15"/>
        <v/>
      </c>
    </row>
    <row r="720" spans="1:10" s="113" customFormat="1" ht="33.75">
      <c r="A720" s="371">
        <v>3</v>
      </c>
      <c r="B720" s="372" t="s">
        <v>1097</v>
      </c>
      <c r="C720" s="374" t="s">
        <v>1098</v>
      </c>
      <c r="D720" s="400" t="s">
        <v>1751</v>
      </c>
      <c r="E720" s="376">
        <v>1486</v>
      </c>
      <c r="F720" s="994"/>
      <c r="G720" s="377">
        <f>E720*F720</f>
        <v>0</v>
      </c>
      <c r="H720" s="374" t="s">
        <v>4806</v>
      </c>
      <c r="I720" s="946"/>
      <c r="J720" s="1005" t="str">
        <f t="shared" si="15"/>
        <v>CHYBNÁ CENA</v>
      </c>
    </row>
    <row r="721" spans="1:10" s="113" customFormat="1">
      <c r="A721" s="371"/>
      <c r="B721" s="379" t="s">
        <v>577</v>
      </c>
      <c r="C721" s="374"/>
      <c r="D721" s="400"/>
      <c r="E721" s="376"/>
      <c r="F721" s="994"/>
      <c r="G721" s="377"/>
      <c r="H721" s="374"/>
      <c r="I721" s="946"/>
      <c r="J721" s="1005" t="str">
        <f t="shared" si="15"/>
        <v/>
      </c>
    </row>
    <row r="722" spans="1:10" s="113" customFormat="1" ht="33.75">
      <c r="A722" s="371">
        <v>4</v>
      </c>
      <c r="B722" s="372" t="s">
        <v>1099</v>
      </c>
      <c r="C722" s="374" t="s">
        <v>2659</v>
      </c>
      <c r="D722" s="400" t="s">
        <v>1751</v>
      </c>
      <c r="E722" s="376">
        <v>987.82</v>
      </c>
      <c r="F722" s="994"/>
      <c r="G722" s="377">
        <f>E722*F722</f>
        <v>0</v>
      </c>
      <c r="H722" s="374" t="s">
        <v>4806</v>
      </c>
      <c r="I722" s="946"/>
      <c r="J722" s="1005" t="str">
        <f t="shared" si="15"/>
        <v>CHYBNÁ CENA</v>
      </c>
    </row>
    <row r="723" spans="1:10" s="113" customFormat="1">
      <c r="A723" s="378"/>
      <c r="B723" s="379" t="s">
        <v>577</v>
      </c>
      <c r="C723" s="380" t="s">
        <v>2660</v>
      </c>
      <c r="D723" s="714"/>
      <c r="E723" s="382"/>
      <c r="F723" s="995"/>
      <c r="G723" s="384"/>
      <c r="H723" s="374"/>
      <c r="I723" s="946"/>
      <c r="J723" s="1005" t="str">
        <f t="shared" si="15"/>
        <v/>
      </c>
    </row>
    <row r="724" spans="1:10" s="113" customFormat="1">
      <c r="A724" s="371">
        <v>5</v>
      </c>
      <c r="B724" s="372" t="s">
        <v>2661</v>
      </c>
      <c r="C724" s="374" t="s">
        <v>937</v>
      </c>
      <c r="D724" s="400" t="s">
        <v>1751</v>
      </c>
      <c r="E724" s="376">
        <v>2721.2020000000002</v>
      </c>
      <c r="F724" s="994"/>
      <c r="G724" s="377">
        <f>E724*F724</f>
        <v>0</v>
      </c>
      <c r="H724" s="374"/>
      <c r="I724" s="946"/>
      <c r="J724" s="1005" t="str">
        <f t="shared" si="15"/>
        <v>CHYBNÁ CENA</v>
      </c>
    </row>
    <row r="725" spans="1:10" s="113" customFormat="1">
      <c r="A725" s="378"/>
      <c r="B725" s="379" t="s">
        <v>577</v>
      </c>
      <c r="C725" s="380" t="s">
        <v>3403</v>
      </c>
      <c r="D725" s="714"/>
      <c r="E725" s="382"/>
      <c r="F725" s="995"/>
      <c r="G725" s="384"/>
      <c r="H725" s="374"/>
      <c r="I725" s="946"/>
      <c r="J725" s="1005" t="str">
        <f t="shared" si="15"/>
        <v/>
      </c>
    </row>
    <row r="726" spans="1:10" s="113" customFormat="1">
      <c r="A726" s="378"/>
      <c r="B726" s="395"/>
      <c r="C726" s="380" t="s">
        <v>938</v>
      </c>
      <c r="D726" s="714"/>
      <c r="E726" s="382"/>
      <c r="F726" s="995"/>
      <c r="G726" s="384"/>
      <c r="H726" s="374"/>
      <c r="I726" s="946"/>
      <c r="J726" s="1005" t="str">
        <f t="shared" si="15"/>
        <v/>
      </c>
    </row>
    <row r="727" spans="1:10" s="113" customFormat="1" ht="33.75">
      <c r="A727" s="371">
        <v>6</v>
      </c>
      <c r="B727" s="372" t="s">
        <v>2662</v>
      </c>
      <c r="C727" s="374" t="s">
        <v>2663</v>
      </c>
      <c r="D727" s="400" t="s">
        <v>1751</v>
      </c>
      <c r="E727" s="376">
        <v>1486</v>
      </c>
      <c r="F727" s="994"/>
      <c r="G727" s="377">
        <f>E727*F727</f>
        <v>0</v>
      </c>
      <c r="H727" s="374" t="s">
        <v>4806</v>
      </c>
      <c r="I727" s="946"/>
      <c r="J727" s="1005" t="str">
        <f t="shared" si="15"/>
        <v>CHYBNÁ CENA</v>
      </c>
    </row>
    <row r="728" spans="1:10" s="113" customFormat="1">
      <c r="A728" s="371"/>
      <c r="B728" s="379" t="s">
        <v>577</v>
      </c>
      <c r="C728" s="374"/>
      <c r="D728" s="400"/>
      <c r="E728" s="376"/>
      <c r="F728" s="994"/>
      <c r="G728" s="377"/>
      <c r="H728" s="374"/>
      <c r="I728" s="946"/>
      <c r="J728" s="1005" t="str">
        <f t="shared" si="15"/>
        <v/>
      </c>
    </row>
    <row r="729" spans="1:10" s="113" customFormat="1" ht="33.75">
      <c r="A729" s="371">
        <v>7</v>
      </c>
      <c r="B729" s="372" t="s">
        <v>2664</v>
      </c>
      <c r="C729" s="374" t="s">
        <v>2665</v>
      </c>
      <c r="D729" s="400" t="s">
        <v>1751</v>
      </c>
      <c r="E729" s="376">
        <v>1486</v>
      </c>
      <c r="F729" s="994"/>
      <c r="G729" s="377">
        <f>E729*F729</f>
        <v>0</v>
      </c>
      <c r="H729" s="374" t="s">
        <v>4806</v>
      </c>
      <c r="I729" s="946"/>
      <c r="J729" s="1005" t="str">
        <f t="shared" si="15"/>
        <v>CHYBNÁ CENA</v>
      </c>
    </row>
    <row r="730" spans="1:10" s="113" customFormat="1">
      <c r="A730" s="371"/>
      <c r="B730" s="379" t="s">
        <v>577</v>
      </c>
      <c r="C730" s="374"/>
      <c r="D730" s="400"/>
      <c r="E730" s="376"/>
      <c r="F730" s="994"/>
      <c r="G730" s="377"/>
      <c r="H730" s="374"/>
      <c r="I730" s="946"/>
      <c r="J730" s="1005" t="str">
        <f t="shared" si="15"/>
        <v/>
      </c>
    </row>
    <row r="731" spans="1:10" s="113" customFormat="1" ht="33.75">
      <c r="A731" s="371">
        <v>8</v>
      </c>
      <c r="B731" s="372" t="s">
        <v>2666</v>
      </c>
      <c r="C731" s="374" t="s">
        <v>2667</v>
      </c>
      <c r="D731" s="400" t="s">
        <v>1751</v>
      </c>
      <c r="E731" s="376">
        <v>987.82</v>
      </c>
      <c r="F731" s="994"/>
      <c r="G731" s="377">
        <f>E731*F731</f>
        <v>0</v>
      </c>
      <c r="H731" s="374" t="s">
        <v>4806</v>
      </c>
      <c r="I731" s="946"/>
      <c r="J731" s="1005" t="str">
        <f t="shared" si="15"/>
        <v>CHYBNÁ CENA</v>
      </c>
    </row>
    <row r="732" spans="1:10" s="113" customFormat="1">
      <c r="A732" s="371"/>
      <c r="B732" s="379" t="s">
        <v>577</v>
      </c>
      <c r="C732" s="374"/>
      <c r="D732" s="400"/>
      <c r="E732" s="376"/>
      <c r="F732" s="994"/>
      <c r="G732" s="377"/>
      <c r="H732" s="374"/>
      <c r="I732" s="946"/>
      <c r="J732" s="1005" t="str">
        <f t="shared" si="15"/>
        <v/>
      </c>
    </row>
    <row r="733" spans="1:10" s="113" customFormat="1" ht="33.75">
      <c r="A733" s="371">
        <v>9</v>
      </c>
      <c r="B733" s="372" t="s">
        <v>2668</v>
      </c>
      <c r="C733" s="374" t="s">
        <v>2669</v>
      </c>
      <c r="D733" s="400" t="s">
        <v>1751</v>
      </c>
      <c r="E733" s="376">
        <v>987.82</v>
      </c>
      <c r="F733" s="994"/>
      <c r="G733" s="377">
        <f>E733*F733</f>
        <v>0</v>
      </c>
      <c r="H733" s="374" t="s">
        <v>4806</v>
      </c>
      <c r="I733" s="946"/>
      <c r="J733" s="1005" t="str">
        <f t="shared" si="15"/>
        <v>CHYBNÁ CENA</v>
      </c>
    </row>
    <row r="734" spans="1:10" s="113" customFormat="1">
      <c r="A734" s="371"/>
      <c r="B734" s="379" t="s">
        <v>577</v>
      </c>
      <c r="C734" s="374"/>
      <c r="D734" s="400"/>
      <c r="E734" s="376"/>
      <c r="F734" s="994"/>
      <c r="G734" s="377"/>
      <c r="H734" s="374"/>
      <c r="I734" s="946"/>
      <c r="J734" s="1005" t="str">
        <f t="shared" si="15"/>
        <v/>
      </c>
    </row>
    <row r="735" spans="1:10" s="113" customFormat="1">
      <c r="A735" s="371">
        <v>10</v>
      </c>
      <c r="B735" s="372" t="s">
        <v>2670</v>
      </c>
      <c r="C735" s="374" t="s">
        <v>2671</v>
      </c>
      <c r="D735" s="400" t="s">
        <v>1751</v>
      </c>
      <c r="E735" s="376">
        <v>5690.2</v>
      </c>
      <c r="F735" s="994"/>
      <c r="G735" s="377">
        <f>E735*F735</f>
        <v>0</v>
      </c>
      <c r="H735" s="374"/>
      <c r="I735" s="946"/>
      <c r="J735" s="1005" t="str">
        <f t="shared" si="15"/>
        <v>CHYBNÁ CENA</v>
      </c>
    </row>
    <row r="736" spans="1:10" s="113" customFormat="1">
      <c r="A736" s="378"/>
      <c r="B736" s="379" t="s">
        <v>577</v>
      </c>
      <c r="C736" s="380" t="s">
        <v>961</v>
      </c>
      <c r="D736" s="826"/>
      <c r="E736" s="382"/>
      <c r="F736" s="995"/>
      <c r="G736" s="384"/>
      <c r="H736" s="374"/>
      <c r="I736" s="946"/>
      <c r="J736" s="1005" t="str">
        <f t="shared" si="15"/>
        <v/>
      </c>
    </row>
    <row r="737" spans="1:10" s="113" customFormat="1">
      <c r="A737" s="378"/>
      <c r="B737" s="395"/>
      <c r="C737" s="380" t="s">
        <v>947</v>
      </c>
      <c r="D737" s="826"/>
      <c r="E737" s="382"/>
      <c r="F737" s="995"/>
      <c r="G737" s="384"/>
      <c r="H737" s="374"/>
      <c r="I737" s="946"/>
      <c r="J737" s="1005" t="str">
        <f t="shared" si="15"/>
        <v/>
      </c>
    </row>
    <row r="738" spans="1:10" s="113" customFormat="1" ht="33.75">
      <c r="A738" s="371">
        <v>11</v>
      </c>
      <c r="B738" s="372" t="s">
        <v>2672</v>
      </c>
      <c r="C738" s="374" t="s">
        <v>2673</v>
      </c>
      <c r="D738" s="400" t="s">
        <v>1751</v>
      </c>
      <c r="E738" s="376">
        <v>723.73</v>
      </c>
      <c r="F738" s="994"/>
      <c r="G738" s="377">
        <f>E738*F738</f>
        <v>0</v>
      </c>
      <c r="H738" s="374" t="s">
        <v>4806</v>
      </c>
      <c r="I738" s="946"/>
      <c r="J738" s="1005" t="str">
        <f t="shared" si="15"/>
        <v>CHYBNÁ CENA</v>
      </c>
    </row>
    <row r="739" spans="1:10" s="113" customFormat="1">
      <c r="A739" s="378"/>
      <c r="B739" s="379" t="s">
        <v>577</v>
      </c>
      <c r="C739" s="380" t="s">
        <v>2674</v>
      </c>
      <c r="D739" s="826"/>
      <c r="E739" s="382">
        <v>723.73</v>
      </c>
      <c r="F739" s="995"/>
      <c r="G739" s="384"/>
      <c r="H739" s="374"/>
      <c r="I739" s="946"/>
      <c r="J739" s="1005" t="str">
        <f t="shared" si="15"/>
        <v/>
      </c>
    </row>
    <row r="740" spans="1:10" s="113" customFormat="1">
      <c r="A740" s="371">
        <v>12</v>
      </c>
      <c r="B740" s="372" t="s">
        <v>2675</v>
      </c>
      <c r="C740" s="374" t="s">
        <v>2676</v>
      </c>
      <c r="D740" s="400" t="s">
        <v>2695</v>
      </c>
      <c r="E740" s="376">
        <v>32</v>
      </c>
      <c r="F740" s="994"/>
      <c r="G740" s="377">
        <f>E740*F740</f>
        <v>0</v>
      </c>
      <c r="H740" s="374" t="s">
        <v>4831</v>
      </c>
      <c r="I740" s="946"/>
      <c r="J740" s="1005" t="str">
        <f t="shared" si="15"/>
        <v>CHYBNÁ CENA</v>
      </c>
    </row>
    <row r="741" spans="1:10" s="113" customFormat="1">
      <c r="A741" s="371"/>
      <c r="B741" s="379" t="s">
        <v>577</v>
      </c>
      <c r="C741" s="374"/>
      <c r="D741" s="400"/>
      <c r="E741" s="376"/>
      <c r="F741" s="994"/>
      <c r="G741" s="377"/>
      <c r="H741" s="374"/>
      <c r="I741" s="946"/>
      <c r="J741" s="1005" t="str">
        <f t="shared" si="15"/>
        <v/>
      </c>
    </row>
    <row r="742" spans="1:10" s="113" customFormat="1">
      <c r="A742" s="371">
        <v>13</v>
      </c>
      <c r="B742" s="372" t="s">
        <v>2677</v>
      </c>
      <c r="C742" s="374" t="s">
        <v>2678</v>
      </c>
      <c r="D742" s="400" t="s">
        <v>2695</v>
      </c>
      <c r="E742" s="376">
        <v>28</v>
      </c>
      <c r="F742" s="994"/>
      <c r="G742" s="377">
        <f>E742*F742</f>
        <v>0</v>
      </c>
      <c r="H742" s="374" t="s">
        <v>4831</v>
      </c>
      <c r="I742" s="946"/>
      <c r="J742" s="1005" t="str">
        <f t="shared" si="15"/>
        <v>CHYBNÁ CENA</v>
      </c>
    </row>
    <row r="743" spans="1:10" s="113" customFormat="1">
      <c r="A743" s="371"/>
      <c r="B743" s="379" t="s">
        <v>577</v>
      </c>
      <c r="C743" s="374"/>
      <c r="D743" s="400"/>
      <c r="E743" s="376"/>
      <c r="F743" s="994"/>
      <c r="G743" s="377"/>
      <c r="H743" s="374"/>
      <c r="I743" s="946"/>
      <c r="J743" s="1005" t="str">
        <f t="shared" si="15"/>
        <v/>
      </c>
    </row>
    <row r="744" spans="1:10" s="113" customFormat="1">
      <c r="A744" s="371">
        <v>14</v>
      </c>
      <c r="B744" s="372" t="s">
        <v>2679</v>
      </c>
      <c r="C744" s="374" t="s">
        <v>2680</v>
      </c>
      <c r="D744" s="400" t="s">
        <v>1766</v>
      </c>
      <c r="E744" s="376">
        <v>13</v>
      </c>
      <c r="F744" s="994"/>
      <c r="G744" s="377">
        <f>E744*F744</f>
        <v>0</v>
      </c>
      <c r="H744" s="374"/>
      <c r="I744" s="946"/>
      <c r="J744" s="1005" t="str">
        <f t="shared" si="15"/>
        <v>CHYBNÁ CENA</v>
      </c>
    </row>
    <row r="745" spans="1:10" s="113" customFormat="1">
      <c r="A745" s="371"/>
      <c r="B745" s="379" t="s">
        <v>577</v>
      </c>
      <c r="C745" s="374"/>
      <c r="D745" s="400"/>
      <c r="E745" s="376"/>
      <c r="F745" s="994"/>
      <c r="G745" s="377"/>
      <c r="H745" s="374"/>
      <c r="I745" s="946"/>
      <c r="J745" s="1005" t="str">
        <f t="shared" si="15"/>
        <v/>
      </c>
    </row>
    <row r="746" spans="1:10" s="113" customFormat="1">
      <c r="A746" s="705" t="s">
        <v>4676</v>
      </c>
      <c r="B746" s="706" t="s">
        <v>2681</v>
      </c>
      <c r="C746" s="712" t="s">
        <v>2682</v>
      </c>
      <c r="D746" s="709"/>
      <c r="E746" s="710"/>
      <c r="F746" s="998"/>
      <c r="G746" s="708">
        <f>SUM(G748:G806)</f>
        <v>0</v>
      </c>
      <c r="H746" s="948"/>
      <c r="I746" s="950"/>
      <c r="J746" s="1005" t="str">
        <f t="shared" si="15"/>
        <v/>
      </c>
    </row>
    <row r="747" spans="1:10" s="113" customFormat="1">
      <c r="A747" s="371"/>
      <c r="B747" s="372"/>
      <c r="C747" s="827" t="s">
        <v>4650</v>
      </c>
      <c r="D747" s="400"/>
      <c r="E747" s="376"/>
      <c r="F747" s="994"/>
      <c r="G747" s="377"/>
      <c r="H747" s="374"/>
      <c r="I747" s="946"/>
      <c r="J747" s="1005" t="str">
        <f t="shared" si="15"/>
        <v/>
      </c>
    </row>
    <row r="748" spans="1:10" s="113" customFormat="1" ht="33.75">
      <c r="A748" s="371">
        <v>1</v>
      </c>
      <c r="B748" s="372" t="s">
        <v>2683</v>
      </c>
      <c r="C748" s="374" t="s">
        <v>1163</v>
      </c>
      <c r="D748" s="400" t="s">
        <v>1751</v>
      </c>
      <c r="E748" s="376">
        <v>1752.83</v>
      </c>
      <c r="F748" s="994"/>
      <c r="G748" s="377">
        <f>E748*F748</f>
        <v>0</v>
      </c>
      <c r="H748" s="374" t="s">
        <v>4808</v>
      </c>
      <c r="I748" s="946"/>
      <c r="J748" s="1005" t="str">
        <f t="shared" si="15"/>
        <v>CHYBNÁ CENA</v>
      </c>
    </row>
    <row r="749" spans="1:10" s="113" customFormat="1">
      <c r="A749" s="378"/>
      <c r="B749" s="379" t="s">
        <v>577</v>
      </c>
      <c r="C749" s="380" t="s">
        <v>2177</v>
      </c>
      <c r="D749" s="805"/>
      <c r="E749" s="382"/>
      <c r="F749" s="995"/>
      <c r="G749" s="384"/>
      <c r="H749" s="374"/>
      <c r="I749" s="946"/>
      <c r="J749" s="1005" t="str">
        <f t="shared" si="15"/>
        <v/>
      </c>
    </row>
    <row r="750" spans="1:10" s="113" customFormat="1" ht="33.75">
      <c r="A750" s="371">
        <v>2</v>
      </c>
      <c r="B750" s="372" t="s">
        <v>4611</v>
      </c>
      <c r="C750" s="374" t="s">
        <v>4612</v>
      </c>
      <c r="D750" s="400" t="s">
        <v>1751</v>
      </c>
      <c r="E750" s="376">
        <v>8764.15</v>
      </c>
      <c r="F750" s="994"/>
      <c r="G750" s="377">
        <f>E750*F750</f>
        <v>0</v>
      </c>
      <c r="H750" s="374" t="s">
        <v>4808</v>
      </c>
      <c r="I750" s="946" t="s">
        <v>4635</v>
      </c>
      <c r="J750" s="1005" t="str">
        <f t="shared" si="15"/>
        <v>CHYBNÁ CENA</v>
      </c>
    </row>
    <row r="751" spans="1:10" s="113" customFormat="1">
      <c r="A751" s="378"/>
      <c r="B751" s="379"/>
      <c r="C751" s="380" t="s">
        <v>2611</v>
      </c>
      <c r="D751" s="805"/>
      <c r="E751" s="382"/>
      <c r="F751" s="995"/>
      <c r="G751" s="384"/>
      <c r="H751" s="374"/>
      <c r="I751" s="946"/>
      <c r="J751" s="1005" t="str">
        <f t="shared" si="15"/>
        <v/>
      </c>
    </row>
    <row r="752" spans="1:10" s="113" customFormat="1" ht="33.75">
      <c r="A752" s="371">
        <v>3</v>
      </c>
      <c r="B752" s="372" t="s">
        <v>1164</v>
      </c>
      <c r="C752" s="374" t="s">
        <v>4610</v>
      </c>
      <c r="D752" s="400" t="s">
        <v>1751</v>
      </c>
      <c r="E752" s="376">
        <v>403.95</v>
      </c>
      <c r="F752" s="994"/>
      <c r="G752" s="377">
        <f>E752*F752</f>
        <v>0</v>
      </c>
      <c r="H752" s="374" t="s">
        <v>4808</v>
      </c>
      <c r="I752" s="946" t="s">
        <v>4854</v>
      </c>
      <c r="J752" s="1005" t="str">
        <f t="shared" si="15"/>
        <v>CHYBNÁ CENA</v>
      </c>
    </row>
    <row r="753" spans="1:10" s="113" customFormat="1">
      <c r="A753" s="378"/>
      <c r="B753" s="379" t="s">
        <v>577</v>
      </c>
      <c r="C753" s="380" t="s">
        <v>2174</v>
      </c>
      <c r="D753" s="805"/>
      <c r="E753" s="382"/>
      <c r="F753" s="995"/>
      <c r="G753" s="384"/>
      <c r="H753" s="374"/>
      <c r="I753" s="946"/>
      <c r="J753" s="1005" t="str">
        <f t="shared" si="15"/>
        <v/>
      </c>
    </row>
    <row r="754" spans="1:10" s="113" customFormat="1">
      <c r="A754" s="378"/>
      <c r="B754" s="395"/>
      <c r="C754" s="380" t="s">
        <v>2175</v>
      </c>
      <c r="D754" s="805"/>
      <c r="E754" s="382"/>
      <c r="F754" s="995"/>
      <c r="G754" s="384"/>
      <c r="H754" s="374"/>
      <c r="I754" s="946"/>
      <c r="J754" s="1005" t="str">
        <f t="shared" si="15"/>
        <v/>
      </c>
    </row>
    <row r="755" spans="1:10" s="113" customFormat="1">
      <c r="A755" s="378"/>
      <c r="B755" s="395"/>
      <c r="C755" s="380" t="s">
        <v>3819</v>
      </c>
      <c r="D755" s="805"/>
      <c r="E755" s="382"/>
      <c r="F755" s="995"/>
      <c r="G755" s="384"/>
      <c r="H755" s="374"/>
      <c r="I755" s="946"/>
      <c r="J755" s="1005" t="str">
        <f t="shared" si="15"/>
        <v/>
      </c>
    </row>
    <row r="756" spans="1:10" s="113" customFormat="1" ht="33.75">
      <c r="A756" s="371">
        <v>4</v>
      </c>
      <c r="B756" s="372" t="s">
        <v>1165</v>
      </c>
      <c r="C756" s="374" t="s">
        <v>1166</v>
      </c>
      <c r="D756" s="400" t="s">
        <v>1751</v>
      </c>
      <c r="E756" s="376">
        <v>1919.22</v>
      </c>
      <c r="F756" s="994"/>
      <c r="G756" s="377">
        <f>E756*F756</f>
        <v>0</v>
      </c>
      <c r="H756" s="374" t="s">
        <v>4808</v>
      </c>
      <c r="I756" s="946" t="s">
        <v>4854</v>
      </c>
      <c r="J756" s="1005" t="str">
        <f t="shared" si="15"/>
        <v>CHYBNÁ CENA</v>
      </c>
    </row>
    <row r="757" spans="1:10" s="113" customFormat="1">
      <c r="A757" s="378"/>
      <c r="B757" s="379" t="s">
        <v>577</v>
      </c>
      <c r="C757" s="380" t="s">
        <v>2177</v>
      </c>
      <c r="D757" s="805"/>
      <c r="E757" s="382"/>
      <c r="F757" s="995"/>
      <c r="G757" s="384"/>
      <c r="H757" s="374"/>
      <c r="I757" s="946"/>
      <c r="J757" s="1005" t="str">
        <f t="shared" si="15"/>
        <v/>
      </c>
    </row>
    <row r="758" spans="1:10" s="113" customFormat="1">
      <c r="A758" s="378"/>
      <c r="B758" s="395"/>
      <c r="C758" s="380" t="s">
        <v>939</v>
      </c>
      <c r="D758" s="805"/>
      <c r="E758" s="382"/>
      <c r="F758" s="995"/>
      <c r="G758" s="384"/>
      <c r="H758" s="374"/>
      <c r="I758" s="946"/>
      <c r="J758" s="1005" t="str">
        <f t="shared" si="15"/>
        <v/>
      </c>
    </row>
    <row r="759" spans="1:10" s="113" customFormat="1">
      <c r="A759" s="378"/>
      <c r="B759" s="395"/>
      <c r="C759" s="380" t="s">
        <v>2940</v>
      </c>
      <c r="D759" s="805"/>
      <c r="E759" s="382"/>
      <c r="F759" s="995"/>
      <c r="G759" s="384"/>
      <c r="H759" s="374"/>
      <c r="I759" s="946"/>
      <c r="J759" s="1005" t="str">
        <f t="shared" si="15"/>
        <v/>
      </c>
    </row>
    <row r="760" spans="1:10" s="113" customFormat="1">
      <c r="A760" s="378"/>
      <c r="B760" s="395"/>
      <c r="C760" s="380" t="s">
        <v>2942</v>
      </c>
      <c r="D760" s="805"/>
      <c r="E760" s="382"/>
      <c r="F760" s="995"/>
      <c r="G760" s="384"/>
      <c r="H760" s="374"/>
      <c r="I760" s="946"/>
      <c r="J760" s="1005" t="str">
        <f t="shared" si="15"/>
        <v/>
      </c>
    </row>
    <row r="761" spans="1:10" s="113" customFormat="1" ht="33.75">
      <c r="A761" s="371">
        <v>5</v>
      </c>
      <c r="B761" s="372" t="s">
        <v>1167</v>
      </c>
      <c r="C761" s="374" t="s">
        <v>1168</v>
      </c>
      <c r="D761" s="400" t="s">
        <v>1751</v>
      </c>
      <c r="E761" s="376">
        <v>2089.86</v>
      </c>
      <c r="F761" s="994"/>
      <c r="G761" s="377">
        <f>E761*F761</f>
        <v>0</v>
      </c>
      <c r="H761" s="374" t="s">
        <v>4808</v>
      </c>
      <c r="I761" s="946"/>
      <c r="J761" s="1005" t="str">
        <f t="shared" si="15"/>
        <v>CHYBNÁ CENA</v>
      </c>
    </row>
    <row r="762" spans="1:10" s="113" customFormat="1">
      <c r="A762" s="371"/>
      <c r="B762" s="372"/>
      <c r="C762" s="380" t="s">
        <v>940</v>
      </c>
      <c r="D762" s="396"/>
      <c r="E762" s="376"/>
      <c r="F762" s="994"/>
      <c r="G762" s="377"/>
      <c r="H762" s="374"/>
      <c r="I762" s="946"/>
      <c r="J762" s="1005" t="str">
        <f t="shared" si="15"/>
        <v/>
      </c>
    </row>
    <row r="763" spans="1:10" s="113" customFormat="1">
      <c r="A763" s="378"/>
      <c r="B763" s="379" t="s">
        <v>577</v>
      </c>
      <c r="C763" s="380" t="s">
        <v>2177</v>
      </c>
      <c r="D763" s="805"/>
      <c r="E763" s="382"/>
      <c r="F763" s="995"/>
      <c r="G763" s="384"/>
      <c r="H763" s="374"/>
      <c r="I763" s="946"/>
      <c r="J763" s="1005" t="str">
        <f t="shared" si="15"/>
        <v/>
      </c>
    </row>
    <row r="764" spans="1:10" s="113" customFormat="1">
      <c r="A764" s="378"/>
      <c r="B764" s="379"/>
      <c r="C764" s="380" t="s">
        <v>2174</v>
      </c>
      <c r="D764" s="805"/>
      <c r="E764" s="382"/>
      <c r="F764" s="995"/>
      <c r="G764" s="384"/>
      <c r="H764" s="374"/>
      <c r="I764" s="946"/>
      <c r="J764" s="1005" t="str">
        <f t="shared" si="15"/>
        <v/>
      </c>
    </row>
    <row r="765" spans="1:10" s="113" customFormat="1">
      <c r="A765" s="378"/>
      <c r="B765" s="379"/>
      <c r="C765" s="380" t="s">
        <v>2175</v>
      </c>
      <c r="D765" s="805"/>
      <c r="E765" s="382"/>
      <c r="F765" s="995"/>
      <c r="G765" s="384"/>
      <c r="H765" s="374"/>
      <c r="I765" s="946"/>
      <c r="J765" s="1005" t="str">
        <f t="shared" si="15"/>
        <v/>
      </c>
    </row>
    <row r="766" spans="1:10" s="113" customFormat="1" ht="33.75">
      <c r="A766" s="371">
        <v>6</v>
      </c>
      <c r="B766" s="372" t="s">
        <v>1169</v>
      </c>
      <c r="C766" s="374" t="s">
        <v>1170</v>
      </c>
      <c r="D766" s="400" t="s">
        <v>1751</v>
      </c>
      <c r="E766" s="376">
        <v>2290.31</v>
      </c>
      <c r="F766" s="994"/>
      <c r="G766" s="377">
        <f>E766*F766</f>
        <v>0</v>
      </c>
      <c r="H766" s="374" t="s">
        <v>4808</v>
      </c>
      <c r="I766" s="946"/>
      <c r="J766" s="1005" t="str">
        <f t="shared" si="15"/>
        <v>CHYBNÁ CENA</v>
      </c>
    </row>
    <row r="767" spans="1:10" s="113" customFormat="1">
      <c r="A767" s="378"/>
      <c r="B767" s="379" t="s">
        <v>577</v>
      </c>
      <c r="C767" s="380" t="s">
        <v>940</v>
      </c>
      <c r="D767" s="805"/>
      <c r="E767" s="382"/>
      <c r="F767" s="995"/>
      <c r="G767" s="384"/>
      <c r="H767" s="374"/>
      <c r="I767" s="946"/>
      <c r="J767" s="1005" t="str">
        <f t="shared" si="15"/>
        <v/>
      </c>
    </row>
    <row r="768" spans="1:10" s="113" customFormat="1">
      <c r="A768" s="378"/>
      <c r="B768" s="395"/>
      <c r="C768" s="380" t="s">
        <v>2174</v>
      </c>
      <c r="D768" s="805"/>
      <c r="E768" s="382"/>
      <c r="F768" s="995"/>
      <c r="G768" s="384"/>
      <c r="H768" s="374"/>
      <c r="I768" s="946"/>
      <c r="J768" s="1005" t="str">
        <f t="shared" si="15"/>
        <v/>
      </c>
    </row>
    <row r="769" spans="1:10" s="113" customFormat="1">
      <c r="A769" s="378"/>
      <c r="B769" s="395"/>
      <c r="C769" s="380" t="s">
        <v>2175</v>
      </c>
      <c r="D769" s="805"/>
      <c r="E769" s="382"/>
      <c r="F769" s="995"/>
      <c r="G769" s="384"/>
      <c r="H769" s="374"/>
      <c r="I769" s="946"/>
      <c r="J769" s="1005" t="str">
        <f t="shared" si="15"/>
        <v/>
      </c>
    </row>
    <row r="770" spans="1:10" s="113" customFormat="1">
      <c r="A770" s="378"/>
      <c r="B770" s="395"/>
      <c r="C770" s="380" t="s">
        <v>3819</v>
      </c>
      <c r="D770" s="805"/>
      <c r="E770" s="382"/>
      <c r="F770" s="995"/>
      <c r="G770" s="384"/>
      <c r="H770" s="374"/>
      <c r="I770" s="946"/>
      <c r="J770" s="1005" t="str">
        <f t="shared" si="15"/>
        <v/>
      </c>
    </row>
    <row r="771" spans="1:10" s="113" customFormat="1">
      <c r="A771" s="378"/>
      <c r="B771" s="395"/>
      <c r="C771" s="380" t="s">
        <v>2616</v>
      </c>
      <c r="D771" s="805"/>
      <c r="E771" s="382"/>
      <c r="F771" s="995"/>
      <c r="G771" s="384"/>
      <c r="H771" s="374"/>
      <c r="I771" s="946"/>
      <c r="J771" s="1005" t="str">
        <f t="shared" si="15"/>
        <v/>
      </c>
    </row>
    <row r="772" spans="1:10" s="113" customFormat="1">
      <c r="A772" s="378"/>
      <c r="B772" s="395"/>
      <c r="C772" s="380" t="s">
        <v>941</v>
      </c>
      <c r="D772" s="805"/>
      <c r="E772" s="382"/>
      <c r="F772" s="995"/>
      <c r="G772" s="384"/>
      <c r="H772" s="374"/>
      <c r="I772" s="946"/>
      <c r="J772" s="1005" t="str">
        <f t="shared" si="15"/>
        <v/>
      </c>
    </row>
    <row r="773" spans="1:10" s="113" customFormat="1">
      <c r="A773" s="378"/>
      <c r="B773" s="395"/>
      <c r="C773" s="380" t="s">
        <v>2177</v>
      </c>
      <c r="D773" s="805"/>
      <c r="E773" s="382"/>
      <c r="F773" s="995"/>
      <c r="G773" s="384"/>
      <c r="H773" s="374"/>
      <c r="I773" s="946"/>
      <c r="J773" s="1005" t="str">
        <f t="shared" si="15"/>
        <v/>
      </c>
    </row>
    <row r="774" spans="1:10" s="113" customFormat="1">
      <c r="A774" s="378"/>
      <c r="B774" s="395"/>
      <c r="C774" s="380" t="s">
        <v>264</v>
      </c>
      <c r="D774" s="805"/>
      <c r="E774" s="382"/>
      <c r="F774" s="995"/>
      <c r="G774" s="384"/>
      <c r="H774" s="374"/>
      <c r="I774" s="946"/>
      <c r="J774" s="1005" t="str">
        <f t="shared" si="15"/>
        <v/>
      </c>
    </row>
    <row r="775" spans="1:10" s="113" customFormat="1">
      <c r="A775" s="378"/>
      <c r="B775" s="395"/>
      <c r="C775" s="380" t="s">
        <v>942</v>
      </c>
      <c r="D775" s="805"/>
      <c r="E775" s="382"/>
      <c r="F775" s="995"/>
      <c r="G775" s="384"/>
      <c r="H775" s="374"/>
      <c r="I775" s="946"/>
      <c r="J775" s="1005" t="str">
        <f t="shared" si="15"/>
        <v/>
      </c>
    </row>
    <row r="776" spans="1:10" s="113" customFormat="1">
      <c r="A776" s="378"/>
      <c r="B776" s="395"/>
      <c r="C776" s="380" t="s">
        <v>2942</v>
      </c>
      <c r="D776" s="805"/>
      <c r="E776" s="382"/>
      <c r="F776" s="995"/>
      <c r="G776" s="384"/>
      <c r="H776" s="374"/>
      <c r="I776" s="946"/>
      <c r="J776" s="1005" t="str">
        <f t="shared" ref="J776:J839" si="16">IF((ISBLANK(D776)),"",IF(G776&lt;=0,"CHYBNÁ CENA",""))</f>
        <v/>
      </c>
    </row>
    <row r="777" spans="1:10" s="113" customFormat="1">
      <c r="A777" s="378"/>
      <c r="B777" s="395"/>
      <c r="C777" s="380" t="s">
        <v>2617</v>
      </c>
      <c r="D777" s="805"/>
      <c r="E777" s="382"/>
      <c r="F777" s="995"/>
      <c r="G777" s="384"/>
      <c r="H777" s="374"/>
      <c r="I777" s="946"/>
      <c r="J777" s="1005" t="str">
        <f t="shared" si="16"/>
        <v/>
      </c>
    </row>
    <row r="778" spans="1:10" s="113" customFormat="1">
      <c r="A778" s="371">
        <v>7</v>
      </c>
      <c r="B778" s="372" t="s">
        <v>1171</v>
      </c>
      <c r="C778" s="374" t="s">
        <v>1172</v>
      </c>
      <c r="D778" s="400" t="s">
        <v>1751</v>
      </c>
      <c r="E778" s="376">
        <v>2075</v>
      </c>
      <c r="F778" s="994"/>
      <c r="G778" s="377">
        <f>E778*F778</f>
        <v>0</v>
      </c>
      <c r="H778" s="374"/>
      <c r="I778" s="946"/>
      <c r="J778" s="1005" t="str">
        <f t="shared" si="16"/>
        <v>CHYBNÁ CENA</v>
      </c>
    </row>
    <row r="779" spans="1:10" s="113" customFormat="1">
      <c r="A779" s="378"/>
      <c r="B779" s="379" t="s">
        <v>577</v>
      </c>
      <c r="C779" s="380">
        <v>1886.36</v>
      </c>
      <c r="D779" s="805"/>
      <c r="E779" s="382"/>
      <c r="F779" s="995"/>
      <c r="G779" s="384"/>
      <c r="H779" s="374"/>
      <c r="I779" s="946"/>
      <c r="J779" s="1005" t="str">
        <f t="shared" si="16"/>
        <v/>
      </c>
    </row>
    <row r="780" spans="1:10" s="113" customFormat="1">
      <c r="A780" s="378"/>
      <c r="B780" s="379"/>
      <c r="C780" s="380" t="s">
        <v>938</v>
      </c>
      <c r="D780" s="805"/>
      <c r="E780" s="382"/>
      <c r="F780" s="995"/>
      <c r="G780" s="384"/>
      <c r="H780" s="374"/>
      <c r="I780" s="946"/>
      <c r="J780" s="1005" t="str">
        <f t="shared" si="16"/>
        <v/>
      </c>
    </row>
    <row r="781" spans="1:10" s="113" customFormat="1">
      <c r="A781" s="371">
        <v>8</v>
      </c>
      <c r="B781" s="372" t="s">
        <v>2670</v>
      </c>
      <c r="C781" s="374" t="s">
        <v>1173</v>
      </c>
      <c r="D781" s="400" t="s">
        <v>1751</v>
      </c>
      <c r="E781" s="376">
        <v>2743.19</v>
      </c>
      <c r="F781" s="994"/>
      <c r="G781" s="377">
        <f>E781*F781</f>
        <v>0</v>
      </c>
      <c r="H781" s="374"/>
      <c r="I781" s="946"/>
      <c r="J781" s="1005" t="str">
        <f t="shared" si="16"/>
        <v>CHYBNÁ CENA</v>
      </c>
    </row>
    <row r="782" spans="1:10" s="113" customFormat="1">
      <c r="A782" s="378"/>
      <c r="B782" s="379" t="s">
        <v>577</v>
      </c>
      <c r="C782" s="380" t="s">
        <v>2618</v>
      </c>
      <c r="D782" s="805"/>
      <c r="E782" s="382"/>
      <c r="F782" s="995"/>
      <c r="G782" s="384"/>
      <c r="H782" s="374"/>
      <c r="I782" s="946"/>
      <c r="J782" s="1005" t="str">
        <f t="shared" si="16"/>
        <v/>
      </c>
    </row>
    <row r="783" spans="1:10" s="113" customFormat="1">
      <c r="A783" s="378"/>
      <c r="B783" s="379"/>
      <c r="C783" s="380" t="s">
        <v>938</v>
      </c>
      <c r="D783" s="805"/>
      <c r="E783" s="382"/>
      <c r="F783" s="995"/>
      <c r="G783" s="384"/>
      <c r="H783" s="374"/>
      <c r="I783" s="946"/>
      <c r="J783" s="1005" t="str">
        <f t="shared" si="16"/>
        <v/>
      </c>
    </row>
    <row r="784" spans="1:10" s="113" customFormat="1" ht="33.75">
      <c r="A784" s="371">
        <v>9</v>
      </c>
      <c r="B784" s="372" t="s">
        <v>943</v>
      </c>
      <c r="C784" s="374" t="s">
        <v>944</v>
      </c>
      <c r="D784" s="400" t="s">
        <v>1751</v>
      </c>
      <c r="E784" s="376">
        <v>2222.25</v>
      </c>
      <c r="F784" s="994"/>
      <c r="G784" s="377">
        <f>E784*F784</f>
        <v>0</v>
      </c>
      <c r="H784" s="374" t="s">
        <v>4808</v>
      </c>
      <c r="I784" s="946" t="s">
        <v>1902</v>
      </c>
      <c r="J784" s="1005" t="str">
        <f t="shared" si="16"/>
        <v>CHYBNÁ CENA</v>
      </c>
    </row>
    <row r="785" spans="1:10" s="113" customFormat="1">
      <c r="A785" s="378"/>
      <c r="B785" s="379" t="s">
        <v>577</v>
      </c>
      <c r="C785" s="380" t="s">
        <v>2177</v>
      </c>
      <c r="D785" s="805"/>
      <c r="E785" s="382"/>
      <c r="F785" s="995"/>
      <c r="G785" s="384"/>
      <c r="H785" s="374"/>
      <c r="I785" s="946"/>
      <c r="J785" s="1005" t="str">
        <f t="shared" si="16"/>
        <v/>
      </c>
    </row>
    <row r="786" spans="1:10" s="113" customFormat="1">
      <c r="A786" s="378"/>
      <c r="B786" s="395"/>
      <c r="C786" s="380" t="s">
        <v>264</v>
      </c>
      <c r="D786" s="805"/>
      <c r="E786" s="382"/>
      <c r="F786" s="995"/>
      <c r="G786" s="384"/>
      <c r="H786" s="374"/>
      <c r="I786" s="946"/>
      <c r="J786" s="1005" t="str">
        <f t="shared" si="16"/>
        <v/>
      </c>
    </row>
    <row r="787" spans="1:10" s="113" customFormat="1">
      <c r="A787" s="378"/>
      <c r="B787" s="395"/>
      <c r="C787" s="380" t="s">
        <v>2174</v>
      </c>
      <c r="D787" s="805"/>
      <c r="E787" s="382"/>
      <c r="F787" s="995"/>
      <c r="G787" s="384"/>
      <c r="H787" s="374"/>
      <c r="I787" s="946"/>
      <c r="J787" s="1005" t="str">
        <f t="shared" si="16"/>
        <v/>
      </c>
    </row>
    <row r="788" spans="1:10" s="113" customFormat="1">
      <c r="A788" s="378"/>
      <c r="B788" s="395"/>
      <c r="C788" s="380" t="s">
        <v>2175</v>
      </c>
      <c r="D788" s="805"/>
      <c r="E788" s="382"/>
      <c r="F788" s="995"/>
      <c r="G788" s="384"/>
      <c r="H788" s="374"/>
      <c r="I788" s="946"/>
      <c r="J788" s="1005" t="str">
        <f t="shared" si="16"/>
        <v/>
      </c>
    </row>
    <row r="789" spans="1:10" s="113" customFormat="1">
      <c r="A789" s="378"/>
      <c r="B789" s="395"/>
      <c r="C789" s="380" t="s">
        <v>3819</v>
      </c>
      <c r="D789" s="805"/>
      <c r="E789" s="382"/>
      <c r="F789" s="995"/>
      <c r="G789" s="384"/>
      <c r="H789" s="374"/>
      <c r="I789" s="946"/>
      <c r="J789" s="1005" t="str">
        <f t="shared" si="16"/>
        <v/>
      </c>
    </row>
    <row r="790" spans="1:10" s="113" customFormat="1" ht="33.75">
      <c r="A790" s="371">
        <v>10</v>
      </c>
      <c r="B790" s="372" t="s">
        <v>945</v>
      </c>
      <c r="C790" s="374" t="s">
        <v>946</v>
      </c>
      <c r="D790" s="400" t="s">
        <v>1751</v>
      </c>
      <c r="E790" s="376">
        <v>2222.25</v>
      </c>
      <c r="F790" s="994"/>
      <c r="G790" s="377">
        <f>E790*F790</f>
        <v>0</v>
      </c>
      <c r="H790" s="374" t="s">
        <v>4808</v>
      </c>
      <c r="I790" s="946" t="s">
        <v>1902</v>
      </c>
      <c r="J790" s="1005" t="str">
        <f t="shared" si="16"/>
        <v>CHYBNÁ CENA</v>
      </c>
    </row>
    <row r="791" spans="1:10" s="113" customFormat="1">
      <c r="A791" s="378"/>
      <c r="B791" s="379" t="s">
        <v>577</v>
      </c>
      <c r="C791" s="380" t="s">
        <v>2177</v>
      </c>
      <c r="D791" s="805"/>
      <c r="E791" s="382"/>
      <c r="F791" s="995"/>
      <c r="G791" s="384"/>
      <c r="H791" s="374"/>
      <c r="I791" s="946"/>
      <c r="J791" s="1005" t="str">
        <f t="shared" si="16"/>
        <v/>
      </c>
    </row>
    <row r="792" spans="1:10" s="113" customFormat="1">
      <c r="A792" s="378"/>
      <c r="B792" s="395"/>
      <c r="C792" s="380" t="s">
        <v>264</v>
      </c>
      <c r="D792" s="805"/>
      <c r="E792" s="382"/>
      <c r="F792" s="995"/>
      <c r="G792" s="384"/>
      <c r="H792" s="374"/>
      <c r="I792" s="946"/>
      <c r="J792" s="1005" t="str">
        <f t="shared" si="16"/>
        <v/>
      </c>
    </row>
    <row r="793" spans="1:10" s="113" customFormat="1">
      <c r="A793" s="378"/>
      <c r="B793" s="395"/>
      <c r="C793" s="380" t="s">
        <v>2174</v>
      </c>
      <c r="D793" s="805"/>
      <c r="E793" s="382"/>
      <c r="F793" s="995"/>
      <c r="G793" s="384"/>
      <c r="H793" s="374"/>
      <c r="I793" s="946"/>
      <c r="J793" s="1005" t="str">
        <f t="shared" si="16"/>
        <v/>
      </c>
    </row>
    <row r="794" spans="1:10" s="113" customFormat="1">
      <c r="A794" s="378"/>
      <c r="B794" s="395"/>
      <c r="C794" s="380" t="s">
        <v>2175</v>
      </c>
      <c r="D794" s="805"/>
      <c r="E794" s="382"/>
      <c r="F794" s="995"/>
      <c r="G794" s="384"/>
      <c r="H794" s="374"/>
      <c r="I794" s="946"/>
      <c r="J794" s="1005" t="str">
        <f t="shared" si="16"/>
        <v/>
      </c>
    </row>
    <row r="795" spans="1:10" s="113" customFormat="1">
      <c r="A795" s="378"/>
      <c r="B795" s="395"/>
      <c r="C795" s="380" t="s">
        <v>3819</v>
      </c>
      <c r="D795" s="805"/>
      <c r="E795" s="382"/>
      <c r="F795" s="995"/>
      <c r="G795" s="384"/>
      <c r="H795" s="374"/>
      <c r="I795" s="946"/>
      <c r="J795" s="1005" t="str">
        <f t="shared" si="16"/>
        <v/>
      </c>
    </row>
    <row r="796" spans="1:10" s="113" customFormat="1">
      <c r="A796" s="371">
        <v>11</v>
      </c>
      <c r="B796" s="372" t="s">
        <v>1174</v>
      </c>
      <c r="C796" s="374" t="s">
        <v>1175</v>
      </c>
      <c r="D796" s="400" t="s">
        <v>1062</v>
      </c>
      <c r="E796" s="376">
        <v>444.45</v>
      </c>
      <c r="F796" s="994"/>
      <c r="G796" s="377">
        <f>E796*F796</f>
        <v>0</v>
      </c>
      <c r="H796" s="374"/>
      <c r="I796" s="946"/>
      <c r="J796" s="1005" t="str">
        <f t="shared" si="16"/>
        <v>CHYBNÁ CENA</v>
      </c>
    </row>
    <row r="797" spans="1:10" s="113" customFormat="1">
      <c r="A797" s="378"/>
      <c r="B797" s="379" t="s">
        <v>577</v>
      </c>
      <c r="C797" s="380" t="s">
        <v>2612</v>
      </c>
      <c r="D797" s="805"/>
      <c r="E797" s="382"/>
      <c r="F797" s="995"/>
      <c r="G797" s="384"/>
      <c r="H797" s="374"/>
      <c r="I797" s="946"/>
      <c r="J797" s="1005" t="str">
        <f t="shared" si="16"/>
        <v/>
      </c>
    </row>
    <row r="798" spans="1:10" s="113" customFormat="1">
      <c r="A798" s="371">
        <v>12</v>
      </c>
      <c r="B798" s="372" t="s">
        <v>1176</v>
      </c>
      <c r="C798" s="374" t="s">
        <v>1177</v>
      </c>
      <c r="D798" s="400" t="s">
        <v>1751</v>
      </c>
      <c r="E798" s="376">
        <v>2555.59</v>
      </c>
      <c r="F798" s="994"/>
      <c r="G798" s="377">
        <f>E798*F798</f>
        <v>0</v>
      </c>
      <c r="H798" s="374"/>
      <c r="I798" s="946"/>
      <c r="J798" s="1005" t="str">
        <f t="shared" si="16"/>
        <v>CHYBNÁ CENA</v>
      </c>
    </row>
    <row r="799" spans="1:10" s="113" customFormat="1">
      <c r="A799" s="378"/>
      <c r="B799" s="379" t="s">
        <v>577</v>
      </c>
      <c r="C799" s="380" t="s">
        <v>2619</v>
      </c>
      <c r="D799" s="805"/>
      <c r="E799" s="382"/>
      <c r="F799" s="995"/>
      <c r="G799" s="384"/>
      <c r="H799" s="374"/>
      <c r="I799" s="946"/>
      <c r="J799" s="1005" t="str">
        <f t="shared" si="16"/>
        <v/>
      </c>
    </row>
    <row r="800" spans="1:10" s="113" customFormat="1">
      <c r="A800" s="378"/>
      <c r="B800" s="379"/>
      <c r="C800" s="380" t="s">
        <v>947</v>
      </c>
      <c r="D800" s="805"/>
      <c r="E800" s="382"/>
      <c r="F800" s="995"/>
      <c r="G800" s="384"/>
      <c r="H800" s="374"/>
      <c r="I800" s="946"/>
      <c r="J800" s="1005" t="str">
        <f t="shared" si="16"/>
        <v/>
      </c>
    </row>
    <row r="801" spans="1:10" s="113" customFormat="1" ht="33.75">
      <c r="A801" s="371">
        <v>13</v>
      </c>
      <c r="B801" s="372" t="s">
        <v>1178</v>
      </c>
      <c r="C801" s="374" t="s">
        <v>1179</v>
      </c>
      <c r="D801" s="400" t="s">
        <v>1751</v>
      </c>
      <c r="E801" s="376">
        <v>5.45</v>
      </c>
      <c r="F801" s="994"/>
      <c r="G801" s="377">
        <f>E801*F801</f>
        <v>0</v>
      </c>
      <c r="H801" s="374" t="s">
        <v>4808</v>
      </c>
      <c r="I801" s="946"/>
      <c r="J801" s="1005" t="str">
        <f t="shared" si="16"/>
        <v>CHYBNÁ CENA</v>
      </c>
    </row>
    <row r="802" spans="1:10" s="113" customFormat="1">
      <c r="A802" s="378"/>
      <c r="B802" s="379" t="s">
        <v>577</v>
      </c>
      <c r="C802" s="380" t="s">
        <v>2942</v>
      </c>
      <c r="D802" s="805"/>
      <c r="E802" s="382"/>
      <c r="F802" s="995"/>
      <c r="G802" s="384"/>
      <c r="H802" s="374"/>
      <c r="I802" s="946"/>
      <c r="J802" s="1005" t="str">
        <f t="shared" si="16"/>
        <v/>
      </c>
    </row>
    <row r="803" spans="1:10" s="113" customFormat="1">
      <c r="A803" s="378"/>
      <c r="B803" s="395"/>
      <c r="C803" s="380" t="s">
        <v>2940</v>
      </c>
      <c r="D803" s="805"/>
      <c r="E803" s="382"/>
      <c r="F803" s="995"/>
      <c r="G803" s="384"/>
      <c r="H803" s="374"/>
      <c r="I803" s="946"/>
      <c r="J803" s="1005" t="str">
        <f t="shared" si="16"/>
        <v/>
      </c>
    </row>
    <row r="804" spans="1:10" s="113" customFormat="1" ht="22.5">
      <c r="A804" s="371">
        <v>14</v>
      </c>
      <c r="B804" s="372" t="s">
        <v>2600</v>
      </c>
      <c r="C804" s="374" t="s">
        <v>2601</v>
      </c>
      <c r="D804" s="400" t="s">
        <v>2755</v>
      </c>
      <c r="E804" s="376">
        <v>1</v>
      </c>
      <c r="F804" s="994"/>
      <c r="G804" s="377">
        <f>E804*F804</f>
        <v>0</v>
      </c>
      <c r="H804" s="374" t="s">
        <v>4832</v>
      </c>
      <c r="I804" s="946"/>
      <c r="J804" s="1005" t="str">
        <f t="shared" si="16"/>
        <v>CHYBNÁ CENA</v>
      </c>
    </row>
    <row r="805" spans="1:10" s="113" customFormat="1">
      <c r="A805" s="378"/>
      <c r="B805" s="379"/>
      <c r="C805" s="380"/>
      <c r="D805" s="805"/>
      <c r="E805" s="382"/>
      <c r="F805" s="995"/>
      <c r="G805" s="384"/>
      <c r="H805" s="374"/>
      <c r="I805" s="946"/>
      <c r="J805" s="1005" t="str">
        <f t="shared" si="16"/>
        <v/>
      </c>
    </row>
    <row r="806" spans="1:10" s="113" customFormat="1">
      <c r="A806" s="371">
        <v>15</v>
      </c>
      <c r="B806" s="372" t="s">
        <v>1180</v>
      </c>
      <c r="C806" s="374" t="s">
        <v>1181</v>
      </c>
      <c r="D806" s="400" t="s">
        <v>1766</v>
      </c>
      <c r="E806" s="376">
        <v>295.25</v>
      </c>
      <c r="F806" s="994"/>
      <c r="G806" s="401">
        <f>E806*F806</f>
        <v>0</v>
      </c>
      <c r="H806" s="374"/>
      <c r="I806" s="946"/>
      <c r="J806" s="1005" t="str">
        <f t="shared" si="16"/>
        <v>CHYBNÁ CENA</v>
      </c>
    </row>
    <row r="807" spans="1:10" s="113" customFormat="1">
      <c r="A807" s="371"/>
      <c r="B807" s="379" t="s">
        <v>577</v>
      </c>
      <c r="C807" s="374"/>
      <c r="D807" s="400"/>
      <c r="E807" s="376"/>
      <c r="F807" s="994"/>
      <c r="G807" s="800"/>
      <c r="H807" s="374"/>
      <c r="I807" s="946"/>
      <c r="J807" s="1005" t="str">
        <f t="shared" si="16"/>
        <v/>
      </c>
    </row>
    <row r="808" spans="1:10" s="113" customFormat="1">
      <c r="A808" s="705" t="s">
        <v>4676</v>
      </c>
      <c r="B808" s="706" t="s">
        <v>1182</v>
      </c>
      <c r="C808" s="712" t="s">
        <v>1183</v>
      </c>
      <c r="D808" s="709"/>
      <c r="E808" s="710"/>
      <c r="F808" s="998"/>
      <c r="G808" s="708">
        <f>SUM(G809:G980)</f>
        <v>0</v>
      </c>
      <c r="H808" s="948"/>
      <c r="I808" s="950"/>
      <c r="J808" s="1005" t="str">
        <f t="shared" si="16"/>
        <v/>
      </c>
    </row>
    <row r="809" spans="1:10" s="113" customFormat="1" ht="33.75">
      <c r="A809" s="371">
        <v>1</v>
      </c>
      <c r="B809" s="372" t="s">
        <v>1184</v>
      </c>
      <c r="C809" s="374" t="s">
        <v>1185</v>
      </c>
      <c r="D809" s="400" t="s">
        <v>1751</v>
      </c>
      <c r="E809" s="376">
        <v>5471.81</v>
      </c>
      <c r="F809" s="994"/>
      <c r="G809" s="377">
        <f>E809*F809</f>
        <v>0</v>
      </c>
      <c r="H809" s="374" t="s">
        <v>4119</v>
      </c>
      <c r="I809" s="946"/>
      <c r="J809" s="1005" t="str">
        <f t="shared" si="16"/>
        <v>CHYBNÁ CENA</v>
      </c>
    </row>
    <row r="810" spans="1:10" s="113" customFormat="1">
      <c r="A810" s="378"/>
      <c r="B810" s="379" t="s">
        <v>577</v>
      </c>
      <c r="C810" s="380" t="s">
        <v>1092</v>
      </c>
      <c r="D810" s="714"/>
      <c r="E810" s="382"/>
      <c r="F810" s="995"/>
      <c r="G810" s="384"/>
      <c r="H810" s="374"/>
      <c r="I810" s="946"/>
      <c r="J810" s="1005" t="str">
        <f t="shared" si="16"/>
        <v/>
      </c>
    </row>
    <row r="811" spans="1:10" s="113" customFormat="1">
      <c r="A811" s="378"/>
      <c r="B811" s="395"/>
      <c r="C811" s="380" t="s">
        <v>1186</v>
      </c>
      <c r="D811" s="714"/>
      <c r="E811" s="382"/>
      <c r="F811" s="995"/>
      <c r="G811" s="384"/>
      <c r="H811" s="374"/>
      <c r="I811" s="946"/>
      <c r="J811" s="1005" t="str">
        <f t="shared" si="16"/>
        <v/>
      </c>
    </row>
    <row r="812" spans="1:10" s="113" customFormat="1">
      <c r="A812" s="378"/>
      <c r="B812" s="395"/>
      <c r="C812" s="380" t="s">
        <v>1187</v>
      </c>
      <c r="D812" s="714"/>
      <c r="E812" s="382"/>
      <c r="F812" s="995"/>
      <c r="G812" s="384"/>
      <c r="H812" s="374"/>
      <c r="I812" s="946"/>
      <c r="J812" s="1005" t="str">
        <f t="shared" si="16"/>
        <v/>
      </c>
    </row>
    <row r="813" spans="1:10" s="113" customFormat="1">
      <c r="A813" s="378"/>
      <c r="B813" s="395"/>
      <c r="C813" s="380" t="s">
        <v>1093</v>
      </c>
      <c r="D813" s="714"/>
      <c r="E813" s="382"/>
      <c r="F813" s="995"/>
      <c r="G813" s="384"/>
      <c r="H813" s="374"/>
      <c r="I813" s="946"/>
      <c r="J813" s="1005" t="str">
        <f t="shared" si="16"/>
        <v/>
      </c>
    </row>
    <row r="814" spans="1:10" s="113" customFormat="1">
      <c r="A814" s="378"/>
      <c r="B814" s="395"/>
      <c r="C814" s="380" t="s">
        <v>449</v>
      </c>
      <c r="D814" s="714"/>
      <c r="E814" s="382"/>
      <c r="F814" s="995"/>
      <c r="G814" s="384"/>
      <c r="H814" s="374"/>
      <c r="I814" s="946"/>
      <c r="J814" s="1005" t="str">
        <f t="shared" si="16"/>
        <v/>
      </c>
    </row>
    <row r="815" spans="1:10" s="113" customFormat="1">
      <c r="A815" s="378"/>
      <c r="B815" s="395"/>
      <c r="C815" s="380" t="s">
        <v>450</v>
      </c>
      <c r="D815" s="714"/>
      <c r="E815" s="382"/>
      <c r="F815" s="995"/>
      <c r="G815" s="384"/>
      <c r="H815" s="374"/>
      <c r="I815" s="946"/>
      <c r="J815" s="1005" t="str">
        <f t="shared" si="16"/>
        <v/>
      </c>
    </row>
    <row r="816" spans="1:10" s="113" customFormat="1">
      <c r="A816" s="378"/>
      <c r="B816" s="395"/>
      <c r="C816" s="380" t="s">
        <v>451</v>
      </c>
      <c r="D816" s="714"/>
      <c r="E816" s="382"/>
      <c r="F816" s="995"/>
      <c r="G816" s="384"/>
      <c r="H816" s="374"/>
      <c r="I816" s="946"/>
      <c r="J816" s="1005" t="str">
        <f t="shared" si="16"/>
        <v/>
      </c>
    </row>
    <row r="817" spans="1:10" s="113" customFormat="1">
      <c r="A817" s="378"/>
      <c r="B817" s="395"/>
      <c r="C817" s="380" t="s">
        <v>2881</v>
      </c>
      <c r="D817" s="714"/>
      <c r="E817" s="382"/>
      <c r="F817" s="995"/>
      <c r="G817" s="384"/>
      <c r="H817" s="374"/>
      <c r="I817" s="946"/>
      <c r="J817" s="1005" t="str">
        <f t="shared" si="16"/>
        <v/>
      </c>
    </row>
    <row r="818" spans="1:10" s="113" customFormat="1">
      <c r="A818" s="378"/>
      <c r="B818" s="395"/>
      <c r="C818" s="380" t="s">
        <v>2882</v>
      </c>
      <c r="D818" s="714"/>
      <c r="E818" s="382"/>
      <c r="F818" s="995"/>
      <c r="G818" s="384"/>
      <c r="H818" s="374"/>
      <c r="I818" s="946"/>
      <c r="J818" s="1005" t="str">
        <f t="shared" si="16"/>
        <v/>
      </c>
    </row>
    <row r="819" spans="1:10" s="113" customFormat="1">
      <c r="A819" s="378"/>
      <c r="B819" s="395"/>
      <c r="C819" s="380" t="s">
        <v>92</v>
      </c>
      <c r="D819" s="714"/>
      <c r="E819" s="382"/>
      <c r="F819" s="995"/>
      <c r="G819" s="384"/>
      <c r="H819" s="374"/>
      <c r="I819" s="946"/>
      <c r="J819" s="1005" t="str">
        <f t="shared" si="16"/>
        <v/>
      </c>
    </row>
    <row r="820" spans="1:10" s="113" customFormat="1">
      <c r="A820" s="378"/>
      <c r="B820" s="395"/>
      <c r="C820" s="380" t="s">
        <v>1094</v>
      </c>
      <c r="D820" s="714"/>
      <c r="E820" s="382"/>
      <c r="F820" s="995"/>
      <c r="G820" s="384"/>
      <c r="H820" s="374"/>
      <c r="I820" s="946"/>
      <c r="J820" s="1005" t="str">
        <f t="shared" si="16"/>
        <v/>
      </c>
    </row>
    <row r="821" spans="1:10" s="113" customFormat="1">
      <c r="A821" s="378"/>
      <c r="B821" s="395"/>
      <c r="C821" s="380" t="s">
        <v>322</v>
      </c>
      <c r="D821" s="714"/>
      <c r="E821" s="382"/>
      <c r="F821" s="995"/>
      <c r="G821" s="384"/>
      <c r="H821" s="374"/>
      <c r="I821" s="946"/>
      <c r="J821" s="1005" t="str">
        <f t="shared" si="16"/>
        <v/>
      </c>
    </row>
    <row r="822" spans="1:10" s="113" customFormat="1">
      <c r="A822" s="378"/>
      <c r="B822" s="395"/>
      <c r="C822" s="380" t="s">
        <v>2883</v>
      </c>
      <c r="D822" s="714"/>
      <c r="E822" s="382"/>
      <c r="F822" s="995"/>
      <c r="G822" s="384"/>
      <c r="H822" s="374"/>
      <c r="I822" s="946"/>
      <c r="J822" s="1005" t="str">
        <f t="shared" si="16"/>
        <v/>
      </c>
    </row>
    <row r="823" spans="1:10" s="113" customFormat="1">
      <c r="A823" s="378"/>
      <c r="B823" s="395"/>
      <c r="C823" s="380" t="s">
        <v>2884</v>
      </c>
      <c r="D823" s="714"/>
      <c r="E823" s="382"/>
      <c r="F823" s="995"/>
      <c r="G823" s="384"/>
      <c r="H823" s="374"/>
      <c r="I823" s="946"/>
      <c r="J823" s="1005" t="str">
        <f t="shared" si="16"/>
        <v/>
      </c>
    </row>
    <row r="824" spans="1:10" s="113" customFormat="1">
      <c r="A824" s="378"/>
      <c r="B824" s="395"/>
      <c r="C824" s="380" t="s">
        <v>2885</v>
      </c>
      <c r="D824" s="714"/>
      <c r="E824" s="382"/>
      <c r="F824" s="995"/>
      <c r="G824" s="384"/>
      <c r="H824" s="374"/>
      <c r="I824" s="946"/>
      <c r="J824" s="1005" t="str">
        <f t="shared" si="16"/>
        <v/>
      </c>
    </row>
    <row r="825" spans="1:10" s="113" customFormat="1">
      <c r="A825" s="378"/>
      <c r="B825" s="395"/>
      <c r="C825" s="380" t="s">
        <v>2886</v>
      </c>
      <c r="D825" s="714"/>
      <c r="E825" s="382"/>
      <c r="F825" s="995"/>
      <c r="G825" s="384"/>
      <c r="H825" s="374"/>
      <c r="I825" s="946"/>
      <c r="J825" s="1005" t="str">
        <f t="shared" si="16"/>
        <v/>
      </c>
    </row>
    <row r="826" spans="1:10" s="113" customFormat="1" ht="33.75">
      <c r="A826" s="371">
        <v>2</v>
      </c>
      <c r="B826" s="372" t="s">
        <v>2887</v>
      </c>
      <c r="C826" s="374" t="s">
        <v>2888</v>
      </c>
      <c r="D826" s="400" t="s">
        <v>1751</v>
      </c>
      <c r="E826" s="376">
        <v>6446.44</v>
      </c>
      <c r="F826" s="994"/>
      <c r="G826" s="377">
        <f>E826*F826</f>
        <v>0</v>
      </c>
      <c r="H826" s="374" t="s">
        <v>4119</v>
      </c>
      <c r="I826" s="946"/>
      <c r="J826" s="1005" t="str">
        <f t="shared" si="16"/>
        <v>CHYBNÁ CENA</v>
      </c>
    </row>
    <row r="827" spans="1:10" s="113" customFormat="1">
      <c r="A827" s="378"/>
      <c r="B827" s="379" t="s">
        <v>577</v>
      </c>
      <c r="C827" s="380" t="s">
        <v>2889</v>
      </c>
      <c r="D827" s="714"/>
      <c r="E827" s="382"/>
      <c r="F827" s="995"/>
      <c r="G827" s="384"/>
      <c r="H827" s="374"/>
      <c r="I827" s="946"/>
      <c r="J827" s="1005" t="str">
        <f t="shared" si="16"/>
        <v/>
      </c>
    </row>
    <row r="828" spans="1:10" s="113" customFormat="1">
      <c r="A828" s="378"/>
      <c r="B828" s="395"/>
      <c r="C828" s="380" t="s">
        <v>1092</v>
      </c>
      <c r="D828" s="714"/>
      <c r="E828" s="382"/>
      <c r="F828" s="995"/>
      <c r="G828" s="384"/>
      <c r="H828" s="374"/>
      <c r="I828" s="946"/>
      <c r="J828" s="1005" t="str">
        <f t="shared" si="16"/>
        <v/>
      </c>
    </row>
    <row r="829" spans="1:10" s="113" customFormat="1">
      <c r="A829" s="378"/>
      <c r="B829" s="395"/>
      <c r="C829" s="380" t="s">
        <v>2890</v>
      </c>
      <c r="D829" s="714"/>
      <c r="E829" s="382"/>
      <c r="F829" s="995"/>
      <c r="G829" s="384"/>
      <c r="H829" s="374"/>
      <c r="I829" s="946"/>
      <c r="J829" s="1005" t="str">
        <f t="shared" si="16"/>
        <v/>
      </c>
    </row>
    <row r="830" spans="1:10" s="113" customFormat="1">
      <c r="A830" s="378"/>
      <c r="B830" s="395"/>
      <c r="C830" s="380" t="s">
        <v>1186</v>
      </c>
      <c r="D830" s="714"/>
      <c r="E830" s="382"/>
      <c r="F830" s="995"/>
      <c r="G830" s="384"/>
      <c r="H830" s="374"/>
      <c r="I830" s="946"/>
      <c r="J830" s="1005" t="str">
        <f t="shared" si="16"/>
        <v/>
      </c>
    </row>
    <row r="831" spans="1:10" s="113" customFormat="1">
      <c r="A831" s="378"/>
      <c r="B831" s="395"/>
      <c r="C831" s="380" t="s">
        <v>2891</v>
      </c>
      <c r="D831" s="714"/>
      <c r="E831" s="382"/>
      <c r="F831" s="995"/>
      <c r="G831" s="384"/>
      <c r="H831" s="374"/>
      <c r="I831" s="946"/>
      <c r="J831" s="1005" t="str">
        <f t="shared" si="16"/>
        <v/>
      </c>
    </row>
    <row r="832" spans="1:10" s="113" customFormat="1">
      <c r="A832" s="378"/>
      <c r="B832" s="395"/>
      <c r="C832" s="380" t="s">
        <v>1093</v>
      </c>
      <c r="D832" s="714"/>
      <c r="E832" s="382"/>
      <c r="F832" s="995"/>
      <c r="G832" s="384"/>
      <c r="H832" s="374"/>
      <c r="I832" s="946"/>
      <c r="J832" s="1005" t="str">
        <f t="shared" si="16"/>
        <v/>
      </c>
    </row>
    <row r="833" spans="1:10" s="113" customFormat="1">
      <c r="A833" s="378"/>
      <c r="B833" s="395"/>
      <c r="C833" s="380" t="s">
        <v>2892</v>
      </c>
      <c r="D833" s="714"/>
      <c r="E833" s="382"/>
      <c r="F833" s="995"/>
      <c r="G833" s="384"/>
      <c r="H833" s="374"/>
      <c r="I833" s="946"/>
      <c r="J833" s="1005" t="str">
        <f t="shared" si="16"/>
        <v/>
      </c>
    </row>
    <row r="834" spans="1:10" s="113" customFormat="1">
      <c r="A834" s="378"/>
      <c r="B834" s="395"/>
      <c r="C834" s="380" t="s">
        <v>2886</v>
      </c>
      <c r="D834" s="714"/>
      <c r="E834" s="382"/>
      <c r="F834" s="995"/>
      <c r="G834" s="384"/>
      <c r="H834" s="374"/>
      <c r="I834" s="946"/>
      <c r="J834" s="1005" t="str">
        <f t="shared" si="16"/>
        <v/>
      </c>
    </row>
    <row r="835" spans="1:10" s="113" customFormat="1">
      <c r="A835" s="378"/>
      <c r="B835" s="395"/>
      <c r="C835" s="380" t="s">
        <v>2893</v>
      </c>
      <c r="D835" s="714"/>
      <c r="E835" s="382"/>
      <c r="F835" s="995"/>
      <c r="G835" s="384"/>
      <c r="H835" s="374"/>
      <c r="I835" s="946"/>
      <c r="J835" s="1005" t="str">
        <f t="shared" si="16"/>
        <v/>
      </c>
    </row>
    <row r="836" spans="1:10" s="113" customFormat="1">
      <c r="A836" s="378"/>
      <c r="B836" s="395"/>
      <c r="C836" s="380" t="s">
        <v>451</v>
      </c>
      <c r="D836" s="714"/>
      <c r="E836" s="382"/>
      <c r="F836" s="995"/>
      <c r="G836" s="384"/>
      <c r="H836" s="374"/>
      <c r="I836" s="946"/>
      <c r="J836" s="1005" t="str">
        <f t="shared" si="16"/>
        <v/>
      </c>
    </row>
    <row r="837" spans="1:10" s="113" customFormat="1">
      <c r="A837" s="378"/>
      <c r="B837" s="395"/>
      <c r="C837" s="380" t="s">
        <v>2882</v>
      </c>
      <c r="D837" s="714"/>
      <c r="E837" s="382"/>
      <c r="F837" s="995"/>
      <c r="G837" s="384"/>
      <c r="H837" s="374"/>
      <c r="I837" s="946"/>
      <c r="J837" s="1005" t="str">
        <f t="shared" si="16"/>
        <v/>
      </c>
    </row>
    <row r="838" spans="1:10" s="113" customFormat="1">
      <c r="A838" s="378"/>
      <c r="B838" s="395"/>
      <c r="C838" s="380" t="s">
        <v>2894</v>
      </c>
      <c r="D838" s="714"/>
      <c r="E838" s="382"/>
      <c r="F838" s="995"/>
      <c r="G838" s="384"/>
      <c r="H838" s="374"/>
      <c r="I838" s="946"/>
      <c r="J838" s="1005" t="str">
        <f t="shared" si="16"/>
        <v/>
      </c>
    </row>
    <row r="839" spans="1:10" s="113" customFormat="1">
      <c r="A839" s="378"/>
      <c r="B839" s="395"/>
      <c r="C839" s="380" t="s">
        <v>2881</v>
      </c>
      <c r="D839" s="714"/>
      <c r="E839" s="382"/>
      <c r="F839" s="995"/>
      <c r="G839" s="384"/>
      <c r="H839" s="374"/>
      <c r="I839" s="946"/>
      <c r="J839" s="1005" t="str">
        <f t="shared" si="16"/>
        <v/>
      </c>
    </row>
    <row r="840" spans="1:10" s="113" customFormat="1">
      <c r="A840" s="378"/>
      <c r="B840" s="395"/>
      <c r="C840" s="380" t="s">
        <v>2895</v>
      </c>
      <c r="D840" s="714"/>
      <c r="E840" s="382"/>
      <c r="F840" s="995"/>
      <c r="G840" s="384"/>
      <c r="H840" s="374"/>
      <c r="I840" s="946"/>
      <c r="J840" s="1005" t="str">
        <f t="shared" ref="J840:J903" si="17">IF((ISBLANK(D840)),"",IF(G840&lt;=0,"CHYBNÁ CENA",""))</f>
        <v/>
      </c>
    </row>
    <row r="841" spans="1:10" s="113" customFormat="1">
      <c r="A841" s="378"/>
      <c r="B841" s="395"/>
      <c r="C841" s="380" t="s">
        <v>1187</v>
      </c>
      <c r="D841" s="714"/>
      <c r="E841" s="382"/>
      <c r="F841" s="995"/>
      <c r="G841" s="384"/>
      <c r="H841" s="374"/>
      <c r="I841" s="946"/>
      <c r="J841" s="1005" t="str">
        <f t="shared" si="17"/>
        <v/>
      </c>
    </row>
    <row r="842" spans="1:10" s="113" customFormat="1">
      <c r="A842" s="378"/>
      <c r="B842" s="395"/>
      <c r="C842" s="380" t="s">
        <v>450</v>
      </c>
      <c r="D842" s="714"/>
      <c r="E842" s="382"/>
      <c r="F842" s="995"/>
      <c r="G842" s="384"/>
      <c r="H842" s="374"/>
      <c r="I842" s="946"/>
      <c r="J842" s="1005" t="str">
        <f t="shared" si="17"/>
        <v/>
      </c>
    </row>
    <row r="843" spans="1:10" s="113" customFormat="1">
      <c r="A843" s="378"/>
      <c r="B843" s="395"/>
      <c r="C843" s="380" t="s">
        <v>2896</v>
      </c>
      <c r="D843" s="714"/>
      <c r="E843" s="382"/>
      <c r="F843" s="995"/>
      <c r="G843" s="384"/>
      <c r="H843" s="374"/>
      <c r="I843" s="946"/>
      <c r="J843" s="1005" t="str">
        <f t="shared" si="17"/>
        <v/>
      </c>
    </row>
    <row r="844" spans="1:10" s="113" customFormat="1">
      <c r="A844" s="378"/>
      <c r="B844" s="395"/>
      <c r="C844" s="380" t="s">
        <v>449</v>
      </c>
      <c r="D844" s="714"/>
      <c r="E844" s="382"/>
      <c r="F844" s="995"/>
      <c r="G844" s="384"/>
      <c r="H844" s="374"/>
      <c r="I844" s="946"/>
      <c r="J844" s="1005" t="str">
        <f t="shared" si="17"/>
        <v/>
      </c>
    </row>
    <row r="845" spans="1:10" s="113" customFormat="1">
      <c r="A845" s="378"/>
      <c r="B845" s="395"/>
      <c r="C845" s="380" t="s">
        <v>2885</v>
      </c>
      <c r="D845" s="714"/>
      <c r="E845" s="382"/>
      <c r="F845" s="995"/>
      <c r="G845" s="384"/>
      <c r="H845" s="374"/>
      <c r="I845" s="946"/>
      <c r="J845" s="1005" t="str">
        <f t="shared" si="17"/>
        <v/>
      </c>
    </row>
    <row r="846" spans="1:10" s="113" customFormat="1">
      <c r="A846" s="378"/>
      <c r="B846" s="395"/>
      <c r="C846" s="380" t="s">
        <v>2886</v>
      </c>
      <c r="D846" s="714"/>
      <c r="E846" s="382"/>
      <c r="F846" s="995"/>
      <c r="G846" s="384"/>
      <c r="H846" s="374"/>
      <c r="I846" s="946"/>
      <c r="J846" s="1005" t="str">
        <f t="shared" si="17"/>
        <v/>
      </c>
    </row>
    <row r="847" spans="1:10" s="113" customFormat="1">
      <c r="A847" s="378"/>
      <c r="B847" s="395"/>
      <c r="C847" s="380" t="s">
        <v>2897</v>
      </c>
      <c r="D847" s="714"/>
      <c r="E847" s="382"/>
      <c r="F847" s="995"/>
      <c r="G847" s="384"/>
      <c r="H847" s="374"/>
      <c r="I847" s="946"/>
      <c r="J847" s="1005" t="str">
        <f t="shared" si="17"/>
        <v/>
      </c>
    </row>
    <row r="848" spans="1:10" s="113" customFormat="1">
      <c r="A848" s="378"/>
      <c r="B848" s="395"/>
      <c r="C848" s="380" t="s">
        <v>451</v>
      </c>
      <c r="D848" s="714"/>
      <c r="E848" s="382"/>
      <c r="F848" s="995"/>
      <c r="G848" s="384"/>
      <c r="H848" s="374"/>
      <c r="I848" s="946"/>
      <c r="J848" s="1005" t="str">
        <f t="shared" si="17"/>
        <v/>
      </c>
    </row>
    <row r="849" spans="1:10" s="113" customFormat="1">
      <c r="A849" s="378"/>
      <c r="B849" s="395"/>
      <c r="C849" s="380" t="s">
        <v>2898</v>
      </c>
      <c r="D849" s="714"/>
      <c r="E849" s="382"/>
      <c r="F849" s="995"/>
      <c r="G849" s="384"/>
      <c r="H849" s="374"/>
      <c r="I849" s="946"/>
      <c r="J849" s="1005" t="str">
        <f t="shared" si="17"/>
        <v/>
      </c>
    </row>
    <row r="850" spans="1:10" s="113" customFormat="1">
      <c r="A850" s="378"/>
      <c r="B850" s="395"/>
      <c r="C850" s="380" t="s">
        <v>2881</v>
      </c>
      <c r="D850" s="714"/>
      <c r="E850" s="382"/>
      <c r="F850" s="995"/>
      <c r="G850" s="384"/>
      <c r="H850" s="374"/>
      <c r="I850" s="946"/>
      <c r="J850" s="1005" t="str">
        <f t="shared" si="17"/>
        <v/>
      </c>
    </row>
    <row r="851" spans="1:10" s="113" customFormat="1">
      <c r="A851" s="378"/>
      <c r="B851" s="395"/>
      <c r="C851" s="380" t="s">
        <v>2882</v>
      </c>
      <c r="D851" s="714"/>
      <c r="E851" s="382"/>
      <c r="F851" s="995"/>
      <c r="G851" s="384"/>
      <c r="H851" s="374"/>
      <c r="I851" s="946"/>
      <c r="J851" s="1005" t="str">
        <f t="shared" si="17"/>
        <v/>
      </c>
    </row>
    <row r="852" spans="1:10" s="113" customFormat="1">
      <c r="A852" s="378"/>
      <c r="B852" s="395"/>
      <c r="C852" s="380" t="s">
        <v>1094</v>
      </c>
      <c r="D852" s="714"/>
      <c r="E852" s="382"/>
      <c r="F852" s="995"/>
      <c r="G852" s="384"/>
      <c r="H852" s="374"/>
      <c r="I852" s="946"/>
      <c r="J852" s="1005" t="str">
        <f t="shared" si="17"/>
        <v/>
      </c>
    </row>
    <row r="853" spans="1:10" s="113" customFormat="1">
      <c r="A853" s="378"/>
      <c r="B853" s="395"/>
      <c r="C853" s="380" t="s">
        <v>2899</v>
      </c>
      <c r="D853" s="714"/>
      <c r="E853" s="382"/>
      <c r="F853" s="995"/>
      <c r="G853" s="384"/>
      <c r="H853" s="374"/>
      <c r="I853" s="946"/>
      <c r="J853" s="1005" t="str">
        <f t="shared" si="17"/>
        <v/>
      </c>
    </row>
    <row r="854" spans="1:10" s="113" customFormat="1">
      <c r="A854" s="378"/>
      <c r="B854" s="395"/>
      <c r="C854" s="380" t="s">
        <v>92</v>
      </c>
      <c r="D854" s="714"/>
      <c r="E854" s="382"/>
      <c r="F854" s="995"/>
      <c r="G854" s="384"/>
      <c r="H854" s="374"/>
      <c r="I854" s="946"/>
      <c r="J854" s="1005" t="str">
        <f t="shared" si="17"/>
        <v/>
      </c>
    </row>
    <row r="855" spans="1:10" s="113" customFormat="1">
      <c r="A855" s="378"/>
      <c r="B855" s="395"/>
      <c r="C855" s="380" t="s">
        <v>2900</v>
      </c>
      <c r="D855" s="714"/>
      <c r="E855" s="382"/>
      <c r="F855" s="995"/>
      <c r="G855" s="384"/>
      <c r="H855" s="374"/>
      <c r="I855" s="946"/>
      <c r="J855" s="1005" t="str">
        <f t="shared" si="17"/>
        <v/>
      </c>
    </row>
    <row r="856" spans="1:10" s="113" customFormat="1">
      <c r="A856" s="378"/>
      <c r="B856" s="395"/>
      <c r="C856" s="380" t="s">
        <v>322</v>
      </c>
      <c r="D856" s="714"/>
      <c r="E856" s="382"/>
      <c r="F856" s="995"/>
      <c r="G856" s="384"/>
      <c r="H856" s="374"/>
      <c r="I856" s="946"/>
      <c r="J856" s="1005" t="str">
        <f t="shared" si="17"/>
        <v/>
      </c>
    </row>
    <row r="857" spans="1:10" s="113" customFormat="1">
      <c r="A857" s="378"/>
      <c r="B857" s="395"/>
      <c r="C857" s="380" t="s">
        <v>2883</v>
      </c>
      <c r="D857" s="714"/>
      <c r="E857" s="382"/>
      <c r="F857" s="995"/>
      <c r="G857" s="384"/>
      <c r="H857" s="374"/>
      <c r="I857" s="946"/>
      <c r="J857" s="1005" t="str">
        <f t="shared" si="17"/>
        <v/>
      </c>
    </row>
    <row r="858" spans="1:10" s="113" customFormat="1">
      <c r="A858" s="378"/>
      <c r="B858" s="395"/>
      <c r="C858" s="380" t="s">
        <v>2884</v>
      </c>
      <c r="D858" s="714"/>
      <c r="E858" s="382"/>
      <c r="F858" s="995"/>
      <c r="G858" s="384"/>
      <c r="H858" s="374"/>
      <c r="I858" s="946"/>
      <c r="J858" s="1005" t="str">
        <f t="shared" si="17"/>
        <v/>
      </c>
    </row>
    <row r="859" spans="1:10" s="113" customFormat="1">
      <c r="A859" s="378"/>
      <c r="B859" s="395"/>
      <c r="C859" s="380" t="s">
        <v>3530</v>
      </c>
      <c r="D859" s="714"/>
      <c r="E859" s="382"/>
      <c r="F859" s="995"/>
      <c r="G859" s="384"/>
      <c r="H859" s="374"/>
      <c r="I859" s="946"/>
      <c r="J859" s="1005" t="str">
        <f t="shared" si="17"/>
        <v/>
      </c>
    </row>
    <row r="860" spans="1:10" s="113" customFormat="1">
      <c r="A860" s="378"/>
      <c r="B860" s="395"/>
      <c r="C860" s="380" t="s">
        <v>2168</v>
      </c>
      <c r="D860" s="714"/>
      <c r="E860" s="382"/>
      <c r="F860" s="995"/>
      <c r="G860" s="384"/>
      <c r="H860" s="374"/>
      <c r="I860" s="946"/>
      <c r="J860" s="1005" t="str">
        <f t="shared" si="17"/>
        <v/>
      </c>
    </row>
    <row r="861" spans="1:10" s="113" customFormat="1">
      <c r="A861" s="371">
        <v>3</v>
      </c>
      <c r="B861" s="372" t="s">
        <v>2901</v>
      </c>
      <c r="C861" s="374" t="s">
        <v>2902</v>
      </c>
      <c r="D861" s="400" t="s">
        <v>1751</v>
      </c>
      <c r="E861" s="376">
        <v>55.32</v>
      </c>
      <c r="F861" s="994"/>
      <c r="G861" s="377">
        <f>E861*F861</f>
        <v>0</v>
      </c>
      <c r="H861" s="374" t="s">
        <v>4836</v>
      </c>
      <c r="I861" s="946"/>
      <c r="J861" s="1005" t="str">
        <f t="shared" si="17"/>
        <v>CHYBNÁ CENA</v>
      </c>
    </row>
    <row r="862" spans="1:10" s="113" customFormat="1">
      <c r="A862" s="378"/>
      <c r="B862" s="395"/>
      <c r="C862" s="380" t="s">
        <v>1092</v>
      </c>
      <c r="D862" s="714"/>
      <c r="E862" s="382"/>
      <c r="F862" s="995"/>
      <c r="G862" s="384"/>
      <c r="H862" s="374"/>
      <c r="I862" s="946"/>
      <c r="J862" s="1005" t="str">
        <f t="shared" si="17"/>
        <v/>
      </c>
    </row>
    <row r="863" spans="1:10" s="113" customFormat="1">
      <c r="A863" s="378"/>
      <c r="B863" s="395"/>
      <c r="C863" s="380" t="s">
        <v>2903</v>
      </c>
      <c r="D863" s="714"/>
      <c r="E863" s="382"/>
      <c r="F863" s="995"/>
      <c r="G863" s="384"/>
      <c r="H863" s="374"/>
      <c r="I863" s="946"/>
      <c r="J863" s="1005" t="str">
        <f t="shared" si="17"/>
        <v/>
      </c>
    </row>
    <row r="864" spans="1:10" s="113" customFormat="1">
      <c r="A864" s="371">
        <v>4</v>
      </c>
      <c r="B864" s="372" t="s">
        <v>2904</v>
      </c>
      <c r="C864" s="374" t="s">
        <v>2905</v>
      </c>
      <c r="D864" s="400" t="s">
        <v>1751</v>
      </c>
      <c r="E864" s="376">
        <v>28.73</v>
      </c>
      <c r="F864" s="994"/>
      <c r="G864" s="377">
        <f>E864*F864</f>
        <v>0</v>
      </c>
      <c r="H864" s="374" t="s">
        <v>4836</v>
      </c>
      <c r="I864" s="946"/>
      <c r="J864" s="1005" t="str">
        <f t="shared" si="17"/>
        <v>CHYBNÁ CENA</v>
      </c>
    </row>
    <row r="865" spans="1:10" s="113" customFormat="1">
      <c r="A865" s="378"/>
      <c r="B865" s="395"/>
      <c r="C865" s="380" t="s">
        <v>1093</v>
      </c>
      <c r="D865" s="714"/>
      <c r="E865" s="382"/>
      <c r="F865" s="995"/>
      <c r="G865" s="384"/>
      <c r="H865" s="374"/>
      <c r="I865" s="946"/>
      <c r="J865" s="1005" t="str">
        <f t="shared" si="17"/>
        <v/>
      </c>
    </row>
    <row r="866" spans="1:10" s="113" customFormat="1">
      <c r="A866" s="378"/>
      <c r="B866" s="395"/>
      <c r="C866" s="380" t="s">
        <v>2903</v>
      </c>
      <c r="D866" s="714"/>
      <c r="E866" s="382"/>
      <c r="F866" s="995"/>
      <c r="G866" s="384"/>
      <c r="H866" s="374"/>
      <c r="I866" s="946"/>
      <c r="J866" s="1005" t="str">
        <f t="shared" si="17"/>
        <v/>
      </c>
    </row>
    <row r="867" spans="1:10" s="113" customFormat="1">
      <c r="A867" s="371">
        <v>5</v>
      </c>
      <c r="B867" s="372" t="s">
        <v>2906</v>
      </c>
      <c r="C867" s="374" t="s">
        <v>2907</v>
      </c>
      <c r="D867" s="400" t="s">
        <v>1751</v>
      </c>
      <c r="E867" s="376">
        <v>397.26</v>
      </c>
      <c r="F867" s="994"/>
      <c r="G867" s="377">
        <f>E867*F867</f>
        <v>0</v>
      </c>
      <c r="H867" s="374" t="s">
        <v>4836</v>
      </c>
      <c r="I867" s="946"/>
      <c r="J867" s="1005" t="str">
        <f t="shared" si="17"/>
        <v>CHYBNÁ CENA</v>
      </c>
    </row>
    <row r="868" spans="1:10" s="113" customFormat="1">
      <c r="A868" s="378"/>
      <c r="B868" s="395"/>
      <c r="C868" s="380" t="s">
        <v>2881</v>
      </c>
      <c r="D868" s="714"/>
      <c r="E868" s="382"/>
      <c r="F868" s="995"/>
      <c r="G868" s="384"/>
      <c r="H868" s="374"/>
      <c r="I868" s="946"/>
      <c r="J868" s="1005" t="str">
        <f t="shared" si="17"/>
        <v/>
      </c>
    </row>
    <row r="869" spans="1:10" s="113" customFormat="1">
      <c r="A869" s="378"/>
      <c r="B869" s="395"/>
      <c r="C869" s="380" t="s">
        <v>2903</v>
      </c>
      <c r="D869" s="714"/>
      <c r="E869" s="382"/>
      <c r="F869" s="995"/>
      <c r="G869" s="384"/>
      <c r="H869" s="374"/>
      <c r="I869" s="946"/>
      <c r="J869" s="1005" t="str">
        <f t="shared" si="17"/>
        <v/>
      </c>
    </row>
    <row r="870" spans="1:10" s="113" customFormat="1">
      <c r="A870" s="371">
        <v>6</v>
      </c>
      <c r="B870" s="372" t="s">
        <v>2908</v>
      </c>
      <c r="C870" s="374" t="s">
        <v>2909</v>
      </c>
      <c r="D870" s="400" t="s">
        <v>1751</v>
      </c>
      <c r="E870" s="376">
        <v>28.23</v>
      </c>
      <c r="F870" s="994"/>
      <c r="G870" s="377">
        <f>E870*F870</f>
        <v>0</v>
      </c>
      <c r="H870" s="374" t="s">
        <v>4836</v>
      </c>
      <c r="I870" s="946"/>
      <c r="J870" s="1005" t="str">
        <f t="shared" si="17"/>
        <v>CHYBNÁ CENA</v>
      </c>
    </row>
    <row r="871" spans="1:10" s="113" customFormat="1">
      <c r="A871" s="378"/>
      <c r="B871" s="395"/>
      <c r="C871" s="380" t="s">
        <v>1186</v>
      </c>
      <c r="D871" s="714"/>
      <c r="E871" s="382"/>
      <c r="F871" s="995"/>
      <c r="G871" s="384"/>
      <c r="H871" s="374"/>
      <c r="I871" s="946"/>
      <c r="J871" s="1005" t="str">
        <f t="shared" si="17"/>
        <v/>
      </c>
    </row>
    <row r="872" spans="1:10" s="113" customFormat="1">
      <c r="A872" s="378"/>
      <c r="B872" s="395"/>
      <c r="C872" s="380" t="s">
        <v>2903</v>
      </c>
      <c r="D872" s="714"/>
      <c r="E872" s="382"/>
      <c r="F872" s="995"/>
      <c r="G872" s="384"/>
      <c r="H872" s="374"/>
      <c r="I872" s="946"/>
      <c r="J872" s="1005" t="str">
        <f t="shared" si="17"/>
        <v/>
      </c>
    </row>
    <row r="873" spans="1:10" s="113" customFormat="1">
      <c r="A873" s="371">
        <v>7</v>
      </c>
      <c r="B873" s="372" t="s">
        <v>2910</v>
      </c>
      <c r="C873" s="374" t="s">
        <v>2911</v>
      </c>
      <c r="D873" s="400" t="s">
        <v>1751</v>
      </c>
      <c r="E873" s="376">
        <v>69.22</v>
      </c>
      <c r="F873" s="994"/>
      <c r="G873" s="377">
        <f>E873*F873</f>
        <v>0</v>
      </c>
      <c r="H873" s="374" t="s">
        <v>4836</v>
      </c>
      <c r="I873" s="946"/>
      <c r="J873" s="1005" t="str">
        <f t="shared" si="17"/>
        <v>CHYBNÁ CENA</v>
      </c>
    </row>
    <row r="874" spans="1:10" s="113" customFormat="1">
      <c r="A874" s="378"/>
      <c r="B874" s="395"/>
      <c r="C874" s="380" t="s">
        <v>2886</v>
      </c>
      <c r="D874" s="714"/>
      <c r="E874" s="382"/>
      <c r="F874" s="995"/>
      <c r="G874" s="384"/>
      <c r="H874" s="374"/>
      <c r="I874" s="946"/>
      <c r="J874" s="1005" t="str">
        <f t="shared" si="17"/>
        <v/>
      </c>
    </row>
    <row r="875" spans="1:10" s="113" customFormat="1">
      <c r="A875" s="378"/>
      <c r="B875" s="395"/>
      <c r="C875" s="380" t="s">
        <v>2903</v>
      </c>
      <c r="D875" s="714"/>
      <c r="E875" s="382"/>
      <c r="F875" s="995"/>
      <c r="G875" s="384"/>
      <c r="H875" s="374"/>
      <c r="I875" s="946"/>
      <c r="J875" s="1005" t="str">
        <f t="shared" si="17"/>
        <v/>
      </c>
    </row>
    <row r="876" spans="1:10" s="113" customFormat="1">
      <c r="A876" s="371">
        <v>8</v>
      </c>
      <c r="B876" s="372" t="s">
        <v>2912</v>
      </c>
      <c r="C876" s="374" t="s">
        <v>2913</v>
      </c>
      <c r="D876" s="400" t="s">
        <v>1751</v>
      </c>
      <c r="E876" s="376">
        <v>241.88</v>
      </c>
      <c r="F876" s="994"/>
      <c r="G876" s="377">
        <f>E876*F876</f>
        <v>0</v>
      </c>
      <c r="H876" s="374" t="s">
        <v>4836</v>
      </c>
      <c r="I876" s="946"/>
      <c r="J876" s="1005" t="str">
        <f t="shared" si="17"/>
        <v>CHYBNÁ CENA</v>
      </c>
    </row>
    <row r="877" spans="1:10" s="113" customFormat="1">
      <c r="A877" s="378"/>
      <c r="B877" s="395"/>
      <c r="C877" s="380" t="s">
        <v>451</v>
      </c>
      <c r="D877" s="714"/>
      <c r="E877" s="382"/>
      <c r="F877" s="995"/>
      <c r="G877" s="384"/>
      <c r="H877" s="374"/>
      <c r="I877" s="946"/>
      <c r="J877" s="1005" t="str">
        <f t="shared" si="17"/>
        <v/>
      </c>
    </row>
    <row r="878" spans="1:10" s="113" customFormat="1">
      <c r="A878" s="378"/>
      <c r="B878" s="395"/>
      <c r="C878" s="380" t="s">
        <v>2882</v>
      </c>
      <c r="D878" s="714"/>
      <c r="E878" s="382"/>
      <c r="F878" s="995"/>
      <c r="G878" s="384"/>
      <c r="H878" s="374"/>
      <c r="I878" s="946"/>
      <c r="J878" s="1005" t="str">
        <f t="shared" si="17"/>
        <v/>
      </c>
    </row>
    <row r="879" spans="1:10" s="113" customFormat="1">
      <c r="A879" s="378"/>
      <c r="B879" s="395"/>
      <c r="C879" s="380" t="s">
        <v>2903</v>
      </c>
      <c r="D879" s="714"/>
      <c r="E879" s="382"/>
      <c r="F879" s="995"/>
      <c r="G879" s="384"/>
      <c r="H879" s="374"/>
      <c r="I879" s="946"/>
      <c r="J879" s="1005" t="str">
        <f t="shared" si="17"/>
        <v/>
      </c>
    </row>
    <row r="880" spans="1:10" s="113" customFormat="1">
      <c r="A880" s="371">
        <v>9</v>
      </c>
      <c r="B880" s="372" t="s">
        <v>2914</v>
      </c>
      <c r="C880" s="374" t="s">
        <v>2915</v>
      </c>
      <c r="D880" s="400" t="s">
        <v>1751</v>
      </c>
      <c r="E880" s="376">
        <v>676.44</v>
      </c>
      <c r="F880" s="994"/>
      <c r="G880" s="377">
        <f>E880*F880</f>
        <v>0</v>
      </c>
      <c r="H880" s="374" t="s">
        <v>4836</v>
      </c>
      <c r="I880" s="946"/>
      <c r="J880" s="1005" t="str">
        <f t="shared" si="17"/>
        <v>CHYBNÁ CENA</v>
      </c>
    </row>
    <row r="881" spans="1:10" s="113" customFormat="1">
      <c r="A881" s="378"/>
      <c r="B881" s="395"/>
      <c r="C881" s="380" t="s">
        <v>2881</v>
      </c>
      <c r="D881" s="714"/>
      <c r="E881" s="382"/>
      <c r="F881" s="995"/>
      <c r="G881" s="384"/>
      <c r="H881" s="374"/>
      <c r="I881" s="946"/>
      <c r="J881" s="1005" t="str">
        <f t="shared" si="17"/>
        <v/>
      </c>
    </row>
    <row r="882" spans="1:10" s="113" customFormat="1">
      <c r="A882" s="378"/>
      <c r="B882" s="395"/>
      <c r="C882" s="380" t="s">
        <v>2882</v>
      </c>
      <c r="D882" s="714"/>
      <c r="E882" s="382"/>
      <c r="F882" s="995"/>
      <c r="G882" s="384"/>
      <c r="H882" s="374"/>
      <c r="I882" s="946"/>
      <c r="J882" s="1005" t="str">
        <f t="shared" si="17"/>
        <v/>
      </c>
    </row>
    <row r="883" spans="1:10" s="113" customFormat="1">
      <c r="A883" s="371"/>
      <c r="B883" s="372"/>
      <c r="C883" s="380" t="s">
        <v>1094</v>
      </c>
      <c r="D883" s="714"/>
      <c r="E883" s="376"/>
      <c r="F883" s="994"/>
      <c r="G883" s="377"/>
      <c r="H883" s="374"/>
      <c r="I883" s="946"/>
      <c r="J883" s="1005" t="str">
        <f t="shared" si="17"/>
        <v/>
      </c>
    </row>
    <row r="884" spans="1:10" s="113" customFormat="1">
      <c r="A884" s="378"/>
      <c r="B884" s="395"/>
      <c r="C884" s="380" t="s">
        <v>2903</v>
      </c>
      <c r="D884" s="714"/>
      <c r="E884" s="382"/>
      <c r="F884" s="995"/>
      <c r="G884" s="384"/>
      <c r="H884" s="374"/>
      <c r="I884" s="946"/>
      <c r="J884" s="1005" t="str">
        <f t="shared" si="17"/>
        <v/>
      </c>
    </row>
    <row r="885" spans="1:10" s="113" customFormat="1">
      <c r="A885" s="371">
        <v>10</v>
      </c>
      <c r="B885" s="372" t="s">
        <v>2916</v>
      </c>
      <c r="C885" s="374" t="s">
        <v>2917</v>
      </c>
      <c r="D885" s="400" t="s">
        <v>1751</v>
      </c>
      <c r="E885" s="376">
        <v>2142.67</v>
      </c>
      <c r="F885" s="994"/>
      <c r="G885" s="377">
        <f>E885*F885</f>
        <v>0</v>
      </c>
      <c r="H885" s="374" t="s">
        <v>4836</v>
      </c>
      <c r="I885" s="946"/>
      <c r="J885" s="1005" t="str">
        <f t="shared" si="17"/>
        <v>CHYBNÁ CENA</v>
      </c>
    </row>
    <row r="886" spans="1:10" s="113" customFormat="1">
      <c r="A886" s="378"/>
      <c r="B886" s="395"/>
      <c r="C886" s="380" t="s">
        <v>322</v>
      </c>
      <c r="D886" s="714"/>
      <c r="E886" s="382"/>
      <c r="F886" s="995"/>
      <c r="G886" s="384"/>
      <c r="H886" s="374"/>
      <c r="I886" s="946"/>
      <c r="J886" s="1005" t="str">
        <f t="shared" si="17"/>
        <v/>
      </c>
    </row>
    <row r="887" spans="1:10" s="113" customFormat="1">
      <c r="A887" s="378"/>
      <c r="B887" s="395"/>
      <c r="C887" s="380" t="s">
        <v>2883</v>
      </c>
      <c r="D887" s="714"/>
      <c r="E887" s="382"/>
      <c r="F887" s="995"/>
      <c r="G887" s="384"/>
      <c r="H887" s="374"/>
      <c r="I887" s="946"/>
      <c r="J887" s="1005" t="str">
        <f t="shared" si="17"/>
        <v/>
      </c>
    </row>
    <row r="888" spans="1:10" s="113" customFormat="1">
      <c r="A888" s="371"/>
      <c r="B888" s="372"/>
      <c r="C888" s="380" t="s">
        <v>2884</v>
      </c>
      <c r="D888" s="714"/>
      <c r="E888" s="376"/>
      <c r="F888" s="994"/>
      <c r="G888" s="377"/>
      <c r="H888" s="374"/>
      <c r="I888" s="946"/>
      <c r="J888" s="1005" t="str">
        <f t="shared" si="17"/>
        <v/>
      </c>
    </row>
    <row r="889" spans="1:10" s="113" customFormat="1">
      <c r="A889" s="378"/>
      <c r="B889" s="395"/>
      <c r="C889" s="380" t="s">
        <v>2903</v>
      </c>
      <c r="D889" s="714"/>
      <c r="E889" s="382"/>
      <c r="F889" s="995"/>
      <c r="G889" s="384"/>
      <c r="H889" s="374"/>
      <c r="I889" s="946"/>
      <c r="J889" s="1005" t="str">
        <f t="shared" si="17"/>
        <v/>
      </c>
    </row>
    <row r="890" spans="1:10" s="113" customFormat="1">
      <c r="A890" s="371">
        <v>11</v>
      </c>
      <c r="B890" s="372" t="s">
        <v>2918</v>
      </c>
      <c r="C890" s="374" t="s">
        <v>2919</v>
      </c>
      <c r="D890" s="400" t="s">
        <v>1751</v>
      </c>
      <c r="E890" s="376">
        <v>141.68</v>
      </c>
      <c r="F890" s="994"/>
      <c r="G890" s="377">
        <f>E890*F890</f>
        <v>0</v>
      </c>
      <c r="H890" s="374" t="s">
        <v>4836</v>
      </c>
      <c r="I890" s="946"/>
      <c r="J890" s="1005" t="str">
        <f t="shared" si="17"/>
        <v>CHYBNÁ CENA</v>
      </c>
    </row>
    <row r="891" spans="1:10" s="113" customFormat="1">
      <c r="A891" s="378"/>
      <c r="B891" s="395"/>
      <c r="C891" s="380" t="s">
        <v>451</v>
      </c>
      <c r="D891" s="714"/>
      <c r="E891" s="382"/>
      <c r="F891" s="995"/>
      <c r="G891" s="384"/>
      <c r="H891" s="374"/>
      <c r="I891" s="946"/>
      <c r="J891" s="1005" t="str">
        <f t="shared" si="17"/>
        <v/>
      </c>
    </row>
    <row r="892" spans="1:10" s="113" customFormat="1">
      <c r="A892" s="371"/>
      <c r="B892" s="372"/>
      <c r="C892" s="380" t="s">
        <v>2903</v>
      </c>
      <c r="D892" s="714"/>
      <c r="E892" s="376"/>
      <c r="F892" s="994"/>
      <c r="G892" s="377"/>
      <c r="H892" s="374"/>
      <c r="I892" s="946"/>
      <c r="J892" s="1005" t="str">
        <f t="shared" si="17"/>
        <v/>
      </c>
    </row>
    <row r="893" spans="1:10" s="113" customFormat="1">
      <c r="A893" s="371">
        <v>12</v>
      </c>
      <c r="B893" s="372" t="s">
        <v>2920</v>
      </c>
      <c r="C893" s="374" t="s">
        <v>2921</v>
      </c>
      <c r="D893" s="400" t="s">
        <v>1751</v>
      </c>
      <c r="E893" s="376">
        <v>1682.06</v>
      </c>
      <c r="F893" s="994"/>
      <c r="G893" s="377">
        <f>E893*F893</f>
        <v>0</v>
      </c>
      <c r="H893" s="374" t="s">
        <v>4836</v>
      </c>
      <c r="I893" s="946"/>
      <c r="J893" s="1005" t="str">
        <f t="shared" si="17"/>
        <v>CHYBNÁ CENA</v>
      </c>
    </row>
    <row r="894" spans="1:10" s="113" customFormat="1">
      <c r="A894" s="378"/>
      <c r="B894" s="395"/>
      <c r="C894" s="380" t="s">
        <v>92</v>
      </c>
      <c r="D894" s="714"/>
      <c r="E894" s="382"/>
      <c r="F894" s="995"/>
      <c r="G894" s="384"/>
      <c r="H894" s="374"/>
      <c r="I894" s="946"/>
      <c r="J894" s="1005" t="str">
        <f t="shared" si="17"/>
        <v/>
      </c>
    </row>
    <row r="895" spans="1:10" s="113" customFormat="1">
      <c r="A895" s="378"/>
      <c r="B895" s="395"/>
      <c r="C895" s="380" t="s">
        <v>2903</v>
      </c>
      <c r="D895" s="714"/>
      <c r="E895" s="382"/>
      <c r="F895" s="995"/>
      <c r="G895" s="384"/>
      <c r="H895" s="374"/>
      <c r="I895" s="946"/>
      <c r="J895" s="1005" t="str">
        <f t="shared" si="17"/>
        <v/>
      </c>
    </row>
    <row r="896" spans="1:10" s="113" customFormat="1" ht="22.5">
      <c r="A896" s="371">
        <v>13</v>
      </c>
      <c r="B896" s="372" t="s">
        <v>2922</v>
      </c>
      <c r="C896" s="374" t="s">
        <v>2923</v>
      </c>
      <c r="D896" s="400" t="s">
        <v>1751</v>
      </c>
      <c r="E896" s="376">
        <v>316.54000000000002</v>
      </c>
      <c r="F896" s="994"/>
      <c r="G896" s="377">
        <f>E896*F896</f>
        <v>0</v>
      </c>
      <c r="H896" s="374" t="s">
        <v>4836</v>
      </c>
      <c r="I896" s="946"/>
      <c r="J896" s="1005" t="str">
        <f t="shared" si="17"/>
        <v>CHYBNÁ CENA</v>
      </c>
    </row>
    <row r="897" spans="1:10" s="113" customFormat="1">
      <c r="A897" s="378"/>
      <c r="B897" s="395"/>
      <c r="C897" s="380" t="s">
        <v>449</v>
      </c>
      <c r="D897" s="714"/>
      <c r="E897" s="382"/>
      <c r="F897" s="995"/>
      <c r="G897" s="384"/>
      <c r="H897" s="374"/>
      <c r="I897" s="946"/>
      <c r="J897" s="1005" t="str">
        <f t="shared" si="17"/>
        <v/>
      </c>
    </row>
    <row r="898" spans="1:10" s="113" customFormat="1">
      <c r="A898" s="378"/>
      <c r="B898" s="395"/>
      <c r="C898" s="380" t="s">
        <v>2885</v>
      </c>
      <c r="D898" s="714"/>
      <c r="E898" s="382"/>
      <c r="F898" s="995"/>
      <c r="G898" s="384"/>
      <c r="H898" s="374"/>
      <c r="I898" s="946"/>
      <c r="J898" s="1005" t="str">
        <f t="shared" si="17"/>
        <v/>
      </c>
    </row>
    <row r="899" spans="1:10" s="113" customFormat="1">
      <c r="A899" s="378"/>
      <c r="B899" s="395"/>
      <c r="C899" s="380" t="s">
        <v>2886</v>
      </c>
      <c r="D899" s="714"/>
      <c r="E899" s="382"/>
      <c r="F899" s="995"/>
      <c r="G899" s="384"/>
      <c r="H899" s="374"/>
      <c r="I899" s="946"/>
      <c r="J899" s="1005" t="str">
        <f t="shared" si="17"/>
        <v/>
      </c>
    </row>
    <row r="900" spans="1:10" s="113" customFormat="1">
      <c r="A900" s="378"/>
      <c r="B900" s="395"/>
      <c r="C900" s="380" t="s">
        <v>2903</v>
      </c>
      <c r="D900" s="714"/>
      <c r="E900" s="382"/>
      <c r="F900" s="995"/>
      <c r="G900" s="384"/>
      <c r="H900" s="374"/>
      <c r="I900" s="946"/>
      <c r="J900" s="1005" t="str">
        <f t="shared" si="17"/>
        <v/>
      </c>
    </row>
    <row r="901" spans="1:10" s="113" customFormat="1" ht="22.5">
      <c r="A901" s="371">
        <v>14</v>
      </c>
      <c r="B901" s="372" t="s">
        <v>2924</v>
      </c>
      <c r="C901" s="374" t="s">
        <v>2925</v>
      </c>
      <c r="D901" s="400" t="s">
        <v>1751</v>
      </c>
      <c r="E901" s="376">
        <v>594.02</v>
      </c>
      <c r="F901" s="994"/>
      <c r="G901" s="377">
        <f>E901*F901</f>
        <v>0</v>
      </c>
      <c r="H901" s="374" t="s">
        <v>4836</v>
      </c>
      <c r="I901" s="946"/>
      <c r="J901" s="1005" t="str">
        <f t="shared" si="17"/>
        <v>CHYBNÁ CENA</v>
      </c>
    </row>
    <row r="902" spans="1:10" s="113" customFormat="1">
      <c r="A902" s="378"/>
      <c r="B902" s="395"/>
      <c r="C902" s="380" t="s">
        <v>1187</v>
      </c>
      <c r="D902" s="714"/>
      <c r="E902" s="382"/>
      <c r="F902" s="995"/>
      <c r="G902" s="384"/>
      <c r="H902" s="374"/>
      <c r="I902" s="946"/>
      <c r="J902" s="1005" t="str">
        <f t="shared" si="17"/>
        <v/>
      </c>
    </row>
    <row r="903" spans="1:10" s="113" customFormat="1">
      <c r="A903" s="378"/>
      <c r="B903" s="395"/>
      <c r="C903" s="380" t="s">
        <v>450</v>
      </c>
      <c r="D903" s="714"/>
      <c r="E903" s="382"/>
      <c r="F903" s="995"/>
      <c r="G903" s="384"/>
      <c r="H903" s="374"/>
      <c r="I903" s="946"/>
      <c r="J903" s="1005" t="str">
        <f t="shared" si="17"/>
        <v/>
      </c>
    </row>
    <row r="904" spans="1:10" s="113" customFormat="1">
      <c r="A904" s="378"/>
      <c r="B904" s="395"/>
      <c r="C904" s="380" t="s">
        <v>2903</v>
      </c>
      <c r="D904" s="714"/>
      <c r="E904" s="382"/>
      <c r="F904" s="995"/>
      <c r="G904" s="384"/>
      <c r="H904" s="374"/>
      <c r="I904" s="946"/>
      <c r="J904" s="1005" t="str">
        <f t="shared" ref="J904:J967" si="18">IF((ISBLANK(D904)),"",IF(G904&lt;=0,"CHYBNÁ CENA",""))</f>
        <v/>
      </c>
    </row>
    <row r="905" spans="1:10" s="113" customFormat="1">
      <c r="A905" s="371">
        <v>15</v>
      </c>
      <c r="B905" s="372" t="s">
        <v>3531</v>
      </c>
      <c r="C905" s="374" t="s">
        <v>3532</v>
      </c>
      <c r="D905" s="400" t="s">
        <v>1751</v>
      </c>
      <c r="E905" s="376">
        <v>315</v>
      </c>
      <c r="F905" s="994"/>
      <c r="G905" s="377">
        <f>E905*F905</f>
        <v>0</v>
      </c>
      <c r="H905" s="374" t="s">
        <v>4837</v>
      </c>
      <c r="I905" s="946"/>
      <c r="J905" s="1005" t="str">
        <f t="shared" si="18"/>
        <v>CHYBNÁ CENA</v>
      </c>
    </row>
    <row r="906" spans="1:10" s="113" customFormat="1">
      <c r="A906" s="378"/>
      <c r="B906" s="395"/>
      <c r="C906" s="380" t="s">
        <v>2168</v>
      </c>
      <c r="D906" s="714"/>
      <c r="E906" s="382" t="s">
        <v>3533</v>
      </c>
      <c r="F906" s="995"/>
      <c r="G906" s="384"/>
      <c r="H906" s="374"/>
      <c r="I906" s="946"/>
      <c r="J906" s="1005" t="str">
        <f t="shared" si="18"/>
        <v/>
      </c>
    </row>
    <row r="907" spans="1:10" s="113" customFormat="1">
      <c r="A907" s="378"/>
      <c r="B907" s="395"/>
      <c r="C907" s="380" t="s">
        <v>2903</v>
      </c>
      <c r="D907" s="714"/>
      <c r="E907" s="382"/>
      <c r="F907" s="995"/>
      <c r="G907" s="384"/>
      <c r="H907" s="374"/>
      <c r="I907" s="946"/>
      <c r="J907" s="1005" t="str">
        <f t="shared" si="18"/>
        <v/>
      </c>
    </row>
    <row r="908" spans="1:10" s="113" customFormat="1" ht="33.75">
      <c r="A908" s="371">
        <v>16</v>
      </c>
      <c r="B908" s="372" t="s">
        <v>2926</v>
      </c>
      <c r="C908" s="374" t="s">
        <v>2927</v>
      </c>
      <c r="D908" s="400" t="s">
        <v>4492</v>
      </c>
      <c r="E908" s="376">
        <f>2*3839.76</f>
        <v>7679.52</v>
      </c>
      <c r="F908" s="994"/>
      <c r="G908" s="377">
        <f>E908*F908</f>
        <v>0</v>
      </c>
      <c r="H908" s="374" t="s">
        <v>4119</v>
      </c>
      <c r="I908" s="946"/>
      <c r="J908" s="1005" t="str">
        <f t="shared" si="18"/>
        <v>CHYBNÁ CENA</v>
      </c>
    </row>
    <row r="909" spans="1:10" s="113" customFormat="1">
      <c r="A909" s="371"/>
      <c r="B909" s="379" t="s">
        <v>577</v>
      </c>
      <c r="C909" s="380" t="s">
        <v>2169</v>
      </c>
      <c r="D909" s="714"/>
      <c r="E909" s="376"/>
      <c r="F909" s="994"/>
      <c r="G909" s="377"/>
      <c r="H909" s="374"/>
      <c r="I909" s="946"/>
      <c r="J909" s="1005" t="str">
        <f t="shared" si="18"/>
        <v/>
      </c>
    </row>
    <row r="910" spans="1:10" s="113" customFormat="1">
      <c r="A910" s="371">
        <v>17</v>
      </c>
      <c r="B910" s="372" t="s">
        <v>2928</v>
      </c>
      <c r="C910" s="374" t="s">
        <v>2929</v>
      </c>
      <c r="D910" s="400" t="s">
        <v>4492</v>
      </c>
      <c r="E910" s="376">
        <v>8447.4699999999993</v>
      </c>
      <c r="F910" s="994"/>
      <c r="G910" s="377">
        <f>E910*F910</f>
        <v>0</v>
      </c>
      <c r="H910" s="374" t="s">
        <v>4836</v>
      </c>
      <c r="I910" s="946"/>
      <c r="J910" s="1005" t="str">
        <f t="shared" si="18"/>
        <v>CHYBNÁ CENA</v>
      </c>
    </row>
    <row r="911" spans="1:10" s="113" customFormat="1">
      <c r="A911" s="371"/>
      <c r="B911" s="372"/>
      <c r="C911" s="380" t="s">
        <v>2930</v>
      </c>
      <c r="D911" s="714"/>
      <c r="E911" s="376"/>
      <c r="F911" s="994"/>
      <c r="G911" s="377"/>
      <c r="H911" s="374"/>
      <c r="I911" s="946"/>
      <c r="J911" s="1005" t="str">
        <f t="shared" si="18"/>
        <v/>
      </c>
    </row>
    <row r="912" spans="1:10" s="113" customFormat="1">
      <c r="A912" s="371"/>
      <c r="B912" s="372"/>
      <c r="C912" s="380" t="s">
        <v>2931</v>
      </c>
      <c r="D912" s="714"/>
      <c r="E912" s="376"/>
      <c r="F912" s="994"/>
      <c r="G912" s="377"/>
      <c r="H912" s="374"/>
      <c r="I912" s="946"/>
      <c r="J912" s="1005" t="str">
        <f t="shared" si="18"/>
        <v/>
      </c>
    </row>
    <row r="913" spans="1:10" s="113" customFormat="1" ht="33.75">
      <c r="A913" s="371">
        <v>18</v>
      </c>
      <c r="B913" s="372" t="s">
        <v>2932</v>
      </c>
      <c r="C913" s="374" t="s">
        <v>2933</v>
      </c>
      <c r="D913" s="400" t="s">
        <v>1751</v>
      </c>
      <c r="E913" s="376">
        <v>403.95</v>
      </c>
      <c r="F913" s="994"/>
      <c r="G913" s="377">
        <f>E913*F913</f>
        <v>0</v>
      </c>
      <c r="H913" s="374" t="s">
        <v>4119</v>
      </c>
      <c r="I913" s="946"/>
      <c r="J913" s="1005" t="str">
        <f t="shared" si="18"/>
        <v>CHYBNÁ CENA</v>
      </c>
    </row>
    <row r="914" spans="1:10" s="113" customFormat="1">
      <c r="A914" s="378"/>
      <c r="B914" s="379" t="s">
        <v>577</v>
      </c>
      <c r="C914" s="380" t="s">
        <v>1903</v>
      </c>
      <c r="D914" s="714"/>
      <c r="E914" s="382"/>
      <c r="F914" s="995"/>
      <c r="G914" s="384"/>
      <c r="H914" s="374"/>
      <c r="I914" s="946"/>
      <c r="J914" s="1005" t="str">
        <f t="shared" si="18"/>
        <v/>
      </c>
    </row>
    <row r="915" spans="1:10" s="113" customFormat="1">
      <c r="A915" s="378"/>
      <c r="B915" s="395"/>
      <c r="C915" s="380" t="s">
        <v>2174</v>
      </c>
      <c r="D915" s="714"/>
      <c r="E915" s="382"/>
      <c r="F915" s="995"/>
      <c r="G915" s="384"/>
      <c r="H915" s="374"/>
      <c r="I915" s="946"/>
      <c r="J915" s="1005" t="str">
        <f t="shared" si="18"/>
        <v/>
      </c>
    </row>
    <row r="916" spans="1:10" s="113" customFormat="1">
      <c r="A916" s="378"/>
      <c r="B916" s="395"/>
      <c r="C916" s="380" t="s">
        <v>2175</v>
      </c>
      <c r="D916" s="714"/>
      <c r="E916" s="382"/>
      <c r="F916" s="995"/>
      <c r="G916" s="384"/>
      <c r="H916" s="374"/>
      <c r="I916" s="946"/>
      <c r="J916" s="1005" t="str">
        <f t="shared" si="18"/>
        <v/>
      </c>
    </row>
    <row r="917" spans="1:10" s="113" customFormat="1">
      <c r="A917" s="378"/>
      <c r="B917" s="395"/>
      <c r="C917" s="380" t="s">
        <v>4613</v>
      </c>
      <c r="D917" s="714"/>
      <c r="E917" s="382"/>
      <c r="F917" s="995"/>
      <c r="G917" s="384"/>
      <c r="H917" s="374"/>
      <c r="I917" s="946"/>
      <c r="J917" s="1005" t="str">
        <f t="shared" si="18"/>
        <v/>
      </c>
    </row>
    <row r="918" spans="1:10" s="113" customFormat="1">
      <c r="A918" s="378"/>
      <c r="B918" s="395"/>
      <c r="C918" s="380" t="s">
        <v>3819</v>
      </c>
      <c r="D918" s="714"/>
      <c r="E918" s="382"/>
      <c r="F918" s="995"/>
      <c r="G918" s="384"/>
      <c r="H918" s="374"/>
      <c r="I918" s="946"/>
      <c r="J918" s="1005" t="str">
        <f t="shared" si="18"/>
        <v/>
      </c>
    </row>
    <row r="919" spans="1:10" s="113" customFormat="1">
      <c r="A919" s="371">
        <v>19</v>
      </c>
      <c r="B919" s="372" t="s">
        <v>2935</v>
      </c>
      <c r="C919" s="374" t="s">
        <v>1904</v>
      </c>
      <c r="D919" s="400" t="s">
        <v>1751</v>
      </c>
      <c r="E919" s="376">
        <v>353.88</v>
      </c>
      <c r="F919" s="994"/>
      <c r="G919" s="377">
        <f>E919*F919</f>
        <v>0</v>
      </c>
      <c r="H919" s="374" t="s">
        <v>4836</v>
      </c>
      <c r="I919" s="946"/>
      <c r="J919" s="1005" t="str">
        <f t="shared" si="18"/>
        <v>CHYBNÁ CENA</v>
      </c>
    </row>
    <row r="920" spans="1:10" s="113" customFormat="1">
      <c r="A920" s="378"/>
      <c r="B920" s="395"/>
      <c r="C920" s="380" t="s">
        <v>2174</v>
      </c>
      <c r="D920" s="714"/>
      <c r="E920" s="382"/>
      <c r="F920" s="995"/>
      <c r="G920" s="384"/>
      <c r="H920" s="374"/>
      <c r="I920" s="946"/>
      <c r="J920" s="1005" t="str">
        <f t="shared" si="18"/>
        <v/>
      </c>
    </row>
    <row r="921" spans="1:10" s="113" customFormat="1">
      <c r="A921" s="378"/>
      <c r="B921" s="395"/>
      <c r="C921" s="380" t="s">
        <v>2175</v>
      </c>
      <c r="D921" s="714"/>
      <c r="E921" s="382"/>
      <c r="F921" s="995"/>
      <c r="G921" s="384"/>
      <c r="H921" s="374"/>
      <c r="I921" s="946"/>
      <c r="J921" s="1005" t="str">
        <f t="shared" si="18"/>
        <v/>
      </c>
    </row>
    <row r="922" spans="1:10" s="113" customFormat="1">
      <c r="A922" s="378"/>
      <c r="B922" s="395"/>
      <c r="C922" s="380" t="s">
        <v>2903</v>
      </c>
      <c r="D922" s="714"/>
      <c r="E922" s="382"/>
      <c r="F922" s="995"/>
      <c r="G922" s="384"/>
      <c r="H922" s="374"/>
      <c r="I922" s="946"/>
      <c r="J922" s="1005" t="str">
        <f t="shared" si="18"/>
        <v/>
      </c>
    </row>
    <row r="923" spans="1:10" s="113" customFormat="1">
      <c r="A923" s="371">
        <v>20</v>
      </c>
      <c r="B923" s="372" t="s">
        <v>2937</v>
      </c>
      <c r="C923" s="374" t="s">
        <v>4614</v>
      </c>
      <c r="D923" s="400" t="s">
        <v>1751</v>
      </c>
      <c r="E923" s="376">
        <v>70.260000000000005</v>
      </c>
      <c r="F923" s="994"/>
      <c r="G923" s="377">
        <f>E923*F923</f>
        <v>0</v>
      </c>
      <c r="H923" s="374" t="s">
        <v>4836</v>
      </c>
      <c r="I923" s="946"/>
      <c r="J923" s="1005" t="str">
        <f t="shared" si="18"/>
        <v>CHYBNÁ CENA</v>
      </c>
    </row>
    <row r="924" spans="1:10" s="113" customFormat="1">
      <c r="A924" s="378"/>
      <c r="B924" s="395"/>
      <c r="C924" s="380" t="s">
        <v>3819</v>
      </c>
      <c r="D924" s="714"/>
      <c r="E924" s="382"/>
      <c r="F924" s="995"/>
      <c r="G924" s="384"/>
      <c r="H924" s="374"/>
      <c r="I924" s="946"/>
      <c r="J924" s="1005" t="str">
        <f t="shared" si="18"/>
        <v/>
      </c>
    </row>
    <row r="925" spans="1:10" s="113" customFormat="1">
      <c r="A925" s="378"/>
      <c r="B925" s="395"/>
      <c r="C925" s="380" t="s">
        <v>2903</v>
      </c>
      <c r="D925" s="714"/>
      <c r="E925" s="382"/>
      <c r="F925" s="995"/>
      <c r="G925" s="384"/>
      <c r="H925" s="374"/>
      <c r="I925" s="946"/>
      <c r="J925" s="1005" t="str">
        <f t="shared" si="18"/>
        <v/>
      </c>
    </row>
    <row r="926" spans="1:10" s="113" customFormat="1" ht="33.75">
      <c r="A926" s="371">
        <v>21</v>
      </c>
      <c r="B926" s="372" t="s">
        <v>2938</v>
      </c>
      <c r="C926" s="374" t="s">
        <v>4615</v>
      </c>
      <c r="D926" s="400" t="s">
        <v>1751</v>
      </c>
      <c r="E926" s="376">
        <v>4034.39</v>
      </c>
      <c r="F926" s="994"/>
      <c r="G926" s="377">
        <f>E926*F926</f>
        <v>0</v>
      </c>
      <c r="H926" s="374" t="s">
        <v>4808</v>
      </c>
      <c r="I926" s="946"/>
      <c r="J926" s="1005" t="str">
        <f t="shared" si="18"/>
        <v>CHYBNÁ CENA</v>
      </c>
    </row>
    <row r="927" spans="1:10" s="113" customFormat="1">
      <c r="A927" s="378"/>
      <c r="B927" s="379" t="s">
        <v>577</v>
      </c>
      <c r="C927" s="380" t="s">
        <v>4616</v>
      </c>
      <c r="D927" s="714"/>
      <c r="E927" s="382"/>
      <c r="F927" s="995"/>
      <c r="G927" s="384"/>
      <c r="H927" s="374"/>
      <c r="I927" s="946"/>
      <c r="J927" s="1005" t="str">
        <f t="shared" si="18"/>
        <v/>
      </c>
    </row>
    <row r="928" spans="1:10" s="113" customFormat="1">
      <c r="A928" s="378"/>
      <c r="B928" s="395"/>
      <c r="C928" s="380" t="s">
        <v>2613</v>
      </c>
      <c r="D928" s="714"/>
      <c r="E928" s="382"/>
      <c r="F928" s="995"/>
      <c r="G928" s="384"/>
      <c r="H928" s="374"/>
      <c r="I928" s="946"/>
      <c r="J928" s="1005" t="str">
        <f t="shared" si="18"/>
        <v/>
      </c>
    </row>
    <row r="929" spans="1:10" s="113" customFormat="1">
      <c r="A929" s="378"/>
      <c r="B929" s="395"/>
      <c r="C929" s="380" t="s">
        <v>4617</v>
      </c>
      <c r="D929" s="714"/>
      <c r="E929" s="382"/>
      <c r="F929" s="995"/>
      <c r="G929" s="384"/>
      <c r="H929" s="374"/>
      <c r="I929" s="946"/>
      <c r="J929" s="1005" t="str">
        <f t="shared" si="18"/>
        <v/>
      </c>
    </row>
    <row r="930" spans="1:10" s="113" customFormat="1">
      <c r="A930" s="378"/>
      <c r="B930" s="395"/>
      <c r="C930" s="380" t="s">
        <v>2177</v>
      </c>
      <c r="D930" s="714"/>
      <c r="E930" s="382"/>
      <c r="F930" s="995"/>
      <c r="G930" s="384"/>
      <c r="H930" s="374"/>
      <c r="I930" s="946"/>
      <c r="J930" s="1005" t="str">
        <f t="shared" si="18"/>
        <v/>
      </c>
    </row>
    <row r="931" spans="1:10" s="113" customFormat="1">
      <c r="A931" s="378"/>
      <c r="B931" s="395"/>
      <c r="C931" s="380" t="s">
        <v>1905</v>
      </c>
      <c r="D931" s="714"/>
      <c r="E931" s="382"/>
      <c r="F931" s="995"/>
      <c r="G931" s="384"/>
      <c r="H931" s="374"/>
      <c r="I931" s="946"/>
      <c r="J931" s="1005" t="str">
        <f t="shared" si="18"/>
        <v/>
      </c>
    </row>
    <row r="932" spans="1:10" s="113" customFormat="1">
      <c r="A932" s="378"/>
      <c r="B932" s="395"/>
      <c r="C932" s="380" t="s">
        <v>2176</v>
      </c>
      <c r="D932" s="714"/>
      <c r="E932" s="382"/>
      <c r="F932" s="995"/>
      <c r="G932" s="384"/>
      <c r="H932" s="374"/>
      <c r="I932" s="946"/>
      <c r="J932" s="1005" t="str">
        <f t="shared" si="18"/>
        <v/>
      </c>
    </row>
    <row r="933" spans="1:10" s="113" customFormat="1">
      <c r="A933" s="378"/>
      <c r="B933" s="395"/>
      <c r="C933" s="380" t="s">
        <v>264</v>
      </c>
      <c r="D933" s="714"/>
      <c r="E933" s="382"/>
      <c r="F933" s="995"/>
      <c r="G933" s="384"/>
      <c r="H933" s="374"/>
      <c r="I933" s="946"/>
      <c r="J933" s="1005" t="str">
        <f t="shared" si="18"/>
        <v/>
      </c>
    </row>
    <row r="934" spans="1:10" s="113" customFormat="1">
      <c r="A934" s="378"/>
      <c r="B934" s="395"/>
      <c r="C934" s="380" t="s">
        <v>1906</v>
      </c>
      <c r="D934" s="714"/>
      <c r="E934" s="382"/>
      <c r="F934" s="995"/>
      <c r="G934" s="384"/>
      <c r="H934" s="374"/>
      <c r="I934" s="946"/>
      <c r="J934" s="1005" t="str">
        <f t="shared" si="18"/>
        <v/>
      </c>
    </row>
    <row r="935" spans="1:10" s="113" customFormat="1">
      <c r="A935" s="378"/>
      <c r="B935" s="395"/>
      <c r="C935" s="380" t="s">
        <v>2176</v>
      </c>
      <c r="D935" s="714"/>
      <c r="E935" s="382"/>
      <c r="F935" s="995"/>
      <c r="G935" s="384"/>
      <c r="H935" s="374"/>
      <c r="I935" s="946"/>
      <c r="J935" s="1005" t="str">
        <f t="shared" si="18"/>
        <v/>
      </c>
    </row>
    <row r="936" spans="1:10" s="113" customFormat="1">
      <c r="A936" s="378"/>
      <c r="B936" s="395"/>
      <c r="C936" s="380" t="s">
        <v>264</v>
      </c>
      <c r="D936" s="714"/>
      <c r="E936" s="382"/>
      <c r="F936" s="995"/>
      <c r="G936" s="384"/>
      <c r="H936" s="374"/>
      <c r="I936" s="946"/>
      <c r="J936" s="1005" t="str">
        <f t="shared" si="18"/>
        <v/>
      </c>
    </row>
    <row r="937" spans="1:10" s="113" customFormat="1">
      <c r="A937" s="378"/>
      <c r="B937" s="395"/>
      <c r="C937" s="380" t="s">
        <v>2939</v>
      </c>
      <c r="D937" s="714"/>
      <c r="E937" s="382"/>
      <c r="F937" s="995"/>
      <c r="G937" s="384"/>
      <c r="H937" s="374"/>
      <c r="I937" s="946"/>
      <c r="J937" s="1005" t="str">
        <f t="shared" si="18"/>
        <v/>
      </c>
    </row>
    <row r="938" spans="1:10" s="113" customFormat="1">
      <c r="A938" s="378"/>
      <c r="B938" s="395"/>
      <c r="C938" s="380" t="s">
        <v>2940</v>
      </c>
      <c r="D938" s="714"/>
      <c r="E938" s="382"/>
      <c r="F938" s="995"/>
      <c r="G938" s="384"/>
      <c r="H938" s="374"/>
      <c r="I938" s="946"/>
      <c r="J938" s="1005" t="str">
        <f t="shared" si="18"/>
        <v/>
      </c>
    </row>
    <row r="939" spans="1:10" s="113" customFormat="1">
      <c r="A939" s="378"/>
      <c r="B939" s="395"/>
      <c r="C939" s="380" t="s">
        <v>2189</v>
      </c>
      <c r="D939" s="714"/>
      <c r="E939" s="382"/>
      <c r="F939" s="995"/>
      <c r="G939" s="384"/>
      <c r="H939" s="374"/>
      <c r="I939" s="946"/>
      <c r="J939" s="1005" t="str">
        <f t="shared" si="18"/>
        <v/>
      </c>
    </row>
    <row r="940" spans="1:10" s="113" customFormat="1">
      <c r="A940" s="378"/>
      <c r="B940" s="395"/>
      <c r="C940" s="380" t="s">
        <v>2190</v>
      </c>
      <c r="D940" s="714"/>
      <c r="E940" s="382"/>
      <c r="F940" s="995"/>
      <c r="G940" s="384"/>
      <c r="H940" s="374"/>
      <c r="I940" s="946"/>
      <c r="J940" s="1005" t="str">
        <f t="shared" si="18"/>
        <v/>
      </c>
    </row>
    <row r="941" spans="1:10" s="113" customFormat="1">
      <c r="A941" s="378"/>
      <c r="B941" s="395"/>
      <c r="C941" s="380" t="s">
        <v>2941</v>
      </c>
      <c r="D941" s="714"/>
      <c r="E941" s="382"/>
      <c r="F941" s="995"/>
      <c r="G941" s="384"/>
      <c r="H941" s="374"/>
      <c r="I941" s="946"/>
      <c r="J941" s="1005" t="str">
        <f t="shared" si="18"/>
        <v/>
      </c>
    </row>
    <row r="942" spans="1:10" s="113" customFormat="1">
      <c r="A942" s="378"/>
      <c r="B942" s="395"/>
      <c r="C942" s="380" t="s">
        <v>2942</v>
      </c>
      <c r="D942" s="714"/>
      <c r="E942" s="382"/>
      <c r="F942" s="995"/>
      <c r="G942" s="384"/>
      <c r="H942" s="374"/>
      <c r="I942" s="946"/>
      <c r="J942" s="1005" t="str">
        <f t="shared" si="18"/>
        <v/>
      </c>
    </row>
    <row r="943" spans="1:10" s="113" customFormat="1">
      <c r="A943" s="378"/>
      <c r="B943" s="395"/>
      <c r="C943" s="380" t="s">
        <v>4636</v>
      </c>
      <c r="D943" s="714"/>
      <c r="E943" s="382"/>
      <c r="F943" s="995"/>
      <c r="G943" s="384"/>
      <c r="H943" s="374"/>
      <c r="I943" s="946"/>
      <c r="J943" s="1005" t="str">
        <f t="shared" si="18"/>
        <v/>
      </c>
    </row>
    <row r="944" spans="1:10" s="113" customFormat="1">
      <c r="A944" s="378"/>
      <c r="B944" s="395"/>
      <c r="C944" s="380" t="s">
        <v>4637</v>
      </c>
      <c r="D944" s="714"/>
      <c r="E944" s="382"/>
      <c r="F944" s="995"/>
      <c r="G944" s="384"/>
      <c r="H944" s="374"/>
      <c r="I944" s="946"/>
      <c r="J944" s="1005" t="str">
        <f t="shared" si="18"/>
        <v/>
      </c>
    </row>
    <row r="945" spans="1:10" s="113" customFormat="1">
      <c r="A945" s="371">
        <v>22</v>
      </c>
      <c r="B945" s="372" t="s">
        <v>4641</v>
      </c>
      <c r="C945" s="374" t="s">
        <v>2913</v>
      </c>
      <c r="D945" s="400" t="s">
        <v>1751</v>
      </c>
      <c r="E945" s="376">
        <v>131.74</v>
      </c>
      <c r="F945" s="994"/>
      <c r="G945" s="377">
        <f>E945*F945</f>
        <v>0</v>
      </c>
      <c r="H945" s="374" t="s">
        <v>4838</v>
      </c>
      <c r="I945" s="946"/>
      <c r="J945" s="1005" t="str">
        <f t="shared" si="18"/>
        <v>CHYBNÁ CENA</v>
      </c>
    </row>
    <row r="946" spans="1:10" s="113" customFormat="1">
      <c r="A946" s="378"/>
      <c r="B946" s="395"/>
      <c r="C946" s="380" t="s">
        <v>2176</v>
      </c>
      <c r="D946" s="826"/>
      <c r="E946" s="382"/>
      <c r="F946" s="995"/>
      <c r="G946" s="384"/>
      <c r="H946" s="374"/>
      <c r="I946" s="946"/>
      <c r="J946" s="1005" t="str">
        <f t="shared" si="18"/>
        <v/>
      </c>
    </row>
    <row r="947" spans="1:10" s="113" customFormat="1">
      <c r="A947" s="378"/>
      <c r="B947" s="395"/>
      <c r="C947" s="380" t="s">
        <v>264</v>
      </c>
      <c r="D947" s="826"/>
      <c r="E947" s="382"/>
      <c r="F947" s="995"/>
      <c r="G947" s="384"/>
      <c r="H947" s="374"/>
      <c r="I947" s="946"/>
      <c r="J947" s="1005" t="str">
        <f t="shared" si="18"/>
        <v/>
      </c>
    </row>
    <row r="948" spans="1:10" s="113" customFormat="1">
      <c r="A948" s="378"/>
      <c r="B948" s="395"/>
      <c r="C948" s="380" t="s">
        <v>2903</v>
      </c>
      <c r="D948" s="826"/>
      <c r="E948" s="382"/>
      <c r="F948" s="995"/>
      <c r="G948" s="384"/>
      <c r="H948" s="374"/>
      <c r="I948" s="946"/>
      <c r="J948" s="1005" t="str">
        <f t="shared" si="18"/>
        <v/>
      </c>
    </row>
    <row r="949" spans="1:10" s="113" customFormat="1">
      <c r="A949" s="371">
        <v>23</v>
      </c>
      <c r="B949" s="372" t="s">
        <v>4642</v>
      </c>
      <c r="C949" s="374" t="s">
        <v>2936</v>
      </c>
      <c r="D949" s="400" t="s">
        <v>1751</v>
      </c>
      <c r="E949" s="376">
        <v>131.74</v>
      </c>
      <c r="F949" s="994"/>
      <c r="G949" s="377">
        <f>E949*F949</f>
        <v>0</v>
      </c>
      <c r="H949" s="374" t="s">
        <v>4838</v>
      </c>
      <c r="I949" s="946"/>
      <c r="J949" s="1005" t="str">
        <f t="shared" si="18"/>
        <v>CHYBNÁ CENA</v>
      </c>
    </row>
    <row r="950" spans="1:10" s="113" customFormat="1">
      <c r="A950" s="378"/>
      <c r="B950" s="395"/>
      <c r="C950" s="380" t="s">
        <v>2176</v>
      </c>
      <c r="D950" s="826"/>
      <c r="E950" s="382"/>
      <c r="F950" s="995"/>
      <c r="G950" s="384"/>
      <c r="H950" s="374"/>
      <c r="I950" s="946"/>
      <c r="J950" s="1005" t="str">
        <f t="shared" si="18"/>
        <v/>
      </c>
    </row>
    <row r="951" spans="1:10" s="113" customFormat="1">
      <c r="A951" s="378"/>
      <c r="B951" s="395"/>
      <c r="C951" s="380" t="s">
        <v>264</v>
      </c>
      <c r="D951" s="826"/>
      <c r="E951" s="382"/>
      <c r="F951" s="995"/>
      <c r="G951" s="384"/>
      <c r="H951" s="374"/>
      <c r="I951" s="946"/>
      <c r="J951" s="1005" t="str">
        <f t="shared" si="18"/>
        <v/>
      </c>
    </row>
    <row r="952" spans="1:10" s="113" customFormat="1">
      <c r="A952" s="378"/>
      <c r="B952" s="395"/>
      <c r="C952" s="380" t="s">
        <v>2903</v>
      </c>
      <c r="D952" s="714"/>
      <c r="E952" s="382"/>
      <c r="F952" s="995"/>
      <c r="G952" s="384"/>
      <c r="H952" s="374"/>
      <c r="I952" s="946"/>
      <c r="J952" s="1005" t="str">
        <f t="shared" si="18"/>
        <v/>
      </c>
    </row>
    <row r="953" spans="1:10" s="113" customFormat="1">
      <c r="A953" s="371">
        <v>24</v>
      </c>
      <c r="B953" s="372" t="s">
        <v>4643</v>
      </c>
      <c r="C953" s="374" t="s">
        <v>1907</v>
      </c>
      <c r="D953" s="400" t="s">
        <v>1745</v>
      </c>
      <c r="E953" s="376">
        <v>19.760000000000002</v>
      </c>
      <c r="F953" s="994"/>
      <c r="G953" s="377">
        <f>E953*F953</f>
        <v>0</v>
      </c>
      <c r="H953" s="374" t="s">
        <v>4838</v>
      </c>
      <c r="I953" s="946"/>
      <c r="J953" s="1005" t="str">
        <f t="shared" si="18"/>
        <v>CHYBNÁ CENA</v>
      </c>
    </row>
    <row r="954" spans="1:10" s="113" customFormat="1">
      <c r="A954" s="378"/>
      <c r="B954" s="379"/>
      <c r="C954" s="380" t="s">
        <v>2614</v>
      </c>
      <c r="D954" s="826"/>
      <c r="E954" s="382"/>
      <c r="F954" s="995"/>
      <c r="G954" s="384"/>
      <c r="H954" s="374"/>
      <c r="I954" s="946"/>
      <c r="J954" s="1005" t="str">
        <f t="shared" si="18"/>
        <v/>
      </c>
    </row>
    <row r="955" spans="1:10" s="113" customFormat="1">
      <c r="A955" s="378"/>
      <c r="B955" s="395"/>
      <c r="C955" s="380" t="s">
        <v>4640</v>
      </c>
      <c r="D955" s="826"/>
      <c r="E955" s="382"/>
      <c r="F955" s="995"/>
      <c r="G955" s="384"/>
      <c r="H955" s="374"/>
      <c r="I955" s="946"/>
      <c r="J955" s="1005" t="str">
        <f t="shared" si="18"/>
        <v/>
      </c>
    </row>
    <row r="956" spans="1:10" s="113" customFormat="1">
      <c r="A956" s="378"/>
      <c r="B956" s="395"/>
      <c r="C956" s="380" t="s">
        <v>2903</v>
      </c>
      <c r="D956" s="826"/>
      <c r="E956" s="382"/>
      <c r="F956" s="995"/>
      <c r="G956" s="384"/>
      <c r="H956" s="374"/>
      <c r="I956" s="946"/>
      <c r="J956" s="1005" t="str">
        <f t="shared" si="18"/>
        <v/>
      </c>
    </row>
    <row r="957" spans="1:10" s="113" customFormat="1">
      <c r="A957" s="371">
        <v>25</v>
      </c>
      <c r="B957" s="372" t="s">
        <v>4644</v>
      </c>
      <c r="C957" s="374" t="s">
        <v>2944</v>
      </c>
      <c r="D957" s="400" t="s">
        <v>1745</v>
      </c>
      <c r="E957" s="376">
        <v>0.44</v>
      </c>
      <c r="F957" s="994"/>
      <c r="G957" s="377">
        <f>E957*F957</f>
        <v>0</v>
      </c>
      <c r="H957" s="374" t="s">
        <v>4838</v>
      </c>
      <c r="I957" s="946"/>
      <c r="J957" s="1005" t="str">
        <f t="shared" si="18"/>
        <v>CHYBNÁ CENA</v>
      </c>
    </row>
    <row r="958" spans="1:10" s="113" customFormat="1">
      <c r="A958" s="378"/>
      <c r="B958" s="379"/>
      <c r="C958" s="380" t="s">
        <v>2945</v>
      </c>
      <c r="D958" s="714"/>
      <c r="E958" s="382"/>
      <c r="F958" s="995"/>
      <c r="G958" s="384"/>
      <c r="H958" s="374"/>
      <c r="I958" s="946"/>
      <c r="J958" s="1005" t="str">
        <f t="shared" si="18"/>
        <v/>
      </c>
    </row>
    <row r="959" spans="1:10" s="113" customFormat="1">
      <c r="A959" s="378"/>
      <c r="B959" s="395"/>
      <c r="C959" s="380" t="s">
        <v>2931</v>
      </c>
      <c r="D959" s="714"/>
      <c r="E959" s="382"/>
      <c r="F959" s="995"/>
      <c r="G959" s="384"/>
      <c r="H959" s="374"/>
      <c r="I959" s="946"/>
      <c r="J959" s="1005" t="str">
        <f t="shared" si="18"/>
        <v/>
      </c>
    </row>
    <row r="960" spans="1:10" s="113" customFormat="1">
      <c r="A960" s="371">
        <v>26</v>
      </c>
      <c r="B960" s="372" t="s">
        <v>4645</v>
      </c>
      <c r="C960" s="374" t="s">
        <v>2943</v>
      </c>
      <c r="D960" s="400" t="s">
        <v>1745</v>
      </c>
      <c r="E960" s="376">
        <v>276.93</v>
      </c>
      <c r="F960" s="994"/>
      <c r="G960" s="377">
        <f>E960*F960</f>
        <v>0</v>
      </c>
      <c r="H960" s="374" t="s">
        <v>4838</v>
      </c>
      <c r="I960" s="946"/>
      <c r="J960" s="1005" t="str">
        <f t="shared" si="18"/>
        <v>CHYBNÁ CENA</v>
      </c>
    </row>
    <row r="961" spans="1:10" s="113" customFormat="1">
      <c r="A961" s="378"/>
      <c r="B961" s="379"/>
      <c r="C961" s="380" t="s">
        <v>2615</v>
      </c>
      <c r="D961" s="826"/>
      <c r="E961" s="382"/>
      <c r="F961" s="995"/>
      <c r="G961" s="384"/>
      <c r="H961" s="374"/>
      <c r="I961" s="946"/>
      <c r="J961" s="1005" t="str">
        <f t="shared" si="18"/>
        <v/>
      </c>
    </row>
    <row r="962" spans="1:10" s="113" customFormat="1">
      <c r="A962" s="378"/>
      <c r="B962" s="395"/>
      <c r="C962" s="380" t="s">
        <v>4640</v>
      </c>
      <c r="D962" s="826"/>
      <c r="E962" s="382"/>
      <c r="F962" s="995"/>
      <c r="G962" s="384"/>
      <c r="H962" s="374"/>
      <c r="I962" s="946"/>
      <c r="J962" s="1005" t="str">
        <f t="shared" si="18"/>
        <v/>
      </c>
    </row>
    <row r="963" spans="1:10" s="113" customFormat="1">
      <c r="A963" s="378"/>
      <c r="B963" s="395"/>
      <c r="C963" s="380" t="s">
        <v>2903</v>
      </c>
      <c r="D963" s="826"/>
      <c r="E963" s="382"/>
      <c r="F963" s="995"/>
      <c r="G963" s="384"/>
      <c r="H963" s="374"/>
      <c r="I963" s="946"/>
      <c r="J963" s="1005" t="str">
        <f t="shared" si="18"/>
        <v/>
      </c>
    </row>
    <row r="964" spans="1:10" s="113" customFormat="1">
      <c r="A964" s="371">
        <v>27</v>
      </c>
      <c r="B964" s="372" t="s">
        <v>4646</v>
      </c>
      <c r="C964" s="374" t="s">
        <v>2946</v>
      </c>
      <c r="D964" s="400" t="s">
        <v>1751</v>
      </c>
      <c r="E964" s="376">
        <v>2.85</v>
      </c>
      <c r="F964" s="994"/>
      <c r="G964" s="377">
        <f>E964*F964</f>
        <v>0</v>
      </c>
      <c r="H964" s="374" t="s">
        <v>4838</v>
      </c>
      <c r="I964" s="946"/>
      <c r="J964" s="1005" t="str">
        <f t="shared" si="18"/>
        <v>CHYBNÁ CENA</v>
      </c>
    </row>
    <row r="965" spans="1:10" s="113" customFormat="1">
      <c r="A965" s="378"/>
      <c r="B965" s="395"/>
      <c r="C965" s="380" t="s">
        <v>2942</v>
      </c>
      <c r="D965" s="826"/>
      <c r="E965" s="382"/>
      <c r="F965" s="995"/>
      <c r="G965" s="384"/>
      <c r="H965" s="374"/>
      <c r="I965" s="946"/>
      <c r="J965" s="1005" t="str">
        <f t="shared" si="18"/>
        <v/>
      </c>
    </row>
    <row r="966" spans="1:10" s="113" customFormat="1">
      <c r="A966" s="378"/>
      <c r="B966" s="379"/>
      <c r="C966" s="380" t="s">
        <v>2931</v>
      </c>
      <c r="D966" s="826"/>
      <c r="E966" s="382"/>
      <c r="F966" s="995"/>
      <c r="G966" s="384"/>
      <c r="H966" s="374"/>
      <c r="I966" s="946"/>
      <c r="J966" s="1005" t="str">
        <f t="shared" si="18"/>
        <v/>
      </c>
    </row>
    <row r="967" spans="1:10" s="113" customFormat="1">
      <c r="A967" s="371">
        <v>28</v>
      </c>
      <c r="B967" s="372" t="s">
        <v>4647</v>
      </c>
      <c r="C967" s="374" t="s">
        <v>4638</v>
      </c>
      <c r="D967" s="400" t="s">
        <v>1745</v>
      </c>
      <c r="E967" s="376">
        <v>25.73</v>
      </c>
      <c r="F967" s="994"/>
      <c r="G967" s="377">
        <f>E967*F967</f>
        <v>0</v>
      </c>
      <c r="H967" s="374" t="s">
        <v>4838</v>
      </c>
      <c r="I967" s="946"/>
      <c r="J967" s="1005" t="str">
        <f t="shared" si="18"/>
        <v>CHYBNÁ CENA</v>
      </c>
    </row>
    <row r="968" spans="1:10" s="113" customFormat="1">
      <c r="A968" s="378"/>
      <c r="B968" s="395"/>
      <c r="C968" s="380" t="s">
        <v>4639</v>
      </c>
      <c r="D968" s="826"/>
      <c r="E968" s="382"/>
      <c r="F968" s="995"/>
      <c r="G968" s="384"/>
      <c r="H968" s="374"/>
      <c r="I968" s="946"/>
      <c r="J968" s="1005" t="str">
        <f t="shared" ref="J968:J1031" si="19">IF((ISBLANK(D968)),"",IF(G968&lt;=0,"CHYBNÁ CENA",""))</f>
        <v/>
      </c>
    </row>
    <row r="969" spans="1:10" s="113" customFormat="1">
      <c r="A969" s="378"/>
      <c r="B969" s="379"/>
      <c r="C969" s="380" t="s">
        <v>2903</v>
      </c>
      <c r="D969" s="826"/>
      <c r="E969" s="382"/>
      <c r="F969" s="995"/>
      <c r="G969" s="384"/>
      <c r="H969" s="374"/>
      <c r="I969" s="946"/>
      <c r="J969" s="1005" t="str">
        <f t="shared" si="19"/>
        <v/>
      </c>
    </row>
    <row r="970" spans="1:10" s="113" customFormat="1" ht="36" customHeight="1">
      <c r="A970" s="371">
        <v>29</v>
      </c>
      <c r="B970" s="372" t="s">
        <v>2947</v>
      </c>
      <c r="C970" s="374" t="s">
        <v>4618</v>
      </c>
      <c r="D970" s="400" t="s">
        <v>1751</v>
      </c>
      <c r="E970" s="376">
        <v>477.13</v>
      </c>
      <c r="F970" s="994"/>
      <c r="G970" s="377">
        <f>E970*F970</f>
        <v>0</v>
      </c>
      <c r="H970" s="374" t="s">
        <v>4804</v>
      </c>
      <c r="I970" s="946"/>
      <c r="J970" s="1005" t="str">
        <f t="shared" si="19"/>
        <v>CHYBNÁ CENA</v>
      </c>
    </row>
    <row r="971" spans="1:10" s="113" customFormat="1">
      <c r="A971" s="378"/>
      <c r="B971" s="395"/>
      <c r="C971" s="380" t="s">
        <v>2197</v>
      </c>
      <c r="D971" s="826"/>
      <c r="E971" s="382"/>
      <c r="F971" s="995"/>
      <c r="G971" s="384"/>
      <c r="H971" s="374"/>
      <c r="I971" s="946"/>
      <c r="J971" s="1005" t="str">
        <f t="shared" si="19"/>
        <v/>
      </c>
    </row>
    <row r="972" spans="1:10" s="113" customFormat="1" ht="35.25" customHeight="1">
      <c r="A972" s="371">
        <v>30</v>
      </c>
      <c r="B972" s="372" t="s">
        <v>4648</v>
      </c>
      <c r="C972" s="374" t="s">
        <v>4853</v>
      </c>
      <c r="D972" s="400" t="s">
        <v>1751</v>
      </c>
      <c r="E972" s="376">
        <v>317.12</v>
      </c>
      <c r="F972" s="994"/>
      <c r="G972" s="377">
        <f>E972*F972</f>
        <v>0</v>
      </c>
      <c r="H972" s="374" t="s">
        <v>4804</v>
      </c>
      <c r="I972" s="946"/>
      <c r="J972" s="1005" t="str">
        <f t="shared" si="19"/>
        <v>CHYBNÁ CENA</v>
      </c>
    </row>
    <row r="973" spans="1:10" s="113" customFormat="1">
      <c r="A973" s="378"/>
      <c r="B973" s="395"/>
      <c r="C973" s="380" t="s">
        <v>4852</v>
      </c>
      <c r="D973" s="826"/>
      <c r="E973" s="382"/>
      <c r="F973" s="995"/>
      <c r="G973" s="384"/>
      <c r="H973" s="374"/>
      <c r="I973" s="946"/>
      <c r="J973" s="1005" t="str">
        <f t="shared" si="19"/>
        <v/>
      </c>
    </row>
    <row r="974" spans="1:10" s="113" customFormat="1" ht="36" customHeight="1">
      <c r="A974" s="371">
        <v>31</v>
      </c>
      <c r="B974" s="372" t="s">
        <v>2948</v>
      </c>
      <c r="C974" s="374" t="s">
        <v>1306</v>
      </c>
      <c r="D974" s="400" t="s">
        <v>2695</v>
      </c>
      <c r="E974" s="376">
        <v>74</v>
      </c>
      <c r="F974" s="994"/>
      <c r="G974" s="377">
        <f>E974*F974</f>
        <v>0</v>
      </c>
      <c r="H974" s="374" t="s">
        <v>4840</v>
      </c>
      <c r="I974" s="946"/>
      <c r="J974" s="1005" t="str">
        <f t="shared" si="19"/>
        <v>CHYBNÁ CENA</v>
      </c>
    </row>
    <row r="975" spans="1:10" s="113" customFormat="1">
      <c r="A975" s="371"/>
      <c r="B975" s="372"/>
      <c r="C975" s="374"/>
      <c r="D975" s="400"/>
      <c r="E975" s="376"/>
      <c r="F975" s="994"/>
      <c r="G975" s="377"/>
      <c r="H975" s="374"/>
      <c r="I975" s="946"/>
      <c r="J975" s="1005" t="str">
        <f t="shared" si="19"/>
        <v/>
      </c>
    </row>
    <row r="976" spans="1:10" s="113" customFormat="1" ht="36" customHeight="1">
      <c r="A976" s="371">
        <v>32</v>
      </c>
      <c r="B976" s="372" t="s">
        <v>1307</v>
      </c>
      <c r="C976" s="374" t="s">
        <v>1308</v>
      </c>
      <c r="D976" s="400" t="s">
        <v>2695</v>
      </c>
      <c r="E976" s="376">
        <v>50</v>
      </c>
      <c r="F976" s="994"/>
      <c r="G976" s="377">
        <f>E976*F976</f>
        <v>0</v>
      </c>
      <c r="H976" s="374" t="s">
        <v>4840</v>
      </c>
      <c r="I976" s="946"/>
      <c r="J976" s="1005" t="str">
        <f t="shared" si="19"/>
        <v>CHYBNÁ CENA</v>
      </c>
    </row>
    <row r="977" spans="1:10" s="113" customFormat="1">
      <c r="A977" s="371"/>
      <c r="B977" s="372"/>
      <c r="C977" s="374"/>
      <c r="D977" s="400"/>
      <c r="E977" s="376"/>
      <c r="F977" s="994"/>
      <c r="G977" s="377"/>
      <c r="H977" s="374"/>
      <c r="I977" s="946"/>
      <c r="J977" s="1005" t="str">
        <f t="shared" si="19"/>
        <v/>
      </c>
    </row>
    <row r="978" spans="1:10" s="113" customFormat="1" ht="40.5" customHeight="1">
      <c r="A978" s="371">
        <v>33</v>
      </c>
      <c r="B978" s="372" t="s">
        <v>1309</v>
      </c>
      <c r="C978" s="374" t="s">
        <v>1310</v>
      </c>
      <c r="D978" s="400" t="s">
        <v>2695</v>
      </c>
      <c r="E978" s="376">
        <v>54</v>
      </c>
      <c r="F978" s="994"/>
      <c r="G978" s="377">
        <f>E978*F978</f>
        <v>0</v>
      </c>
      <c r="H978" s="374" t="s">
        <v>4840</v>
      </c>
      <c r="I978" s="946"/>
      <c r="J978" s="1005" t="str">
        <f t="shared" si="19"/>
        <v>CHYBNÁ CENA</v>
      </c>
    </row>
    <row r="979" spans="1:10" s="113" customFormat="1">
      <c r="A979" s="371"/>
      <c r="B979" s="372"/>
      <c r="C979" s="374"/>
      <c r="D979" s="400"/>
      <c r="E979" s="376"/>
      <c r="F979" s="994"/>
      <c r="G979" s="377"/>
      <c r="H979" s="374"/>
      <c r="I979" s="946"/>
      <c r="J979" s="1005" t="str">
        <f t="shared" si="19"/>
        <v/>
      </c>
    </row>
    <row r="980" spans="1:10" s="113" customFormat="1">
      <c r="A980" s="371">
        <v>34</v>
      </c>
      <c r="B980" s="372" t="s">
        <v>1311</v>
      </c>
      <c r="C980" s="374" t="s">
        <v>1312</v>
      </c>
      <c r="D980" s="400" t="s">
        <v>1766</v>
      </c>
      <c r="E980" s="376">
        <v>36.15</v>
      </c>
      <c r="F980" s="994"/>
      <c r="G980" s="377">
        <f>E980*F980</f>
        <v>0</v>
      </c>
      <c r="H980" s="374"/>
      <c r="I980" s="946"/>
      <c r="J980" s="1005" t="str">
        <f t="shared" si="19"/>
        <v>CHYBNÁ CENA</v>
      </c>
    </row>
    <row r="981" spans="1:10" s="113" customFormat="1">
      <c r="A981" s="371"/>
      <c r="B981" s="379" t="s">
        <v>577</v>
      </c>
      <c r="C981" s="374"/>
      <c r="D981" s="400"/>
      <c r="E981" s="376"/>
      <c r="F981" s="994"/>
      <c r="G981" s="401"/>
      <c r="H981" s="374"/>
      <c r="I981" s="946"/>
      <c r="J981" s="1005" t="str">
        <f t="shared" si="19"/>
        <v/>
      </c>
    </row>
    <row r="982" spans="1:10" s="113" customFormat="1">
      <c r="A982" s="705" t="s">
        <v>4676</v>
      </c>
      <c r="B982" s="706" t="s">
        <v>1868</v>
      </c>
      <c r="C982" s="712" t="s">
        <v>1869</v>
      </c>
      <c r="D982" s="709"/>
      <c r="E982" s="710"/>
      <c r="F982" s="998"/>
      <c r="G982" s="708">
        <f>SUM(G983:G1003)</f>
        <v>0</v>
      </c>
      <c r="H982" s="948"/>
      <c r="I982" s="950"/>
      <c r="J982" s="1005" t="str">
        <f t="shared" si="19"/>
        <v/>
      </c>
    </row>
    <row r="983" spans="1:10" s="344" customFormat="1" ht="22.5">
      <c r="A983" s="371">
        <v>1</v>
      </c>
      <c r="B983" s="372" t="s">
        <v>1313</v>
      </c>
      <c r="C983" s="374" t="s">
        <v>1314</v>
      </c>
      <c r="D983" s="400" t="s">
        <v>1751</v>
      </c>
      <c r="E983" s="376">
        <v>27.75</v>
      </c>
      <c r="F983" s="994"/>
      <c r="G983" s="401">
        <f>E983*F983</f>
        <v>0</v>
      </c>
      <c r="H983" s="374" t="s">
        <v>2772</v>
      </c>
      <c r="I983" s="946" t="s">
        <v>4833</v>
      </c>
      <c r="J983" s="1005" t="str">
        <f t="shared" si="19"/>
        <v>CHYBNÁ CENA</v>
      </c>
    </row>
    <row r="984" spans="1:10" s="344" customFormat="1">
      <c r="A984" s="371"/>
      <c r="B984" s="379" t="s">
        <v>577</v>
      </c>
      <c r="C984" s="380" t="s">
        <v>3508</v>
      </c>
      <c r="D984" s="803"/>
      <c r="E984" s="376"/>
      <c r="F984" s="994"/>
      <c r="G984" s="401"/>
      <c r="H984" s="374"/>
      <c r="I984" s="946"/>
      <c r="J984" s="1005" t="str">
        <f t="shared" si="19"/>
        <v/>
      </c>
    </row>
    <row r="985" spans="1:10" s="113" customFormat="1">
      <c r="A985" s="371">
        <v>2</v>
      </c>
      <c r="B985" s="372" t="s">
        <v>1908</v>
      </c>
      <c r="C985" s="374" t="s">
        <v>1315</v>
      </c>
      <c r="D985" s="400" t="s">
        <v>1751</v>
      </c>
      <c r="E985" s="376">
        <v>30.524999999999999</v>
      </c>
      <c r="F985" s="994"/>
      <c r="G985" s="401">
        <f>E985*F985</f>
        <v>0</v>
      </c>
      <c r="H985" s="374"/>
      <c r="I985" s="946"/>
      <c r="J985" s="1005" t="str">
        <f t="shared" si="19"/>
        <v>CHYBNÁ CENA</v>
      </c>
    </row>
    <row r="986" spans="1:10" s="113" customFormat="1">
      <c r="A986" s="371"/>
      <c r="B986" s="372"/>
      <c r="C986" s="380" t="s">
        <v>3508</v>
      </c>
      <c r="D986" s="805"/>
      <c r="E986" s="376"/>
      <c r="F986" s="994"/>
      <c r="G986" s="401"/>
      <c r="H986" s="374"/>
      <c r="I986" s="946"/>
      <c r="J986" s="1005" t="str">
        <f t="shared" si="19"/>
        <v/>
      </c>
    </row>
    <row r="987" spans="1:10" s="113" customFormat="1">
      <c r="A987" s="371"/>
      <c r="B987" s="372"/>
      <c r="C987" s="380" t="s">
        <v>2931</v>
      </c>
      <c r="D987" s="805"/>
      <c r="E987" s="376"/>
      <c r="F987" s="994"/>
      <c r="G987" s="401"/>
      <c r="H987" s="374"/>
      <c r="I987" s="946"/>
      <c r="J987" s="1005" t="str">
        <f t="shared" si="19"/>
        <v/>
      </c>
    </row>
    <row r="988" spans="1:10" s="113" customFormat="1" ht="33.75">
      <c r="A988" s="371">
        <v>3</v>
      </c>
      <c r="B988" s="372" t="s">
        <v>1316</v>
      </c>
      <c r="C988" s="374" t="s">
        <v>4651</v>
      </c>
      <c r="D988" s="400" t="s">
        <v>1751</v>
      </c>
      <c r="E988" s="376">
        <v>350.42</v>
      </c>
      <c r="F988" s="994"/>
      <c r="G988" s="401">
        <f>E988*F988</f>
        <v>0</v>
      </c>
      <c r="H988" s="374" t="s">
        <v>4119</v>
      </c>
      <c r="I988" s="946"/>
      <c r="J988" s="1005" t="str">
        <f t="shared" si="19"/>
        <v>CHYBNÁ CENA</v>
      </c>
    </row>
    <row r="989" spans="1:10" s="113" customFormat="1">
      <c r="A989" s="371"/>
      <c r="B989" s="379" t="s">
        <v>577</v>
      </c>
      <c r="C989" s="380" t="s">
        <v>4649</v>
      </c>
      <c r="D989" s="805"/>
      <c r="E989" s="376"/>
      <c r="F989" s="994"/>
      <c r="G989" s="401"/>
      <c r="H989" s="374"/>
      <c r="I989" s="946"/>
      <c r="J989" s="1005" t="str">
        <f t="shared" si="19"/>
        <v/>
      </c>
    </row>
    <row r="990" spans="1:10" s="113" customFormat="1" ht="33.75">
      <c r="A990" s="371">
        <v>4</v>
      </c>
      <c r="B990" s="372" t="s">
        <v>82</v>
      </c>
      <c r="C990" s="374" t="s">
        <v>83</v>
      </c>
      <c r="D990" s="400" t="s">
        <v>1751</v>
      </c>
      <c r="E990" s="376">
        <v>350.42</v>
      </c>
      <c r="F990" s="994"/>
      <c r="G990" s="401">
        <f>E990*F990</f>
        <v>0</v>
      </c>
      <c r="H990" s="374" t="s">
        <v>4119</v>
      </c>
      <c r="I990" s="946"/>
      <c r="J990" s="1005" t="str">
        <f t="shared" si="19"/>
        <v>CHYBNÁ CENA</v>
      </c>
    </row>
    <row r="991" spans="1:10" s="113" customFormat="1">
      <c r="A991" s="371"/>
      <c r="B991" s="379" t="s">
        <v>577</v>
      </c>
      <c r="C991" s="380" t="s">
        <v>4649</v>
      </c>
      <c r="D991" s="805"/>
      <c r="E991" s="376"/>
      <c r="F991" s="994"/>
      <c r="G991" s="401"/>
      <c r="H991" s="374"/>
      <c r="I991" s="946"/>
      <c r="J991" s="1005" t="str">
        <f t="shared" si="19"/>
        <v/>
      </c>
    </row>
    <row r="992" spans="1:10" s="113" customFormat="1" ht="33.75">
      <c r="A992" s="371">
        <v>5</v>
      </c>
      <c r="B992" s="372" t="s">
        <v>1909</v>
      </c>
      <c r="C992" s="374" t="s">
        <v>4654</v>
      </c>
      <c r="D992" s="400" t="s">
        <v>1751</v>
      </c>
      <c r="E992" s="376">
        <v>146.72</v>
      </c>
      <c r="F992" s="994"/>
      <c r="G992" s="401">
        <f>E992*F992</f>
        <v>0</v>
      </c>
      <c r="H992" s="374" t="s">
        <v>4119</v>
      </c>
      <c r="I992" s="946"/>
      <c r="J992" s="1005" t="str">
        <f t="shared" si="19"/>
        <v>CHYBNÁ CENA</v>
      </c>
    </row>
    <row r="993" spans="1:10" s="113" customFormat="1">
      <c r="A993" s="371"/>
      <c r="B993" s="372"/>
      <c r="C993" s="380" t="s">
        <v>3404</v>
      </c>
      <c r="D993" s="400"/>
      <c r="E993" s="376"/>
      <c r="F993" s="994"/>
      <c r="G993" s="401"/>
      <c r="H993" s="374"/>
      <c r="I993" s="946"/>
      <c r="J993" s="1005" t="str">
        <f t="shared" si="19"/>
        <v/>
      </c>
    </row>
    <row r="994" spans="1:10" s="113" customFormat="1">
      <c r="A994" s="371"/>
      <c r="B994" s="372"/>
      <c r="C994" s="380" t="s">
        <v>2903</v>
      </c>
      <c r="D994" s="400"/>
      <c r="E994" s="376"/>
      <c r="F994" s="994"/>
      <c r="G994" s="401"/>
      <c r="H994" s="374"/>
      <c r="I994" s="946"/>
      <c r="J994" s="1005" t="str">
        <f t="shared" si="19"/>
        <v/>
      </c>
    </row>
    <row r="995" spans="1:10" s="113" customFormat="1" ht="33.75">
      <c r="A995" s="371">
        <v>6</v>
      </c>
      <c r="B995" s="372" t="s">
        <v>1910</v>
      </c>
      <c r="C995" s="374" t="s">
        <v>4653</v>
      </c>
      <c r="D995" s="400" t="s">
        <v>1751</v>
      </c>
      <c r="E995" s="376">
        <v>132.83000000000001</v>
      </c>
      <c r="F995" s="994"/>
      <c r="G995" s="401">
        <f>E995*F995</f>
        <v>0</v>
      </c>
      <c r="H995" s="374" t="s">
        <v>4119</v>
      </c>
      <c r="I995" s="946"/>
      <c r="J995" s="1005" t="str">
        <f t="shared" si="19"/>
        <v>CHYBNÁ CENA</v>
      </c>
    </row>
    <row r="996" spans="1:10" s="113" customFormat="1">
      <c r="A996" s="371"/>
      <c r="B996" s="372"/>
      <c r="C996" s="380" t="s">
        <v>3405</v>
      </c>
      <c r="D996" s="400"/>
      <c r="E996" s="376"/>
      <c r="F996" s="994"/>
      <c r="G996" s="401"/>
      <c r="H996" s="374"/>
      <c r="I996" s="946"/>
      <c r="J996" s="1005" t="str">
        <f t="shared" si="19"/>
        <v/>
      </c>
    </row>
    <row r="997" spans="1:10" s="113" customFormat="1">
      <c r="A997" s="371"/>
      <c r="B997" s="372"/>
      <c r="C997" s="380" t="s">
        <v>2903</v>
      </c>
      <c r="D997" s="400"/>
      <c r="E997" s="376"/>
      <c r="F997" s="994"/>
      <c r="G997" s="401"/>
      <c r="H997" s="374"/>
      <c r="I997" s="946"/>
      <c r="J997" s="1005" t="str">
        <f t="shared" si="19"/>
        <v/>
      </c>
    </row>
    <row r="998" spans="1:10" s="113" customFormat="1" ht="33.75">
      <c r="A998" s="371">
        <v>7</v>
      </c>
      <c r="B998" s="372" t="s">
        <v>1911</v>
      </c>
      <c r="C998" s="374" t="s">
        <v>4652</v>
      </c>
      <c r="D998" s="400" t="s">
        <v>1751</v>
      </c>
      <c r="E998" s="376">
        <v>88.4</v>
      </c>
      <c r="F998" s="994"/>
      <c r="G998" s="401">
        <f>E998*F998</f>
        <v>0</v>
      </c>
      <c r="H998" s="374" t="s">
        <v>4119</v>
      </c>
      <c r="I998" s="946"/>
      <c r="J998" s="1005" t="str">
        <f t="shared" si="19"/>
        <v>CHYBNÁ CENA</v>
      </c>
    </row>
    <row r="999" spans="1:10" s="113" customFormat="1">
      <c r="A999" s="371"/>
      <c r="B999" s="372"/>
      <c r="C999" s="380" t="s">
        <v>3406</v>
      </c>
      <c r="D999" s="400"/>
      <c r="E999" s="376"/>
      <c r="F999" s="994"/>
      <c r="G999" s="401"/>
      <c r="H999" s="374"/>
      <c r="I999" s="946"/>
      <c r="J999" s="1005" t="str">
        <f t="shared" si="19"/>
        <v/>
      </c>
    </row>
    <row r="1000" spans="1:10" s="113" customFormat="1">
      <c r="A1000" s="371"/>
      <c r="B1000" s="372"/>
      <c r="C1000" s="380" t="s">
        <v>3407</v>
      </c>
      <c r="D1000" s="400"/>
      <c r="E1000" s="376"/>
      <c r="F1000" s="994"/>
      <c r="G1000" s="401"/>
      <c r="H1000" s="374"/>
      <c r="I1000" s="946"/>
      <c r="J1000" s="1005" t="str">
        <f t="shared" si="19"/>
        <v/>
      </c>
    </row>
    <row r="1001" spans="1:10" s="113" customFormat="1">
      <c r="A1001" s="371"/>
      <c r="B1001" s="372"/>
      <c r="C1001" s="380" t="s">
        <v>2903</v>
      </c>
      <c r="D1001" s="400"/>
      <c r="E1001" s="376"/>
      <c r="F1001" s="994"/>
      <c r="G1001" s="401"/>
      <c r="H1001" s="374"/>
      <c r="I1001" s="946"/>
      <c r="J1001" s="1005" t="str">
        <f t="shared" si="19"/>
        <v/>
      </c>
    </row>
    <row r="1002" spans="1:10" s="113" customFormat="1">
      <c r="A1002" s="371">
        <v>8</v>
      </c>
      <c r="B1002" s="372" t="s">
        <v>1912</v>
      </c>
      <c r="C1002" s="374" t="s">
        <v>3507</v>
      </c>
      <c r="D1002" s="400" t="s">
        <v>1766</v>
      </c>
      <c r="E1002" s="376">
        <v>2.14</v>
      </c>
      <c r="F1002" s="994"/>
      <c r="G1002" s="401">
        <f>E1002*F1002</f>
        <v>0</v>
      </c>
      <c r="H1002" s="374"/>
      <c r="I1002" s="946"/>
      <c r="J1002" s="1005" t="str">
        <f t="shared" si="19"/>
        <v>CHYBNÁ CENA</v>
      </c>
    </row>
    <row r="1003" spans="1:10" s="113" customFormat="1">
      <c r="A1003" s="371"/>
      <c r="B1003" s="379" t="s">
        <v>577</v>
      </c>
      <c r="C1003" s="374"/>
      <c r="D1003" s="400"/>
      <c r="E1003" s="376"/>
      <c r="F1003" s="994"/>
      <c r="G1003" s="401"/>
      <c r="H1003" s="374"/>
      <c r="I1003" s="946"/>
      <c r="J1003" s="1005" t="str">
        <f t="shared" si="19"/>
        <v/>
      </c>
    </row>
    <row r="1004" spans="1:10" s="113" customFormat="1">
      <c r="A1004" s="705" t="s">
        <v>4676</v>
      </c>
      <c r="B1004" s="706" t="s">
        <v>1319</v>
      </c>
      <c r="C1004" s="712" t="s">
        <v>1320</v>
      </c>
      <c r="D1004" s="709"/>
      <c r="E1004" s="710"/>
      <c r="F1004" s="998"/>
      <c r="G1004" s="708">
        <f>SUM(G1005:G1033)</f>
        <v>0</v>
      </c>
      <c r="H1004" s="948"/>
      <c r="I1004" s="950"/>
      <c r="J1004" s="1005" t="str">
        <f t="shared" si="19"/>
        <v/>
      </c>
    </row>
    <row r="1005" spans="1:10" s="210" customFormat="1" ht="33.75">
      <c r="A1005" s="371">
        <v>1</v>
      </c>
      <c r="B1005" s="372" t="s">
        <v>1321</v>
      </c>
      <c r="C1005" s="374" t="s">
        <v>1322</v>
      </c>
      <c r="D1005" s="400" t="s">
        <v>1751</v>
      </c>
      <c r="E1005" s="376">
        <v>88.76</v>
      </c>
      <c r="F1005" s="994"/>
      <c r="G1005" s="401">
        <f>E1005*F1005</f>
        <v>0</v>
      </c>
      <c r="H1005" s="374" t="s">
        <v>4119</v>
      </c>
      <c r="I1005" s="959"/>
      <c r="J1005" s="1005" t="str">
        <f t="shared" si="19"/>
        <v>CHYBNÁ CENA</v>
      </c>
    </row>
    <row r="1006" spans="1:10" s="210" customFormat="1">
      <c r="A1006" s="378"/>
      <c r="B1006" s="379" t="s">
        <v>577</v>
      </c>
      <c r="C1006" s="380" t="s">
        <v>1323</v>
      </c>
      <c r="D1006" s="805"/>
      <c r="E1006" s="382"/>
      <c r="F1006" s="995"/>
      <c r="G1006" s="414"/>
      <c r="H1006" s="374"/>
      <c r="I1006" s="959"/>
      <c r="J1006" s="1005" t="str">
        <f t="shared" si="19"/>
        <v/>
      </c>
    </row>
    <row r="1007" spans="1:10" s="210" customFormat="1">
      <c r="A1007" s="378"/>
      <c r="B1007" s="395"/>
      <c r="C1007" s="380" t="s">
        <v>2934</v>
      </c>
      <c r="D1007" s="805"/>
      <c r="E1007" s="382"/>
      <c r="F1007" s="995"/>
      <c r="G1007" s="414"/>
      <c r="H1007" s="374"/>
      <c r="I1007" s="959"/>
      <c r="J1007" s="1005" t="str">
        <f t="shared" si="19"/>
        <v/>
      </c>
    </row>
    <row r="1008" spans="1:10" s="210" customFormat="1">
      <c r="A1008" s="371">
        <v>2</v>
      </c>
      <c r="B1008" s="372" t="s">
        <v>1324</v>
      </c>
      <c r="C1008" s="374" t="s">
        <v>1325</v>
      </c>
      <c r="D1008" s="400" t="s">
        <v>1751</v>
      </c>
      <c r="E1008" s="376">
        <v>93.2</v>
      </c>
      <c r="F1008" s="994"/>
      <c r="G1008" s="401">
        <f>E1008*F1008</f>
        <v>0</v>
      </c>
      <c r="H1008" s="374" t="s">
        <v>4836</v>
      </c>
      <c r="I1008" s="959"/>
      <c r="J1008" s="1005" t="str">
        <f t="shared" si="19"/>
        <v>CHYBNÁ CENA</v>
      </c>
    </row>
    <row r="1009" spans="1:10" s="210" customFormat="1">
      <c r="A1009" s="378"/>
      <c r="B1009" s="379" t="s">
        <v>577</v>
      </c>
      <c r="C1009" s="380" t="s">
        <v>4619</v>
      </c>
      <c r="D1009" s="805"/>
      <c r="E1009" s="382"/>
      <c r="F1009" s="995"/>
      <c r="G1009" s="414"/>
      <c r="H1009" s="374"/>
      <c r="I1009" s="959"/>
      <c r="J1009" s="1005" t="str">
        <f t="shared" si="19"/>
        <v/>
      </c>
    </row>
    <row r="1010" spans="1:10" s="210" customFormat="1">
      <c r="A1010" s="378"/>
      <c r="B1010" s="379"/>
      <c r="C1010" s="380" t="s">
        <v>2903</v>
      </c>
      <c r="D1010" s="805"/>
      <c r="E1010" s="382"/>
      <c r="F1010" s="995"/>
      <c r="G1010" s="414"/>
      <c r="H1010" s="374"/>
      <c r="I1010" s="959"/>
      <c r="J1010" s="1005" t="str">
        <f t="shared" si="19"/>
        <v/>
      </c>
    </row>
    <row r="1011" spans="1:10" s="210" customFormat="1" ht="22.5">
      <c r="A1011" s="371">
        <v>3</v>
      </c>
      <c r="B1011" s="372" t="s">
        <v>1326</v>
      </c>
      <c r="C1011" s="374" t="s">
        <v>1327</v>
      </c>
      <c r="D1011" s="400" t="s">
        <v>1751</v>
      </c>
      <c r="E1011" s="376">
        <v>319.21940000000001</v>
      </c>
      <c r="F1011" s="994"/>
      <c r="G1011" s="401">
        <f>E1011*F1011</f>
        <v>0</v>
      </c>
      <c r="H1011" s="374" t="s">
        <v>4842</v>
      </c>
      <c r="I1011" s="374" t="s">
        <v>4841</v>
      </c>
      <c r="J1011" s="1005" t="str">
        <f t="shared" si="19"/>
        <v>CHYBNÁ CENA</v>
      </c>
    </row>
    <row r="1012" spans="1:10" s="210" customFormat="1">
      <c r="A1012" s="378"/>
      <c r="B1012" s="379" t="s">
        <v>577</v>
      </c>
      <c r="C1012" s="380" t="s">
        <v>1328</v>
      </c>
      <c r="D1012" s="805"/>
      <c r="E1012" s="382"/>
      <c r="F1012" s="995"/>
      <c r="G1012" s="414"/>
      <c r="H1012" s="374"/>
      <c r="I1012" s="959"/>
      <c r="J1012" s="1005" t="str">
        <f t="shared" si="19"/>
        <v/>
      </c>
    </row>
    <row r="1013" spans="1:10" s="210" customFormat="1">
      <c r="A1013" s="378"/>
      <c r="B1013" s="395"/>
      <c r="C1013" s="380" t="s">
        <v>1329</v>
      </c>
      <c r="D1013" s="805"/>
      <c r="E1013" s="382"/>
      <c r="F1013" s="995"/>
      <c r="G1013" s="414"/>
      <c r="H1013" s="374"/>
      <c r="I1013" s="959"/>
      <c r="J1013" s="1005" t="str">
        <f t="shared" si="19"/>
        <v/>
      </c>
    </row>
    <row r="1014" spans="1:10" s="210" customFormat="1">
      <c r="A1014" s="378"/>
      <c r="B1014" s="395"/>
      <c r="C1014" s="380" t="s">
        <v>1330</v>
      </c>
      <c r="D1014" s="805"/>
      <c r="E1014" s="382"/>
      <c r="F1014" s="995"/>
      <c r="G1014" s="414"/>
      <c r="H1014" s="374"/>
      <c r="I1014" s="959"/>
      <c r="J1014" s="1005" t="str">
        <f t="shared" si="19"/>
        <v/>
      </c>
    </row>
    <row r="1015" spans="1:10" s="210" customFormat="1" ht="22.5">
      <c r="A1015" s="371">
        <v>4</v>
      </c>
      <c r="B1015" s="372" t="s">
        <v>1331</v>
      </c>
      <c r="C1015" s="374" t="s">
        <v>1332</v>
      </c>
      <c r="D1015" s="400" t="s">
        <v>1751</v>
      </c>
      <c r="E1015" s="376">
        <v>344.75760000000002</v>
      </c>
      <c r="F1015" s="994"/>
      <c r="G1015" s="401">
        <f>E1015*F1015</f>
        <v>0</v>
      </c>
      <c r="H1015" s="374" t="s">
        <v>4842</v>
      </c>
      <c r="I1015" s="374" t="s">
        <v>4841</v>
      </c>
      <c r="J1015" s="1005" t="str">
        <f t="shared" si="19"/>
        <v>CHYBNÁ CENA</v>
      </c>
    </row>
    <row r="1016" spans="1:10" s="210" customFormat="1">
      <c r="A1016" s="378"/>
      <c r="B1016" s="379"/>
      <c r="C1016" s="380" t="s">
        <v>1333</v>
      </c>
      <c r="D1016" s="805"/>
      <c r="E1016" s="382"/>
      <c r="F1016" s="995"/>
      <c r="G1016" s="414"/>
      <c r="H1016" s="374"/>
      <c r="I1016" s="959"/>
      <c r="J1016" s="1005" t="str">
        <f t="shared" si="19"/>
        <v/>
      </c>
    </row>
    <row r="1017" spans="1:10" s="210" customFormat="1">
      <c r="A1017" s="378"/>
      <c r="B1017" s="395"/>
      <c r="C1017" s="380" t="s">
        <v>3519</v>
      </c>
      <c r="D1017" s="805"/>
      <c r="E1017" s="382"/>
      <c r="F1017" s="995"/>
      <c r="G1017" s="414"/>
      <c r="H1017" s="374"/>
      <c r="I1017" s="959"/>
      <c r="J1017" s="1005" t="str">
        <f t="shared" si="19"/>
        <v/>
      </c>
    </row>
    <row r="1018" spans="1:10" s="210" customFormat="1">
      <c r="A1018" s="371">
        <v>5</v>
      </c>
      <c r="B1018" s="372" t="s">
        <v>1334</v>
      </c>
      <c r="C1018" s="374" t="s">
        <v>1335</v>
      </c>
      <c r="D1018" s="400" t="s">
        <v>1751</v>
      </c>
      <c r="E1018" s="376">
        <v>391.36</v>
      </c>
      <c r="F1018" s="994"/>
      <c r="G1018" s="401">
        <f>E1018*F1018</f>
        <v>0</v>
      </c>
      <c r="H1018" s="374"/>
      <c r="I1018" s="959"/>
      <c r="J1018" s="1005" t="str">
        <f t="shared" si="19"/>
        <v>CHYBNÁ CENA</v>
      </c>
    </row>
    <row r="1019" spans="1:10" s="210" customFormat="1">
      <c r="A1019" s="378"/>
      <c r="B1019" s="379" t="s">
        <v>577</v>
      </c>
      <c r="C1019" s="380" t="s">
        <v>1336</v>
      </c>
      <c r="D1019" s="805"/>
      <c r="E1019" s="382"/>
      <c r="F1019" s="995"/>
      <c r="G1019" s="414"/>
      <c r="H1019" s="374"/>
      <c r="I1019" s="959"/>
      <c r="J1019" s="1005" t="str">
        <f t="shared" si="19"/>
        <v/>
      </c>
    </row>
    <row r="1020" spans="1:10" s="210" customFormat="1">
      <c r="A1020" s="378"/>
      <c r="B1020" s="395"/>
      <c r="C1020" s="380" t="s">
        <v>1337</v>
      </c>
      <c r="D1020" s="805"/>
      <c r="E1020" s="382"/>
      <c r="F1020" s="995"/>
      <c r="G1020" s="414"/>
      <c r="H1020" s="374"/>
      <c r="I1020" s="959"/>
      <c r="J1020" s="1005" t="str">
        <f t="shared" si="19"/>
        <v/>
      </c>
    </row>
    <row r="1021" spans="1:10" s="210" customFormat="1" ht="33.75">
      <c r="A1021" s="371">
        <v>6</v>
      </c>
      <c r="B1021" s="372" t="s">
        <v>3509</v>
      </c>
      <c r="C1021" s="374" t="s">
        <v>3510</v>
      </c>
      <c r="D1021" s="400" t="s">
        <v>1751</v>
      </c>
      <c r="E1021" s="376">
        <v>177.2</v>
      </c>
      <c r="F1021" s="994"/>
      <c r="G1021" s="377">
        <f>E1021*F1021</f>
        <v>0</v>
      </c>
      <c r="H1021" s="374" t="s">
        <v>4834</v>
      </c>
      <c r="I1021" s="959"/>
      <c r="J1021" s="1005" t="str">
        <f t="shared" si="19"/>
        <v>CHYBNÁ CENA</v>
      </c>
    </row>
    <row r="1022" spans="1:10" s="210" customFormat="1">
      <c r="A1022" s="378"/>
      <c r="B1022" s="379" t="s">
        <v>577</v>
      </c>
      <c r="C1022" s="380" t="s">
        <v>3511</v>
      </c>
      <c r="D1022" s="805"/>
      <c r="E1022" s="382"/>
      <c r="F1022" s="995"/>
      <c r="G1022" s="384"/>
      <c r="H1022" s="374"/>
      <c r="I1022" s="959"/>
      <c r="J1022" s="1005" t="str">
        <f t="shared" si="19"/>
        <v/>
      </c>
    </row>
    <row r="1023" spans="1:10" s="210" customFormat="1">
      <c r="A1023" s="371">
        <v>7</v>
      </c>
      <c r="B1023" s="372" t="s">
        <v>3512</v>
      </c>
      <c r="C1023" s="374" t="s">
        <v>3517</v>
      </c>
      <c r="D1023" s="400" t="s">
        <v>1751</v>
      </c>
      <c r="E1023" s="376">
        <v>191.37</v>
      </c>
      <c r="F1023" s="994"/>
      <c r="G1023" s="377">
        <f>E1023*F1023</f>
        <v>0</v>
      </c>
      <c r="H1023" s="374" t="s">
        <v>4835</v>
      </c>
      <c r="I1023" s="959"/>
      <c r="J1023" s="1005" t="str">
        <f t="shared" si="19"/>
        <v>CHYBNÁ CENA</v>
      </c>
    </row>
    <row r="1024" spans="1:10" s="210" customFormat="1">
      <c r="A1024" s="378"/>
      <c r="B1024" s="379" t="s">
        <v>577</v>
      </c>
      <c r="C1024" s="380" t="s">
        <v>3511</v>
      </c>
      <c r="D1024" s="805"/>
      <c r="E1024" s="382"/>
      <c r="F1024" s="995"/>
      <c r="G1024" s="384"/>
      <c r="H1024" s="374"/>
      <c r="I1024" s="959"/>
      <c r="J1024" s="1005" t="str">
        <f t="shared" si="19"/>
        <v/>
      </c>
    </row>
    <row r="1025" spans="1:10" s="210" customFormat="1">
      <c r="A1025" s="378"/>
      <c r="B1025" s="395"/>
      <c r="C1025" s="380" t="s">
        <v>3519</v>
      </c>
      <c r="D1025" s="805"/>
      <c r="E1025" s="382"/>
      <c r="F1025" s="995"/>
      <c r="G1025" s="384"/>
      <c r="H1025" s="374"/>
      <c r="I1025" s="959"/>
      <c r="J1025" s="1005" t="str">
        <f t="shared" si="19"/>
        <v/>
      </c>
    </row>
    <row r="1026" spans="1:10" s="210" customFormat="1">
      <c r="A1026" s="371">
        <v>8</v>
      </c>
      <c r="B1026" s="372" t="s">
        <v>3513</v>
      </c>
      <c r="C1026" s="374" t="s">
        <v>3518</v>
      </c>
      <c r="D1026" s="400" t="s">
        <v>1751</v>
      </c>
      <c r="E1026" s="376">
        <v>191.37</v>
      </c>
      <c r="F1026" s="994"/>
      <c r="G1026" s="377">
        <f>E1026*F1026</f>
        <v>0</v>
      </c>
      <c r="H1026" s="374" t="s">
        <v>4835</v>
      </c>
      <c r="I1026" s="959"/>
      <c r="J1026" s="1005" t="str">
        <f t="shared" si="19"/>
        <v>CHYBNÁ CENA</v>
      </c>
    </row>
    <row r="1027" spans="1:10" s="210" customFormat="1">
      <c r="A1027" s="378"/>
      <c r="B1027" s="379" t="s">
        <v>577</v>
      </c>
      <c r="C1027" s="380" t="s">
        <v>3511</v>
      </c>
      <c r="D1027" s="805"/>
      <c r="E1027" s="382"/>
      <c r="F1027" s="995"/>
      <c r="G1027" s="384"/>
      <c r="H1027" s="374"/>
      <c r="I1027" s="959"/>
      <c r="J1027" s="1005" t="str">
        <f t="shared" si="19"/>
        <v/>
      </c>
    </row>
    <row r="1028" spans="1:10" s="210" customFormat="1">
      <c r="A1028" s="378"/>
      <c r="B1028" s="395"/>
      <c r="C1028" s="380" t="s">
        <v>3519</v>
      </c>
      <c r="D1028" s="805"/>
      <c r="E1028" s="382"/>
      <c r="F1028" s="995"/>
      <c r="G1028" s="414"/>
      <c r="H1028" s="374"/>
      <c r="I1028" s="959"/>
      <c r="J1028" s="1005" t="str">
        <f t="shared" si="19"/>
        <v/>
      </c>
    </row>
    <row r="1029" spans="1:10" s="210" customFormat="1">
      <c r="A1029" s="371">
        <v>9</v>
      </c>
      <c r="B1029" s="372" t="s">
        <v>3514</v>
      </c>
      <c r="C1029" s="374" t="s">
        <v>3515</v>
      </c>
      <c r="D1029" s="400" t="s">
        <v>1745</v>
      </c>
      <c r="E1029" s="376">
        <v>7.65</v>
      </c>
      <c r="F1029" s="994"/>
      <c r="G1029" s="401">
        <f>E1029*F1029</f>
        <v>0</v>
      </c>
      <c r="H1029" s="374"/>
      <c r="I1029" s="959"/>
      <c r="J1029" s="1005" t="str">
        <f t="shared" si="19"/>
        <v>CHYBNÁ CENA</v>
      </c>
    </row>
    <row r="1030" spans="1:10" s="210" customFormat="1">
      <c r="A1030" s="378"/>
      <c r="B1030" s="379" t="s">
        <v>577</v>
      </c>
      <c r="C1030" s="380" t="s">
        <v>3520</v>
      </c>
      <c r="D1030" s="805"/>
      <c r="E1030" s="382"/>
      <c r="F1030" s="995"/>
      <c r="G1030" s="414"/>
      <c r="H1030" s="374"/>
      <c r="I1030" s="959"/>
      <c r="J1030" s="1005" t="str">
        <f t="shared" si="19"/>
        <v/>
      </c>
    </row>
    <row r="1031" spans="1:10" s="210" customFormat="1">
      <c r="A1031" s="378"/>
      <c r="B1031" s="395"/>
      <c r="C1031" s="380" t="s">
        <v>3521</v>
      </c>
      <c r="D1031" s="805"/>
      <c r="E1031" s="382"/>
      <c r="F1031" s="995"/>
      <c r="G1031" s="414"/>
      <c r="H1031" s="374"/>
      <c r="I1031" s="959"/>
      <c r="J1031" s="1005" t="str">
        <f t="shared" si="19"/>
        <v/>
      </c>
    </row>
    <row r="1032" spans="1:10" s="210" customFormat="1">
      <c r="A1032" s="371">
        <v>10</v>
      </c>
      <c r="B1032" s="372" t="s">
        <v>1338</v>
      </c>
      <c r="C1032" s="374" t="s">
        <v>1339</v>
      </c>
      <c r="D1032" s="400" t="s">
        <v>1766</v>
      </c>
      <c r="E1032" s="376">
        <v>5.35</v>
      </c>
      <c r="F1032" s="994"/>
      <c r="G1032" s="401">
        <f>E1032*F1032</f>
        <v>0</v>
      </c>
      <c r="H1032" s="374"/>
      <c r="I1032" s="959"/>
      <c r="J1032" s="1005" t="str">
        <f t="shared" ref="J1032:J1095" si="20">IF((ISBLANK(D1032)),"",IF(G1032&lt;=0,"CHYBNÁ CENA",""))</f>
        <v>CHYBNÁ CENA</v>
      </c>
    </row>
    <row r="1033" spans="1:10" s="210" customFormat="1">
      <c r="A1033" s="371"/>
      <c r="B1033" s="379" t="s">
        <v>577</v>
      </c>
      <c r="C1033" s="374"/>
      <c r="D1033" s="400"/>
      <c r="E1033" s="376"/>
      <c r="F1033" s="994"/>
      <c r="G1033" s="401"/>
      <c r="H1033" s="374"/>
      <c r="I1033" s="959"/>
      <c r="J1033" s="1005" t="str">
        <f t="shared" si="20"/>
        <v/>
      </c>
    </row>
    <row r="1034" spans="1:10" s="113" customFormat="1">
      <c r="A1034" s="368"/>
      <c r="B1034" s="801" t="s">
        <v>391</v>
      </c>
      <c r="C1034" s="802" t="str">
        <f>CONCATENATE(B1004," ",C1004)</f>
        <v>762 Konstrukce tesařské</v>
      </c>
      <c r="D1034" s="368"/>
      <c r="E1034" s="402"/>
      <c r="F1034" s="1003"/>
      <c r="G1034" s="804"/>
      <c r="H1034" s="374"/>
      <c r="I1034" s="953"/>
      <c r="J1034" s="1005" t="str">
        <f t="shared" si="20"/>
        <v/>
      </c>
    </row>
    <row r="1035" spans="1:10" s="113" customFormat="1">
      <c r="A1035" s="705" t="s">
        <v>4676</v>
      </c>
      <c r="B1035" s="706" t="s">
        <v>1340</v>
      </c>
      <c r="C1035" s="712" t="s">
        <v>1341</v>
      </c>
      <c r="D1035" s="709"/>
      <c r="E1035" s="710"/>
      <c r="F1035" s="998"/>
      <c r="G1035" s="708">
        <f>SUM(G1036:G1068)</f>
        <v>0</v>
      </c>
      <c r="H1035" s="948"/>
      <c r="I1035" s="950"/>
      <c r="J1035" s="1005" t="str">
        <f t="shared" si="20"/>
        <v/>
      </c>
    </row>
    <row r="1036" spans="1:10" s="113" customFormat="1" ht="22.5">
      <c r="A1036" s="371">
        <v>1</v>
      </c>
      <c r="B1036" s="372" t="s">
        <v>1342</v>
      </c>
      <c r="C1036" s="373" t="s">
        <v>1343</v>
      </c>
      <c r="D1036" s="375" t="s">
        <v>4492</v>
      </c>
      <c r="E1036" s="376">
        <v>10.7</v>
      </c>
      <c r="F1036" s="994"/>
      <c r="G1036" s="401">
        <f>E1036*F1036</f>
        <v>0</v>
      </c>
      <c r="H1036" s="374" t="s">
        <v>4843</v>
      </c>
      <c r="I1036" s="946"/>
      <c r="J1036" s="1005" t="str">
        <f t="shared" si="20"/>
        <v>CHYBNÁ CENA</v>
      </c>
    </row>
    <row r="1037" spans="1:10" s="113" customFormat="1">
      <c r="A1037" s="378"/>
      <c r="B1037" s="379" t="s">
        <v>577</v>
      </c>
      <c r="C1037" s="380" t="s">
        <v>604</v>
      </c>
      <c r="D1037" s="805"/>
      <c r="E1037" s="382"/>
      <c r="F1037" s="995"/>
      <c r="G1037" s="414"/>
      <c r="H1037" s="383"/>
      <c r="I1037" s="953"/>
      <c r="J1037" s="1005" t="str">
        <f t="shared" si="20"/>
        <v/>
      </c>
    </row>
    <row r="1038" spans="1:10" s="113" customFormat="1" ht="22.5">
      <c r="A1038" s="371">
        <v>2</v>
      </c>
      <c r="B1038" s="372" t="s">
        <v>1344</v>
      </c>
      <c r="C1038" s="373" t="s">
        <v>1345</v>
      </c>
      <c r="D1038" s="375" t="s">
        <v>4492</v>
      </c>
      <c r="E1038" s="376">
        <v>23.3</v>
      </c>
      <c r="F1038" s="994"/>
      <c r="G1038" s="401">
        <f>E1038*F1038</f>
        <v>0</v>
      </c>
      <c r="H1038" s="374" t="s">
        <v>4843</v>
      </c>
      <c r="I1038" s="953"/>
      <c r="J1038" s="1005" t="str">
        <f t="shared" si="20"/>
        <v>CHYBNÁ CENA</v>
      </c>
    </row>
    <row r="1039" spans="1:10" s="113" customFormat="1">
      <c r="A1039" s="378"/>
      <c r="B1039" s="379" t="s">
        <v>577</v>
      </c>
      <c r="C1039" s="380" t="s">
        <v>606</v>
      </c>
      <c r="D1039" s="805"/>
      <c r="E1039" s="382"/>
      <c r="F1039" s="995"/>
      <c r="G1039" s="414"/>
      <c r="H1039" s="383"/>
      <c r="I1039" s="946"/>
      <c r="J1039" s="1005" t="str">
        <f t="shared" si="20"/>
        <v/>
      </c>
    </row>
    <row r="1040" spans="1:10" s="113" customFormat="1" ht="22.5">
      <c r="A1040" s="371">
        <v>3</v>
      </c>
      <c r="B1040" s="372" t="s">
        <v>1346</v>
      </c>
      <c r="C1040" s="373" t="s">
        <v>1347</v>
      </c>
      <c r="D1040" s="375" t="s">
        <v>4492</v>
      </c>
      <c r="E1040" s="376">
        <v>75.63</v>
      </c>
      <c r="F1040" s="994"/>
      <c r="G1040" s="401">
        <f>E1040*F1040</f>
        <v>0</v>
      </c>
      <c r="H1040" s="374" t="s">
        <v>4843</v>
      </c>
      <c r="I1040" s="946"/>
      <c r="J1040" s="1005" t="str">
        <f t="shared" si="20"/>
        <v>CHYBNÁ CENA</v>
      </c>
    </row>
    <row r="1041" spans="1:10" s="113" customFormat="1">
      <c r="A1041" s="378"/>
      <c r="B1041" s="379" t="s">
        <v>577</v>
      </c>
      <c r="C1041" s="380" t="s">
        <v>1348</v>
      </c>
      <c r="D1041" s="805"/>
      <c r="E1041" s="382"/>
      <c r="F1041" s="995"/>
      <c r="G1041" s="414"/>
      <c r="H1041" s="383"/>
      <c r="I1041" s="946"/>
      <c r="J1041" s="1005" t="str">
        <f t="shared" si="20"/>
        <v/>
      </c>
    </row>
    <row r="1042" spans="1:10" s="113" customFormat="1">
      <c r="A1042" s="378"/>
      <c r="B1042" s="395"/>
      <c r="C1042" s="380" t="s">
        <v>1349</v>
      </c>
      <c r="D1042" s="805"/>
      <c r="E1042" s="382"/>
      <c r="F1042" s="995"/>
      <c r="G1042" s="414"/>
      <c r="H1042" s="383"/>
      <c r="I1042" s="946"/>
      <c r="J1042" s="1005" t="str">
        <f t="shared" si="20"/>
        <v/>
      </c>
    </row>
    <row r="1043" spans="1:10" s="113" customFormat="1" ht="22.5">
      <c r="A1043" s="371">
        <v>4</v>
      </c>
      <c r="B1043" s="372" t="s">
        <v>1350</v>
      </c>
      <c r="C1043" s="373" t="s">
        <v>1351</v>
      </c>
      <c r="D1043" s="375" t="s">
        <v>4492</v>
      </c>
      <c r="E1043" s="376">
        <v>538.11</v>
      </c>
      <c r="F1043" s="994"/>
      <c r="G1043" s="401">
        <f>E1043*F1043</f>
        <v>0</v>
      </c>
      <c r="H1043" s="374" t="s">
        <v>4843</v>
      </c>
      <c r="I1043" s="946"/>
      <c r="J1043" s="1005" t="str">
        <f t="shared" si="20"/>
        <v>CHYBNÁ CENA</v>
      </c>
    </row>
    <row r="1044" spans="1:10" s="113" customFormat="1">
      <c r="A1044" s="378"/>
      <c r="B1044" s="379" t="s">
        <v>577</v>
      </c>
      <c r="C1044" s="380" t="s">
        <v>607</v>
      </c>
      <c r="D1044" s="805"/>
      <c r="E1044" s="382"/>
      <c r="F1044" s="995"/>
      <c r="G1044" s="414"/>
      <c r="H1044" s="383"/>
      <c r="I1044" s="946"/>
      <c r="J1044" s="1005" t="str">
        <f t="shared" si="20"/>
        <v/>
      </c>
    </row>
    <row r="1045" spans="1:10" s="113" customFormat="1">
      <c r="A1045" s="378"/>
      <c r="B1045" s="395"/>
      <c r="C1045" s="380" t="s">
        <v>1352</v>
      </c>
      <c r="D1045" s="805"/>
      <c r="E1045" s="382"/>
      <c r="F1045" s="995"/>
      <c r="G1045" s="414"/>
      <c r="H1045" s="383"/>
      <c r="I1045" s="946"/>
      <c r="J1045" s="1005" t="str">
        <f t="shared" si="20"/>
        <v/>
      </c>
    </row>
    <row r="1046" spans="1:10" s="113" customFormat="1" ht="22.5">
      <c r="A1046" s="371">
        <v>5</v>
      </c>
      <c r="B1046" s="372" t="s">
        <v>1353</v>
      </c>
      <c r="C1046" s="373" t="s">
        <v>1354</v>
      </c>
      <c r="D1046" s="375" t="s">
        <v>4492</v>
      </c>
      <c r="E1046" s="376">
        <v>83.03</v>
      </c>
      <c r="F1046" s="994"/>
      <c r="G1046" s="401">
        <f>E1046*F1046</f>
        <v>0</v>
      </c>
      <c r="H1046" s="374" t="s">
        <v>4843</v>
      </c>
      <c r="I1046" s="946"/>
      <c r="J1046" s="1005" t="str">
        <f t="shared" si="20"/>
        <v>CHYBNÁ CENA</v>
      </c>
    </row>
    <row r="1047" spans="1:10" s="113" customFormat="1">
      <c r="A1047" s="378"/>
      <c r="B1047" s="379" t="s">
        <v>577</v>
      </c>
      <c r="C1047" s="380" t="s">
        <v>1355</v>
      </c>
      <c r="D1047" s="805"/>
      <c r="E1047" s="382"/>
      <c r="F1047" s="995"/>
      <c r="G1047" s="414"/>
      <c r="H1047" s="383"/>
      <c r="I1047" s="946"/>
      <c r="J1047" s="1005" t="str">
        <f t="shared" si="20"/>
        <v/>
      </c>
    </row>
    <row r="1048" spans="1:10" s="113" customFormat="1" ht="22.5">
      <c r="A1048" s="371">
        <v>6</v>
      </c>
      <c r="B1048" s="372" t="s">
        <v>1356</v>
      </c>
      <c r="C1048" s="373" t="s">
        <v>1357</v>
      </c>
      <c r="D1048" s="375" t="s">
        <v>4492</v>
      </c>
      <c r="E1048" s="376">
        <v>556.77</v>
      </c>
      <c r="F1048" s="994"/>
      <c r="G1048" s="401">
        <f>E1048*F1048</f>
        <v>0</v>
      </c>
      <c r="H1048" s="374" t="s">
        <v>4843</v>
      </c>
      <c r="I1048" s="946"/>
      <c r="J1048" s="1005" t="str">
        <f t="shared" si="20"/>
        <v>CHYBNÁ CENA</v>
      </c>
    </row>
    <row r="1049" spans="1:10">
      <c r="A1049" s="378"/>
      <c r="B1049" s="379"/>
      <c r="C1049" s="380" t="s">
        <v>1358</v>
      </c>
      <c r="D1049" s="805"/>
      <c r="E1049" s="382"/>
      <c r="F1049" s="995"/>
      <c r="G1049" s="414"/>
      <c r="H1049" s="383"/>
      <c r="I1049" s="960"/>
      <c r="J1049" s="1005" t="str">
        <f t="shared" si="20"/>
        <v/>
      </c>
    </row>
    <row r="1050" spans="1:10" s="113" customFormat="1">
      <c r="A1050" s="378"/>
      <c r="B1050" s="395"/>
      <c r="C1050" s="380" t="s">
        <v>1359</v>
      </c>
      <c r="D1050" s="805"/>
      <c r="E1050" s="382"/>
      <c r="F1050" s="995"/>
      <c r="G1050" s="414"/>
      <c r="H1050" s="383"/>
      <c r="I1050" s="946"/>
      <c r="J1050" s="1005" t="str">
        <f t="shared" si="20"/>
        <v/>
      </c>
    </row>
    <row r="1051" spans="1:10" s="113" customFormat="1" ht="22.5">
      <c r="A1051" s="371">
        <v>7</v>
      </c>
      <c r="B1051" s="372" t="s">
        <v>1360</v>
      </c>
      <c r="C1051" s="373" t="s">
        <v>615</v>
      </c>
      <c r="D1051" s="375" t="s">
        <v>4492</v>
      </c>
      <c r="E1051" s="376">
        <v>1.7</v>
      </c>
      <c r="F1051" s="994"/>
      <c r="G1051" s="401">
        <f>E1051*F1051</f>
        <v>0</v>
      </c>
      <c r="H1051" s="374" t="s">
        <v>4842</v>
      </c>
      <c r="I1051" s="946"/>
      <c r="J1051" s="1005" t="str">
        <f t="shared" si="20"/>
        <v>CHYBNÁ CENA</v>
      </c>
    </row>
    <row r="1052" spans="1:10" s="113" customFormat="1">
      <c r="A1052" s="378"/>
      <c r="B1052" s="379" t="s">
        <v>577</v>
      </c>
      <c r="C1052" s="380" t="s">
        <v>616</v>
      </c>
      <c r="D1052" s="805"/>
      <c r="E1052" s="382"/>
      <c r="F1052" s="995"/>
      <c r="G1052" s="414"/>
      <c r="H1052" s="383"/>
      <c r="I1052" s="946"/>
      <c r="J1052" s="1005" t="str">
        <f t="shared" si="20"/>
        <v/>
      </c>
    </row>
    <row r="1053" spans="1:10" s="113" customFormat="1" ht="22.5">
      <c r="A1053" s="371">
        <v>8</v>
      </c>
      <c r="B1053" s="372" t="s">
        <v>617</v>
      </c>
      <c r="C1053" s="373" t="s">
        <v>618</v>
      </c>
      <c r="D1053" s="375" t="s">
        <v>4492</v>
      </c>
      <c r="E1053" s="376">
        <v>5.65</v>
      </c>
      <c r="F1053" s="994"/>
      <c r="G1053" s="401">
        <f>E1053*F1053</f>
        <v>0</v>
      </c>
      <c r="H1053" s="374" t="s">
        <v>4842</v>
      </c>
      <c r="I1053" s="946"/>
      <c r="J1053" s="1005" t="str">
        <f t="shared" si="20"/>
        <v>CHYBNÁ CENA</v>
      </c>
    </row>
    <row r="1054" spans="1:10" s="113" customFormat="1">
      <c r="A1054" s="378"/>
      <c r="B1054" s="379" t="s">
        <v>577</v>
      </c>
      <c r="C1054" s="380" t="s">
        <v>619</v>
      </c>
      <c r="D1054" s="805"/>
      <c r="E1054" s="382"/>
      <c r="F1054" s="995"/>
      <c r="G1054" s="414"/>
      <c r="H1054" s="383"/>
      <c r="I1054" s="946"/>
      <c r="J1054" s="1005" t="str">
        <f t="shared" si="20"/>
        <v/>
      </c>
    </row>
    <row r="1055" spans="1:10" s="113" customFormat="1" ht="22.5">
      <c r="A1055" s="371">
        <v>9</v>
      </c>
      <c r="B1055" s="372" t="s">
        <v>620</v>
      </c>
      <c r="C1055" s="373" t="s">
        <v>621</v>
      </c>
      <c r="D1055" s="375" t="s">
        <v>4492</v>
      </c>
      <c r="E1055" s="376">
        <v>123.82</v>
      </c>
      <c r="F1055" s="994"/>
      <c r="G1055" s="401">
        <f>E1055*F1055</f>
        <v>0</v>
      </c>
      <c r="H1055" s="374" t="s">
        <v>4842</v>
      </c>
      <c r="I1055" s="946"/>
      <c r="J1055" s="1005" t="str">
        <f t="shared" si="20"/>
        <v>CHYBNÁ CENA</v>
      </c>
    </row>
    <row r="1056" spans="1:10" s="113" customFormat="1">
      <c r="A1056" s="378"/>
      <c r="B1056" s="379" t="s">
        <v>577</v>
      </c>
      <c r="C1056" s="380" t="s">
        <v>622</v>
      </c>
      <c r="D1056" s="805"/>
      <c r="E1056" s="382"/>
      <c r="F1056" s="995"/>
      <c r="G1056" s="414"/>
      <c r="H1056" s="383"/>
      <c r="I1056" s="946"/>
      <c r="J1056" s="1005" t="str">
        <f t="shared" si="20"/>
        <v/>
      </c>
    </row>
    <row r="1057" spans="1:10" s="113" customFormat="1" ht="22.5">
      <c r="A1057" s="371">
        <v>10</v>
      </c>
      <c r="B1057" s="372" t="s">
        <v>620</v>
      </c>
      <c r="C1057" s="373" t="s">
        <v>623</v>
      </c>
      <c r="D1057" s="375" t="s">
        <v>4492</v>
      </c>
      <c r="E1057" s="376">
        <v>245.46</v>
      </c>
      <c r="F1057" s="994"/>
      <c r="G1057" s="401">
        <f>E1057*F1057</f>
        <v>0</v>
      </c>
      <c r="H1057" s="374" t="s">
        <v>4842</v>
      </c>
      <c r="I1057" s="946"/>
      <c r="J1057" s="1005" t="str">
        <f t="shared" si="20"/>
        <v>CHYBNÁ CENA</v>
      </c>
    </row>
    <row r="1058" spans="1:10" s="113" customFormat="1">
      <c r="A1058" s="378"/>
      <c r="B1058" s="379" t="s">
        <v>577</v>
      </c>
      <c r="C1058" s="380" t="s">
        <v>624</v>
      </c>
      <c r="D1058" s="805"/>
      <c r="E1058" s="382"/>
      <c r="F1058" s="995"/>
      <c r="G1058" s="414"/>
      <c r="H1058" s="383"/>
      <c r="I1058" s="946"/>
      <c r="J1058" s="1005" t="str">
        <f t="shared" si="20"/>
        <v/>
      </c>
    </row>
    <row r="1059" spans="1:10" s="113" customFormat="1">
      <c r="A1059" s="378"/>
      <c r="B1059" s="395"/>
      <c r="C1059" s="380" t="s">
        <v>625</v>
      </c>
      <c r="D1059" s="805"/>
      <c r="E1059" s="382"/>
      <c r="F1059" s="995"/>
      <c r="G1059" s="414"/>
      <c r="H1059" s="383"/>
      <c r="I1059" s="946"/>
      <c r="J1059" s="1005" t="str">
        <f t="shared" si="20"/>
        <v/>
      </c>
    </row>
    <row r="1060" spans="1:10" s="113" customFormat="1">
      <c r="A1060" s="378"/>
      <c r="B1060" s="395"/>
      <c r="C1060" s="380" t="s">
        <v>626</v>
      </c>
      <c r="D1060" s="805"/>
      <c r="E1060" s="382"/>
      <c r="F1060" s="995"/>
      <c r="G1060" s="414"/>
      <c r="H1060" s="383"/>
      <c r="I1060" s="946"/>
      <c r="J1060" s="1005" t="str">
        <f t="shared" si="20"/>
        <v/>
      </c>
    </row>
    <row r="1061" spans="1:10" s="113" customFormat="1">
      <c r="A1061" s="378"/>
      <c r="B1061" s="395"/>
      <c r="C1061" s="380" t="s">
        <v>627</v>
      </c>
      <c r="D1061" s="805"/>
      <c r="E1061" s="382"/>
      <c r="F1061" s="995"/>
      <c r="G1061" s="414"/>
      <c r="H1061" s="383"/>
      <c r="I1061" s="946"/>
      <c r="J1061" s="1005" t="str">
        <f t="shared" si="20"/>
        <v/>
      </c>
    </row>
    <row r="1062" spans="1:10" s="113" customFormat="1" ht="22.5">
      <c r="A1062" s="371">
        <v>11</v>
      </c>
      <c r="B1062" s="372" t="s">
        <v>628</v>
      </c>
      <c r="C1062" s="373" t="s">
        <v>629</v>
      </c>
      <c r="D1062" s="375" t="s">
        <v>4492</v>
      </c>
      <c r="E1062" s="376">
        <v>56.74</v>
      </c>
      <c r="F1062" s="994"/>
      <c r="G1062" s="401">
        <f>E1062*F1062</f>
        <v>0</v>
      </c>
      <c r="H1062" s="374" t="s">
        <v>4842</v>
      </c>
      <c r="I1062" s="946"/>
      <c r="J1062" s="1005" t="str">
        <f t="shared" si="20"/>
        <v>CHYBNÁ CENA</v>
      </c>
    </row>
    <row r="1063" spans="1:10" s="113" customFormat="1">
      <c r="A1063" s="378"/>
      <c r="B1063" s="379" t="s">
        <v>577</v>
      </c>
      <c r="C1063" s="380" t="s">
        <v>630</v>
      </c>
      <c r="D1063" s="805"/>
      <c r="E1063" s="382"/>
      <c r="F1063" s="995"/>
      <c r="G1063" s="414"/>
      <c r="H1063" s="383"/>
      <c r="I1063" s="946"/>
      <c r="J1063" s="1005" t="str">
        <f t="shared" si="20"/>
        <v/>
      </c>
    </row>
    <row r="1064" spans="1:10" s="113" customFormat="1">
      <c r="A1064" s="378"/>
      <c r="B1064" s="395"/>
      <c r="C1064" s="380" t="s">
        <v>605</v>
      </c>
      <c r="D1064" s="805"/>
      <c r="E1064" s="382"/>
      <c r="F1064" s="995"/>
      <c r="G1064" s="414"/>
      <c r="H1064" s="383"/>
      <c r="I1064" s="946"/>
      <c r="J1064" s="1005" t="str">
        <f t="shared" si="20"/>
        <v/>
      </c>
    </row>
    <row r="1065" spans="1:10" s="113" customFormat="1">
      <c r="A1065" s="371">
        <v>12</v>
      </c>
      <c r="B1065" s="372" t="s">
        <v>631</v>
      </c>
      <c r="C1065" s="373" t="s">
        <v>632</v>
      </c>
      <c r="D1065" s="375" t="s">
        <v>1751</v>
      </c>
      <c r="E1065" s="376">
        <v>5.45</v>
      </c>
      <c r="F1065" s="994"/>
      <c r="G1065" s="401">
        <f>E1065*F1065</f>
        <v>0</v>
      </c>
      <c r="H1065" s="374" t="s">
        <v>4844</v>
      </c>
      <c r="I1065" s="946"/>
      <c r="J1065" s="1005" t="str">
        <f t="shared" si="20"/>
        <v>CHYBNÁ CENA</v>
      </c>
    </row>
    <row r="1066" spans="1:10" s="113" customFormat="1">
      <c r="A1066" s="378"/>
      <c r="B1066" s="379" t="s">
        <v>577</v>
      </c>
      <c r="C1066" s="380" t="s">
        <v>2942</v>
      </c>
      <c r="D1066" s="805"/>
      <c r="E1066" s="382"/>
      <c r="F1066" s="995"/>
      <c r="G1066" s="414"/>
      <c r="H1066" s="383"/>
      <c r="I1066" s="946"/>
      <c r="J1066" s="1005" t="str">
        <f t="shared" si="20"/>
        <v/>
      </c>
    </row>
    <row r="1067" spans="1:10" s="113" customFormat="1">
      <c r="A1067" s="378"/>
      <c r="B1067" s="395"/>
      <c r="C1067" s="380" t="s">
        <v>2940</v>
      </c>
      <c r="D1067" s="805"/>
      <c r="E1067" s="382"/>
      <c r="F1067" s="995"/>
      <c r="G1067" s="414"/>
      <c r="H1067" s="383"/>
      <c r="I1067" s="946"/>
      <c r="J1067" s="1005" t="str">
        <f t="shared" si="20"/>
        <v/>
      </c>
    </row>
    <row r="1068" spans="1:10" s="210" customFormat="1">
      <c r="A1068" s="371">
        <v>13</v>
      </c>
      <c r="B1068" s="372" t="s">
        <v>633</v>
      </c>
      <c r="C1068" s="374" t="s">
        <v>634</v>
      </c>
      <c r="D1068" s="400" t="s">
        <v>1766</v>
      </c>
      <c r="E1068" s="376">
        <v>5.41</v>
      </c>
      <c r="F1068" s="994"/>
      <c r="G1068" s="401">
        <f>E1068*F1068</f>
        <v>0</v>
      </c>
      <c r="H1068" s="374"/>
      <c r="I1068" s="959"/>
      <c r="J1068" s="1005" t="str">
        <f t="shared" si="20"/>
        <v>CHYBNÁ CENA</v>
      </c>
    </row>
    <row r="1069" spans="1:10" s="210" customFormat="1">
      <c r="A1069" s="371"/>
      <c r="B1069" s="379" t="s">
        <v>577</v>
      </c>
      <c r="C1069" s="374"/>
      <c r="D1069" s="400"/>
      <c r="E1069" s="376"/>
      <c r="F1069" s="994"/>
      <c r="G1069" s="401"/>
      <c r="H1069" s="374"/>
      <c r="I1069" s="959"/>
      <c r="J1069" s="1005" t="str">
        <f t="shared" si="20"/>
        <v/>
      </c>
    </row>
    <row r="1070" spans="1:10" s="113" customFormat="1">
      <c r="A1070" s="705" t="s">
        <v>4676</v>
      </c>
      <c r="B1070" s="706" t="s">
        <v>635</v>
      </c>
      <c r="C1070" s="712" t="s">
        <v>636</v>
      </c>
      <c r="D1070" s="709"/>
      <c r="E1070" s="710"/>
      <c r="F1070" s="998"/>
      <c r="G1070" s="708">
        <f>SUM(G1071:G1196)</f>
        <v>0</v>
      </c>
      <c r="H1070" s="948"/>
      <c r="I1070" s="950"/>
      <c r="J1070" s="1005" t="str">
        <f t="shared" si="20"/>
        <v/>
      </c>
    </row>
    <row r="1071" spans="1:10" s="113" customFormat="1" ht="22.5">
      <c r="A1071" s="371">
        <v>1</v>
      </c>
      <c r="B1071" s="372" t="s">
        <v>637</v>
      </c>
      <c r="C1071" s="374" t="s">
        <v>166</v>
      </c>
      <c r="D1071" s="400" t="s">
        <v>2695</v>
      </c>
      <c r="E1071" s="376">
        <v>82</v>
      </c>
      <c r="F1071" s="994"/>
      <c r="G1071" s="401">
        <f>E1071*F1071</f>
        <v>0</v>
      </c>
      <c r="H1071" s="374" t="s">
        <v>4845</v>
      </c>
      <c r="I1071" s="946"/>
      <c r="J1071" s="1005" t="str">
        <f t="shared" si="20"/>
        <v>CHYBNÁ CENA</v>
      </c>
    </row>
    <row r="1072" spans="1:10" s="113" customFormat="1">
      <c r="A1072" s="371"/>
      <c r="B1072" s="379" t="s">
        <v>577</v>
      </c>
      <c r="C1072" s="380" t="s">
        <v>167</v>
      </c>
      <c r="D1072" s="400"/>
      <c r="E1072" s="376"/>
      <c r="F1072" s="994"/>
      <c r="G1072" s="401"/>
      <c r="H1072" s="374"/>
      <c r="I1072" s="946"/>
      <c r="J1072" s="1005" t="str">
        <f t="shared" si="20"/>
        <v/>
      </c>
    </row>
    <row r="1073" spans="1:10" s="113" customFormat="1">
      <c r="A1073" s="371"/>
      <c r="B1073" s="372"/>
      <c r="C1073" s="380" t="s">
        <v>168</v>
      </c>
      <c r="D1073" s="400"/>
      <c r="E1073" s="376"/>
      <c r="F1073" s="994"/>
      <c r="G1073" s="401"/>
      <c r="H1073" s="374"/>
      <c r="I1073" s="946"/>
      <c r="J1073" s="1005" t="str">
        <f t="shared" si="20"/>
        <v/>
      </c>
    </row>
    <row r="1074" spans="1:10" s="113" customFormat="1">
      <c r="A1074" s="371"/>
      <c r="B1074" s="372"/>
      <c r="C1074" s="380" t="s">
        <v>169</v>
      </c>
      <c r="D1074" s="400"/>
      <c r="E1074" s="376"/>
      <c r="F1074" s="994"/>
      <c r="G1074" s="401"/>
      <c r="H1074" s="374"/>
      <c r="I1074" s="946"/>
      <c r="J1074" s="1005" t="str">
        <f t="shared" si="20"/>
        <v/>
      </c>
    </row>
    <row r="1075" spans="1:10" s="113" customFormat="1" ht="22.5">
      <c r="A1075" s="371">
        <v>2</v>
      </c>
      <c r="B1075" s="372" t="s">
        <v>170</v>
      </c>
      <c r="C1075" s="374" t="s">
        <v>171</v>
      </c>
      <c r="D1075" s="400" t="s">
        <v>2695</v>
      </c>
      <c r="E1075" s="376">
        <v>1</v>
      </c>
      <c r="F1075" s="994"/>
      <c r="G1075" s="401">
        <f>E1075*F1075</f>
        <v>0</v>
      </c>
      <c r="H1075" s="374" t="s">
        <v>3273</v>
      </c>
      <c r="I1075" s="946"/>
      <c r="J1075" s="1005" t="str">
        <f t="shared" si="20"/>
        <v>CHYBNÁ CENA</v>
      </c>
    </row>
    <row r="1076" spans="1:10" s="113" customFormat="1">
      <c r="A1076" s="371"/>
      <c r="B1076" s="372"/>
      <c r="C1076" s="380" t="s">
        <v>283</v>
      </c>
      <c r="D1076" s="400"/>
      <c r="E1076" s="376"/>
      <c r="F1076" s="994"/>
      <c r="G1076" s="401"/>
      <c r="H1076" s="374"/>
      <c r="I1076" s="946"/>
      <c r="J1076" s="1005" t="str">
        <f t="shared" si="20"/>
        <v/>
      </c>
    </row>
    <row r="1077" spans="1:10" s="113" customFormat="1" ht="22.5">
      <c r="A1077" s="371">
        <v>3</v>
      </c>
      <c r="B1077" s="372" t="s">
        <v>172</v>
      </c>
      <c r="C1077" s="374" t="s">
        <v>173</v>
      </c>
      <c r="D1077" s="400" t="s">
        <v>2695</v>
      </c>
      <c r="E1077" s="376">
        <v>11</v>
      </c>
      <c r="F1077" s="994"/>
      <c r="G1077" s="401">
        <f>E1077*F1077</f>
        <v>0</v>
      </c>
      <c r="H1077" s="374" t="s">
        <v>3273</v>
      </c>
      <c r="I1077" s="946"/>
      <c r="J1077" s="1005" t="str">
        <f t="shared" si="20"/>
        <v>CHYBNÁ CENA</v>
      </c>
    </row>
    <row r="1078" spans="1:10" s="113" customFormat="1">
      <c r="A1078" s="371"/>
      <c r="B1078" s="372"/>
      <c r="C1078" s="380" t="s">
        <v>286</v>
      </c>
      <c r="D1078" s="400"/>
      <c r="E1078" s="376"/>
      <c r="F1078" s="994"/>
      <c r="G1078" s="401"/>
      <c r="H1078" s="374"/>
      <c r="I1078" s="946"/>
      <c r="J1078" s="1005" t="str">
        <f t="shared" si="20"/>
        <v/>
      </c>
    </row>
    <row r="1079" spans="1:10" s="113" customFormat="1">
      <c r="A1079" s="371"/>
      <c r="B1079" s="372"/>
      <c r="C1079" s="380" t="s">
        <v>287</v>
      </c>
      <c r="D1079" s="400"/>
      <c r="E1079" s="376"/>
      <c r="F1079" s="994"/>
      <c r="G1079" s="401"/>
      <c r="H1079" s="374"/>
      <c r="I1079" s="946"/>
      <c r="J1079" s="1005" t="str">
        <f t="shared" si="20"/>
        <v/>
      </c>
    </row>
    <row r="1080" spans="1:10" s="113" customFormat="1">
      <c r="A1080" s="371"/>
      <c r="B1080" s="372"/>
      <c r="C1080" s="380" t="s">
        <v>288</v>
      </c>
      <c r="D1080" s="400"/>
      <c r="E1080" s="376"/>
      <c r="F1080" s="994"/>
      <c r="G1080" s="401"/>
      <c r="H1080" s="374"/>
      <c r="I1080" s="946"/>
      <c r="J1080" s="1005" t="str">
        <f t="shared" si="20"/>
        <v/>
      </c>
    </row>
    <row r="1081" spans="1:10" s="113" customFormat="1" ht="22.5">
      <c r="A1081" s="371">
        <v>4</v>
      </c>
      <c r="B1081" s="372" t="s">
        <v>174</v>
      </c>
      <c r="C1081" s="374" t="s">
        <v>175</v>
      </c>
      <c r="D1081" s="400" t="s">
        <v>2695</v>
      </c>
      <c r="E1081" s="376">
        <v>70</v>
      </c>
      <c r="F1081" s="994"/>
      <c r="G1081" s="401">
        <f>E1081*F1081</f>
        <v>0</v>
      </c>
      <c r="H1081" s="374" t="s">
        <v>3273</v>
      </c>
      <c r="I1081" s="946"/>
      <c r="J1081" s="1005" t="str">
        <f t="shared" si="20"/>
        <v>CHYBNÁ CENA</v>
      </c>
    </row>
    <row r="1082" spans="1:10" s="113" customFormat="1">
      <c r="A1082" s="371"/>
      <c r="B1082" s="372"/>
      <c r="C1082" s="380" t="s">
        <v>176</v>
      </c>
      <c r="D1082" s="400"/>
      <c r="E1082" s="376"/>
      <c r="F1082" s="994"/>
      <c r="G1082" s="401"/>
      <c r="H1082" s="374"/>
      <c r="I1082" s="946"/>
      <c r="J1082" s="1005" t="str">
        <f t="shared" si="20"/>
        <v/>
      </c>
    </row>
    <row r="1083" spans="1:10" s="113" customFormat="1">
      <c r="A1083" s="371"/>
      <c r="B1083" s="372"/>
      <c r="C1083" s="380" t="s">
        <v>290</v>
      </c>
      <c r="D1083" s="400"/>
      <c r="E1083" s="376"/>
      <c r="F1083" s="994"/>
      <c r="G1083" s="401"/>
      <c r="H1083" s="374"/>
      <c r="I1083" s="946"/>
      <c r="J1083" s="1005" t="str">
        <f t="shared" si="20"/>
        <v/>
      </c>
    </row>
    <row r="1084" spans="1:10" s="113" customFormat="1" ht="22.5">
      <c r="A1084" s="371"/>
      <c r="B1084" s="372"/>
      <c r="C1084" s="380" t="s">
        <v>177</v>
      </c>
      <c r="D1084" s="400"/>
      <c r="E1084" s="376"/>
      <c r="F1084" s="994"/>
      <c r="G1084" s="401"/>
      <c r="H1084" s="374"/>
      <c r="I1084" s="946"/>
      <c r="J1084" s="1005" t="str">
        <f t="shared" si="20"/>
        <v/>
      </c>
    </row>
    <row r="1085" spans="1:10" s="113" customFormat="1" ht="45">
      <c r="A1085" s="371"/>
      <c r="B1085" s="372"/>
      <c r="C1085" s="380" t="s">
        <v>178</v>
      </c>
      <c r="D1085" s="400"/>
      <c r="E1085" s="376"/>
      <c r="F1085" s="994"/>
      <c r="G1085" s="401"/>
      <c r="H1085" s="374"/>
      <c r="I1085" s="946"/>
      <c r="J1085" s="1005" t="str">
        <f t="shared" si="20"/>
        <v/>
      </c>
    </row>
    <row r="1086" spans="1:10" s="113" customFormat="1" ht="33.75">
      <c r="A1086" s="371"/>
      <c r="B1086" s="372"/>
      <c r="C1086" s="380" t="s">
        <v>179</v>
      </c>
      <c r="D1086" s="400"/>
      <c r="E1086" s="376"/>
      <c r="F1086" s="994"/>
      <c r="G1086" s="401"/>
      <c r="H1086" s="374"/>
      <c r="I1086" s="946"/>
      <c r="J1086" s="1005" t="str">
        <f t="shared" si="20"/>
        <v/>
      </c>
    </row>
    <row r="1087" spans="1:10" s="113" customFormat="1" ht="22.5">
      <c r="A1087" s="371">
        <v>5</v>
      </c>
      <c r="B1087" s="372" t="s">
        <v>180</v>
      </c>
      <c r="C1087" s="374" t="s">
        <v>181</v>
      </c>
      <c r="D1087" s="400" t="s">
        <v>2695</v>
      </c>
      <c r="E1087" s="376">
        <v>17</v>
      </c>
      <c r="F1087" s="994"/>
      <c r="G1087" s="401">
        <f>E1087*F1087</f>
        <v>0</v>
      </c>
      <c r="H1087" s="374" t="s">
        <v>4845</v>
      </c>
      <c r="I1087" s="946"/>
      <c r="J1087" s="1005" t="str">
        <f t="shared" si="20"/>
        <v>CHYBNÁ CENA</v>
      </c>
    </row>
    <row r="1088" spans="1:10" s="113" customFormat="1">
      <c r="A1088" s="371"/>
      <c r="B1088" s="379" t="s">
        <v>577</v>
      </c>
      <c r="C1088" s="380" t="s">
        <v>182</v>
      </c>
      <c r="D1088" s="400"/>
      <c r="E1088" s="376"/>
      <c r="F1088" s="994"/>
      <c r="G1088" s="401"/>
      <c r="H1088" s="374"/>
      <c r="I1088" s="946"/>
      <c r="J1088" s="1005" t="str">
        <f t="shared" si="20"/>
        <v/>
      </c>
    </row>
    <row r="1089" spans="1:10" s="113" customFormat="1" ht="22.5">
      <c r="A1089" s="371">
        <v>6</v>
      </c>
      <c r="B1089" s="372" t="s">
        <v>183</v>
      </c>
      <c r="C1089" s="374" t="s">
        <v>184</v>
      </c>
      <c r="D1089" s="400" t="s">
        <v>2695</v>
      </c>
      <c r="E1089" s="376">
        <v>17</v>
      </c>
      <c r="F1089" s="994"/>
      <c r="G1089" s="401">
        <f>E1089*F1089</f>
        <v>0</v>
      </c>
      <c r="H1089" s="374" t="s">
        <v>3273</v>
      </c>
      <c r="I1089" s="946"/>
      <c r="J1089" s="1005" t="str">
        <f t="shared" si="20"/>
        <v>CHYBNÁ CENA</v>
      </c>
    </row>
    <row r="1090" spans="1:10" s="113" customFormat="1">
      <c r="A1090" s="371"/>
      <c r="B1090" s="372"/>
      <c r="C1090" s="380" t="s">
        <v>307</v>
      </c>
      <c r="D1090" s="400"/>
      <c r="E1090" s="376"/>
      <c r="F1090" s="994"/>
      <c r="G1090" s="401"/>
      <c r="H1090" s="374"/>
      <c r="I1090" s="946"/>
      <c r="J1090" s="1005" t="str">
        <f t="shared" si="20"/>
        <v/>
      </c>
    </row>
    <row r="1091" spans="1:10" s="113" customFormat="1">
      <c r="A1091" s="371"/>
      <c r="B1091" s="372"/>
      <c r="C1091" s="380" t="s">
        <v>4343</v>
      </c>
      <c r="D1091" s="400"/>
      <c r="E1091" s="376"/>
      <c r="F1091" s="994"/>
      <c r="G1091" s="401"/>
      <c r="H1091" s="374"/>
      <c r="I1091" s="946"/>
      <c r="J1091" s="1005" t="str">
        <f t="shared" si="20"/>
        <v/>
      </c>
    </row>
    <row r="1092" spans="1:10" s="113" customFormat="1">
      <c r="A1092" s="371"/>
      <c r="B1092" s="372"/>
      <c r="C1092" s="380" t="s">
        <v>4344</v>
      </c>
      <c r="D1092" s="400"/>
      <c r="E1092" s="376"/>
      <c r="F1092" s="994"/>
      <c r="G1092" s="401"/>
      <c r="H1092" s="374"/>
      <c r="I1092" s="946"/>
      <c r="J1092" s="1005" t="str">
        <f t="shared" si="20"/>
        <v/>
      </c>
    </row>
    <row r="1093" spans="1:10" s="113" customFormat="1">
      <c r="A1093" s="371"/>
      <c r="B1093" s="372"/>
      <c r="C1093" s="380" t="s">
        <v>1102</v>
      </c>
      <c r="D1093" s="400"/>
      <c r="E1093" s="376"/>
      <c r="F1093" s="994"/>
      <c r="G1093" s="401"/>
      <c r="H1093" s="374"/>
      <c r="I1093" s="946"/>
      <c r="J1093" s="1005" t="str">
        <f t="shared" si="20"/>
        <v/>
      </c>
    </row>
    <row r="1094" spans="1:10" s="113" customFormat="1">
      <c r="A1094" s="371"/>
      <c r="B1094" s="372"/>
      <c r="C1094" s="380" t="s">
        <v>1103</v>
      </c>
      <c r="D1094" s="400"/>
      <c r="E1094" s="376"/>
      <c r="F1094" s="994"/>
      <c r="G1094" s="401"/>
      <c r="H1094" s="374"/>
      <c r="I1094" s="946"/>
      <c r="J1094" s="1005" t="str">
        <f t="shared" si="20"/>
        <v/>
      </c>
    </row>
    <row r="1095" spans="1:10" s="113" customFormat="1">
      <c r="A1095" s="371"/>
      <c r="B1095" s="372"/>
      <c r="C1095" s="380" t="s">
        <v>1106</v>
      </c>
      <c r="D1095" s="400"/>
      <c r="E1095" s="376"/>
      <c r="F1095" s="994"/>
      <c r="G1095" s="401"/>
      <c r="H1095" s="374"/>
      <c r="I1095" s="946"/>
      <c r="J1095" s="1005" t="str">
        <f t="shared" si="20"/>
        <v/>
      </c>
    </row>
    <row r="1096" spans="1:10" s="113" customFormat="1" ht="22.5">
      <c r="A1096" s="371">
        <v>7</v>
      </c>
      <c r="B1096" s="372" t="s">
        <v>185</v>
      </c>
      <c r="C1096" s="374" t="s">
        <v>186</v>
      </c>
      <c r="D1096" s="400" t="s">
        <v>2695</v>
      </c>
      <c r="E1096" s="376">
        <v>6</v>
      </c>
      <c r="F1096" s="994"/>
      <c r="G1096" s="401">
        <f>E1096*F1096</f>
        <v>0</v>
      </c>
      <c r="H1096" s="374" t="s">
        <v>4845</v>
      </c>
      <c r="I1096" s="946"/>
      <c r="J1096" s="1005" t="str">
        <f t="shared" ref="J1096:J1159" si="21">IF((ISBLANK(D1096)),"",IF(G1096&lt;=0,"CHYBNÁ CENA",""))</f>
        <v>CHYBNÁ CENA</v>
      </c>
    </row>
    <row r="1097" spans="1:10" s="113" customFormat="1">
      <c r="A1097" s="371"/>
      <c r="B1097" s="379" t="s">
        <v>577</v>
      </c>
      <c r="C1097" s="380" t="s">
        <v>3417</v>
      </c>
      <c r="D1097" s="400"/>
      <c r="E1097" s="376"/>
      <c r="F1097" s="994"/>
      <c r="G1097" s="401"/>
      <c r="H1097" s="374"/>
      <c r="I1097" s="946"/>
      <c r="J1097" s="1005" t="str">
        <f t="shared" si="21"/>
        <v/>
      </c>
    </row>
    <row r="1098" spans="1:10" s="113" customFormat="1">
      <c r="A1098" s="371"/>
      <c r="B1098" s="372"/>
      <c r="C1098" s="380" t="s">
        <v>187</v>
      </c>
      <c r="D1098" s="400"/>
      <c r="E1098" s="376"/>
      <c r="F1098" s="994"/>
      <c r="G1098" s="401"/>
      <c r="H1098" s="374"/>
      <c r="I1098" s="946"/>
      <c r="J1098" s="1005" t="str">
        <f t="shared" si="21"/>
        <v/>
      </c>
    </row>
    <row r="1099" spans="1:10" s="113" customFormat="1">
      <c r="A1099" s="371"/>
      <c r="B1099" s="372"/>
      <c r="C1099" s="380" t="s">
        <v>3418</v>
      </c>
      <c r="D1099" s="400"/>
      <c r="E1099" s="376"/>
      <c r="F1099" s="994"/>
      <c r="G1099" s="401"/>
      <c r="H1099" s="374"/>
      <c r="I1099" s="946"/>
      <c r="J1099" s="1005" t="str">
        <f t="shared" si="21"/>
        <v/>
      </c>
    </row>
    <row r="1100" spans="1:10" s="113" customFormat="1">
      <c r="A1100" s="371"/>
      <c r="B1100" s="372"/>
      <c r="C1100" s="380" t="s">
        <v>188</v>
      </c>
      <c r="D1100" s="400"/>
      <c r="E1100" s="376"/>
      <c r="F1100" s="994"/>
      <c r="G1100" s="401"/>
      <c r="H1100" s="374"/>
      <c r="I1100" s="946"/>
      <c r="J1100" s="1005" t="str">
        <f t="shared" si="21"/>
        <v/>
      </c>
    </row>
    <row r="1101" spans="1:10" s="113" customFormat="1" ht="22.5">
      <c r="A1101" s="371">
        <v>8</v>
      </c>
      <c r="B1101" s="372" t="s">
        <v>189</v>
      </c>
      <c r="C1101" s="374" t="s">
        <v>190</v>
      </c>
      <c r="D1101" s="400" t="s">
        <v>2695</v>
      </c>
      <c r="E1101" s="376">
        <v>2</v>
      </c>
      <c r="F1101" s="994"/>
      <c r="G1101" s="401">
        <f>E1101*F1101</f>
        <v>0</v>
      </c>
      <c r="H1101" s="374" t="s">
        <v>3273</v>
      </c>
      <c r="I1101" s="946"/>
      <c r="J1101" s="1005" t="str">
        <f t="shared" si="21"/>
        <v>CHYBNÁ CENA</v>
      </c>
    </row>
    <row r="1102" spans="1:10" s="113" customFormat="1">
      <c r="A1102" s="371"/>
      <c r="B1102" s="372"/>
      <c r="C1102" s="380" t="s">
        <v>61</v>
      </c>
      <c r="D1102" s="400"/>
      <c r="E1102" s="376"/>
      <c r="F1102" s="994"/>
      <c r="G1102" s="401"/>
      <c r="H1102" s="374"/>
      <c r="I1102" s="946"/>
      <c r="J1102" s="1005" t="str">
        <f t="shared" si="21"/>
        <v/>
      </c>
    </row>
    <row r="1103" spans="1:10" s="113" customFormat="1">
      <c r="A1103" s="371"/>
      <c r="B1103" s="372"/>
      <c r="C1103" s="380" t="s">
        <v>63</v>
      </c>
      <c r="D1103" s="400"/>
      <c r="E1103" s="376"/>
      <c r="F1103" s="994"/>
      <c r="G1103" s="401"/>
      <c r="H1103" s="374"/>
      <c r="I1103" s="946"/>
      <c r="J1103" s="1005" t="str">
        <f t="shared" si="21"/>
        <v/>
      </c>
    </row>
    <row r="1104" spans="1:10" s="113" customFormat="1" ht="22.5">
      <c r="A1104" s="371">
        <v>9</v>
      </c>
      <c r="B1104" s="372" t="s">
        <v>191</v>
      </c>
      <c r="C1104" s="374" t="s">
        <v>192</v>
      </c>
      <c r="D1104" s="400" t="s">
        <v>2695</v>
      </c>
      <c r="E1104" s="376">
        <v>1</v>
      </c>
      <c r="F1104" s="994"/>
      <c r="G1104" s="401">
        <f>E1104*F1104</f>
        <v>0</v>
      </c>
      <c r="H1104" s="374" t="s">
        <v>3273</v>
      </c>
      <c r="I1104" s="946"/>
      <c r="J1104" s="1005" t="str">
        <f t="shared" si="21"/>
        <v>CHYBNÁ CENA</v>
      </c>
    </row>
    <row r="1105" spans="1:10" s="113" customFormat="1">
      <c r="A1105" s="371"/>
      <c r="B1105" s="372"/>
      <c r="C1105" s="380" t="s">
        <v>193</v>
      </c>
      <c r="D1105" s="400"/>
      <c r="E1105" s="376"/>
      <c r="F1105" s="994"/>
      <c r="G1105" s="401"/>
      <c r="H1105" s="374"/>
      <c r="I1105" s="946"/>
      <c r="J1105" s="1005" t="str">
        <f t="shared" si="21"/>
        <v/>
      </c>
    </row>
    <row r="1106" spans="1:10" s="113" customFormat="1" ht="22.5">
      <c r="A1106" s="371">
        <v>10</v>
      </c>
      <c r="B1106" s="372" t="s">
        <v>194</v>
      </c>
      <c r="C1106" s="374" t="s">
        <v>195</v>
      </c>
      <c r="D1106" s="400" t="s">
        <v>2695</v>
      </c>
      <c r="E1106" s="376">
        <v>2</v>
      </c>
      <c r="F1106" s="994"/>
      <c r="G1106" s="401">
        <f>E1106*F1106</f>
        <v>0</v>
      </c>
      <c r="H1106" s="374" t="s">
        <v>3273</v>
      </c>
      <c r="I1106" s="946"/>
      <c r="J1106" s="1005" t="str">
        <f t="shared" si="21"/>
        <v>CHYBNÁ CENA</v>
      </c>
    </row>
    <row r="1107" spans="1:10" s="113" customFormat="1">
      <c r="A1107" s="371"/>
      <c r="B1107" s="372"/>
      <c r="C1107" s="380" t="s">
        <v>1220</v>
      </c>
      <c r="D1107" s="400"/>
      <c r="E1107" s="376"/>
      <c r="F1107" s="994"/>
      <c r="G1107" s="401"/>
      <c r="H1107" s="374"/>
      <c r="I1107" s="946"/>
      <c r="J1107" s="1005" t="str">
        <f t="shared" si="21"/>
        <v/>
      </c>
    </row>
    <row r="1108" spans="1:10" s="113" customFormat="1" ht="22.5">
      <c r="A1108" s="371">
        <v>11</v>
      </c>
      <c r="B1108" s="372" t="s">
        <v>196</v>
      </c>
      <c r="C1108" s="374" t="s">
        <v>197</v>
      </c>
      <c r="D1108" s="400" t="s">
        <v>2695</v>
      </c>
      <c r="E1108" s="376">
        <v>1</v>
      </c>
      <c r="F1108" s="994"/>
      <c r="G1108" s="401">
        <f>E1108*F1108</f>
        <v>0</v>
      </c>
      <c r="H1108" s="374" t="s">
        <v>3273</v>
      </c>
      <c r="I1108" s="946"/>
      <c r="J1108" s="1005" t="str">
        <f t="shared" si="21"/>
        <v>CHYBNÁ CENA</v>
      </c>
    </row>
    <row r="1109" spans="1:10" s="113" customFormat="1">
      <c r="A1109" s="371"/>
      <c r="B1109" s="372"/>
      <c r="C1109" s="380" t="s">
        <v>198</v>
      </c>
      <c r="D1109" s="400"/>
      <c r="E1109" s="376"/>
      <c r="F1109" s="994"/>
      <c r="G1109" s="401"/>
      <c r="H1109" s="374"/>
      <c r="I1109" s="946"/>
      <c r="J1109" s="1005" t="str">
        <f t="shared" si="21"/>
        <v/>
      </c>
    </row>
    <row r="1110" spans="1:10" s="113" customFormat="1" ht="22.5">
      <c r="A1110" s="371">
        <v>12</v>
      </c>
      <c r="B1110" s="372" t="s">
        <v>199</v>
      </c>
      <c r="C1110" s="374" t="s">
        <v>200</v>
      </c>
      <c r="D1110" s="400" t="s">
        <v>2695</v>
      </c>
      <c r="E1110" s="376">
        <v>17</v>
      </c>
      <c r="F1110" s="994"/>
      <c r="G1110" s="401">
        <f>E1110*F1110</f>
        <v>0</v>
      </c>
      <c r="H1110" s="374" t="s">
        <v>4845</v>
      </c>
      <c r="I1110" s="946"/>
      <c r="J1110" s="1005" t="str">
        <f t="shared" si="21"/>
        <v>CHYBNÁ CENA</v>
      </c>
    </row>
    <row r="1111" spans="1:10" s="113" customFormat="1">
      <c r="A1111" s="371"/>
      <c r="B1111" s="379" t="s">
        <v>577</v>
      </c>
      <c r="C1111" s="380" t="s">
        <v>3423</v>
      </c>
      <c r="D1111" s="400"/>
      <c r="E1111" s="376"/>
      <c r="F1111" s="994"/>
      <c r="G1111" s="401"/>
      <c r="H1111" s="374"/>
      <c r="I1111" s="946"/>
      <c r="J1111" s="1005" t="str">
        <f t="shared" si="21"/>
        <v/>
      </c>
    </row>
    <row r="1112" spans="1:10" s="113" customFormat="1">
      <c r="A1112" s="371"/>
      <c r="B1112" s="372"/>
      <c r="C1112" s="380" t="s">
        <v>201</v>
      </c>
      <c r="D1112" s="400"/>
      <c r="E1112" s="376"/>
      <c r="F1112" s="994"/>
      <c r="G1112" s="401"/>
      <c r="H1112" s="374"/>
      <c r="I1112" s="946"/>
      <c r="J1112" s="1005" t="str">
        <f t="shared" si="21"/>
        <v/>
      </c>
    </row>
    <row r="1113" spans="1:10" s="113" customFormat="1">
      <c r="A1113" s="371"/>
      <c r="B1113" s="372"/>
      <c r="C1113" s="380" t="s">
        <v>3522</v>
      </c>
      <c r="D1113" s="400"/>
      <c r="E1113" s="376"/>
      <c r="F1113" s="994"/>
      <c r="G1113" s="401"/>
      <c r="H1113" s="374"/>
      <c r="I1113" s="946"/>
      <c r="J1113" s="1005" t="str">
        <f t="shared" si="21"/>
        <v/>
      </c>
    </row>
    <row r="1114" spans="1:10" s="113" customFormat="1" ht="22.5">
      <c r="A1114" s="371">
        <v>13</v>
      </c>
      <c r="B1114" s="372" t="s">
        <v>202</v>
      </c>
      <c r="C1114" s="374" t="s">
        <v>203</v>
      </c>
      <c r="D1114" s="400" t="s">
        <v>2695</v>
      </c>
      <c r="E1114" s="376">
        <v>13</v>
      </c>
      <c r="F1114" s="994"/>
      <c r="G1114" s="401">
        <f>E1114*F1114</f>
        <v>0</v>
      </c>
      <c r="H1114" s="374" t="s">
        <v>3273</v>
      </c>
      <c r="I1114" s="946"/>
      <c r="J1114" s="1005" t="str">
        <f t="shared" si="21"/>
        <v>CHYBNÁ CENA</v>
      </c>
    </row>
    <row r="1115" spans="1:10" s="113" customFormat="1">
      <c r="A1115" s="371"/>
      <c r="B1115" s="372"/>
      <c r="C1115" s="380" t="s">
        <v>3419</v>
      </c>
      <c r="D1115" s="400"/>
      <c r="E1115" s="376"/>
      <c r="F1115" s="994"/>
      <c r="G1115" s="401"/>
      <c r="H1115" s="374"/>
      <c r="I1115" s="946"/>
      <c r="J1115" s="1005" t="str">
        <f t="shared" si="21"/>
        <v/>
      </c>
    </row>
    <row r="1116" spans="1:10" s="113" customFormat="1">
      <c r="A1116" s="371"/>
      <c r="B1116" s="372"/>
      <c r="C1116" s="380" t="s">
        <v>3420</v>
      </c>
      <c r="D1116" s="400"/>
      <c r="E1116" s="376"/>
      <c r="F1116" s="994"/>
      <c r="G1116" s="401"/>
      <c r="H1116" s="374"/>
      <c r="I1116" s="946"/>
      <c r="J1116" s="1005" t="str">
        <f t="shared" si="21"/>
        <v/>
      </c>
    </row>
    <row r="1117" spans="1:10" s="113" customFormat="1">
      <c r="A1117" s="371"/>
      <c r="B1117" s="372"/>
      <c r="C1117" s="380" t="s">
        <v>3421</v>
      </c>
      <c r="D1117" s="400"/>
      <c r="E1117" s="376"/>
      <c r="F1117" s="994"/>
      <c r="G1117" s="401"/>
      <c r="H1117" s="374"/>
      <c r="I1117" s="946"/>
      <c r="J1117" s="1005" t="str">
        <f t="shared" si="21"/>
        <v/>
      </c>
    </row>
    <row r="1118" spans="1:10" s="113" customFormat="1" ht="22.5">
      <c r="A1118" s="371">
        <v>14</v>
      </c>
      <c r="B1118" s="372" t="s">
        <v>204</v>
      </c>
      <c r="C1118" s="374" t="s">
        <v>205</v>
      </c>
      <c r="D1118" s="400" t="s">
        <v>2695</v>
      </c>
      <c r="E1118" s="376">
        <v>2</v>
      </c>
      <c r="F1118" s="994"/>
      <c r="G1118" s="401">
        <f>E1118*F1118</f>
        <v>0</v>
      </c>
      <c r="H1118" s="374" t="s">
        <v>3273</v>
      </c>
      <c r="I1118" s="946"/>
      <c r="J1118" s="1005" t="str">
        <f t="shared" si="21"/>
        <v>CHYBNÁ CENA</v>
      </c>
    </row>
    <row r="1119" spans="1:10" s="113" customFormat="1">
      <c r="A1119" s="371"/>
      <c r="B1119" s="372"/>
      <c r="C1119" s="380" t="s">
        <v>1031</v>
      </c>
      <c r="D1119" s="400"/>
      <c r="E1119" s="376"/>
      <c r="F1119" s="994"/>
      <c r="G1119" s="401"/>
      <c r="H1119" s="374"/>
      <c r="I1119" s="946"/>
      <c r="J1119" s="1005" t="str">
        <f t="shared" si="21"/>
        <v/>
      </c>
    </row>
    <row r="1120" spans="1:10" s="113" customFormat="1" ht="22.5">
      <c r="A1120" s="371">
        <v>15</v>
      </c>
      <c r="B1120" s="372" t="s">
        <v>3524</v>
      </c>
      <c r="C1120" s="374" t="s">
        <v>3523</v>
      </c>
      <c r="D1120" s="400" t="s">
        <v>2695</v>
      </c>
      <c r="E1120" s="376">
        <v>2</v>
      </c>
      <c r="F1120" s="994"/>
      <c r="G1120" s="401">
        <f>E1120*F1120</f>
        <v>0</v>
      </c>
      <c r="H1120" s="374" t="s">
        <v>3273</v>
      </c>
      <c r="I1120" s="946"/>
      <c r="J1120" s="1005" t="str">
        <f t="shared" si="21"/>
        <v>CHYBNÁ CENA</v>
      </c>
    </row>
    <row r="1121" spans="1:10" s="113" customFormat="1">
      <c r="A1121" s="371"/>
      <c r="B1121" s="372"/>
      <c r="C1121" s="380" t="s">
        <v>3422</v>
      </c>
      <c r="D1121" s="400"/>
      <c r="E1121" s="376"/>
      <c r="F1121" s="994"/>
      <c r="G1121" s="401"/>
      <c r="H1121" s="374"/>
      <c r="I1121" s="946"/>
      <c r="J1121" s="1005" t="str">
        <f t="shared" si="21"/>
        <v/>
      </c>
    </row>
    <row r="1122" spans="1:10" s="113" customFormat="1" ht="22.5">
      <c r="A1122" s="371">
        <v>16</v>
      </c>
      <c r="B1122" s="372" t="s">
        <v>206</v>
      </c>
      <c r="C1122" s="374" t="s">
        <v>207</v>
      </c>
      <c r="D1122" s="400" t="s">
        <v>2695</v>
      </c>
      <c r="E1122" s="376">
        <v>3</v>
      </c>
      <c r="F1122" s="994"/>
      <c r="G1122" s="401">
        <f>E1122*F1122</f>
        <v>0</v>
      </c>
      <c r="H1122" s="374" t="s">
        <v>4845</v>
      </c>
      <c r="I1122" s="946"/>
      <c r="J1122" s="1005" t="str">
        <f t="shared" si="21"/>
        <v>CHYBNÁ CENA</v>
      </c>
    </row>
    <row r="1123" spans="1:10" s="113" customFormat="1">
      <c r="A1123" s="371"/>
      <c r="B1123" s="379" t="s">
        <v>577</v>
      </c>
      <c r="C1123" s="380" t="s">
        <v>691</v>
      </c>
      <c r="D1123" s="400"/>
      <c r="E1123" s="376"/>
      <c r="F1123" s="994"/>
      <c r="G1123" s="401"/>
      <c r="H1123" s="374"/>
      <c r="I1123" s="946"/>
      <c r="J1123" s="1005" t="str">
        <f t="shared" si="21"/>
        <v/>
      </c>
    </row>
    <row r="1124" spans="1:10" s="113" customFormat="1">
      <c r="A1124" s="371"/>
      <c r="B1124" s="372"/>
      <c r="C1124" s="380" t="s">
        <v>208</v>
      </c>
      <c r="D1124" s="400"/>
      <c r="E1124" s="376"/>
      <c r="F1124" s="994"/>
      <c r="G1124" s="401"/>
      <c r="H1124" s="374"/>
      <c r="I1124" s="946"/>
      <c r="J1124" s="1005" t="str">
        <f t="shared" si="21"/>
        <v/>
      </c>
    </row>
    <row r="1125" spans="1:10" s="113" customFormat="1" ht="22.5">
      <c r="A1125" s="371">
        <v>17</v>
      </c>
      <c r="B1125" s="372" t="s">
        <v>206</v>
      </c>
      <c r="C1125" s="374" t="s">
        <v>209</v>
      </c>
      <c r="D1125" s="400" t="s">
        <v>2695</v>
      </c>
      <c r="E1125" s="376">
        <v>6</v>
      </c>
      <c r="F1125" s="994"/>
      <c r="G1125" s="401">
        <f>E1125*F1125</f>
        <v>0</v>
      </c>
      <c r="H1125" s="374" t="s">
        <v>4845</v>
      </c>
      <c r="I1125" s="946"/>
      <c r="J1125" s="1005" t="str">
        <f t="shared" si="21"/>
        <v>CHYBNÁ CENA</v>
      </c>
    </row>
    <row r="1126" spans="1:10" s="113" customFormat="1">
      <c r="A1126" s="371"/>
      <c r="B1126" s="379" t="s">
        <v>577</v>
      </c>
      <c r="C1126" s="380" t="s">
        <v>3425</v>
      </c>
      <c r="D1126" s="400"/>
      <c r="E1126" s="376"/>
      <c r="F1126" s="994"/>
      <c r="G1126" s="401"/>
      <c r="H1126" s="374"/>
      <c r="I1126" s="946"/>
      <c r="J1126" s="1005" t="str">
        <f t="shared" si="21"/>
        <v/>
      </c>
    </row>
    <row r="1127" spans="1:10" s="113" customFormat="1" ht="22.5">
      <c r="A1127" s="371">
        <v>18</v>
      </c>
      <c r="B1127" s="372" t="s">
        <v>210</v>
      </c>
      <c r="C1127" s="374" t="s">
        <v>211</v>
      </c>
      <c r="D1127" s="400" t="s">
        <v>2695</v>
      </c>
      <c r="E1127" s="376">
        <v>1</v>
      </c>
      <c r="F1127" s="994"/>
      <c r="G1127" s="401">
        <f>E1127*F1127</f>
        <v>0</v>
      </c>
      <c r="H1127" s="374" t="s">
        <v>3273</v>
      </c>
      <c r="I1127" s="946"/>
      <c r="J1127" s="1005" t="str">
        <f t="shared" si="21"/>
        <v>CHYBNÁ CENA</v>
      </c>
    </row>
    <row r="1128" spans="1:10" s="113" customFormat="1">
      <c r="A1128" s="371"/>
      <c r="B1128" s="372"/>
      <c r="C1128" s="380" t="s">
        <v>948</v>
      </c>
      <c r="D1128" s="400"/>
      <c r="E1128" s="376"/>
      <c r="F1128" s="994"/>
      <c r="G1128" s="401"/>
      <c r="H1128" s="374"/>
      <c r="I1128" s="946"/>
      <c r="J1128" s="1005" t="str">
        <f t="shared" si="21"/>
        <v/>
      </c>
    </row>
    <row r="1129" spans="1:10" s="113" customFormat="1" ht="22.5">
      <c r="A1129" s="371">
        <v>19</v>
      </c>
      <c r="B1129" s="372" t="s">
        <v>212</v>
      </c>
      <c r="C1129" s="374" t="s">
        <v>1502</v>
      </c>
      <c r="D1129" s="400" t="s">
        <v>2695</v>
      </c>
      <c r="E1129" s="376">
        <v>2</v>
      </c>
      <c r="F1129" s="994"/>
      <c r="G1129" s="401">
        <f>E1129*F1129</f>
        <v>0</v>
      </c>
      <c r="H1129" s="374" t="s">
        <v>3273</v>
      </c>
      <c r="I1129" s="946"/>
      <c r="J1129" s="1005" t="str">
        <f t="shared" si="21"/>
        <v>CHYBNÁ CENA</v>
      </c>
    </row>
    <row r="1130" spans="1:10" s="113" customFormat="1">
      <c r="A1130" s="371"/>
      <c r="B1130" s="372"/>
      <c r="C1130" s="380" t="s">
        <v>1040</v>
      </c>
      <c r="D1130" s="400"/>
      <c r="E1130" s="376"/>
      <c r="F1130" s="994"/>
      <c r="G1130" s="401"/>
      <c r="H1130" s="374"/>
      <c r="I1130" s="946"/>
      <c r="J1130" s="1005" t="str">
        <f t="shared" si="21"/>
        <v/>
      </c>
    </row>
    <row r="1131" spans="1:10" s="113" customFormat="1" ht="22.5">
      <c r="A1131" s="371">
        <v>20</v>
      </c>
      <c r="B1131" s="372" t="s">
        <v>3262</v>
      </c>
      <c r="C1131" s="374" t="s">
        <v>3263</v>
      </c>
      <c r="D1131" s="400" t="s">
        <v>2695</v>
      </c>
      <c r="E1131" s="376">
        <v>6</v>
      </c>
      <c r="F1131" s="994"/>
      <c r="G1131" s="401">
        <f>E1131*F1131</f>
        <v>0</v>
      </c>
      <c r="H1131" s="374" t="s">
        <v>3273</v>
      </c>
      <c r="I1131" s="946"/>
      <c r="J1131" s="1005" t="str">
        <f t="shared" si="21"/>
        <v>CHYBNÁ CENA</v>
      </c>
    </row>
    <row r="1132" spans="1:10" s="113" customFormat="1">
      <c r="A1132" s="371"/>
      <c r="B1132" s="372"/>
      <c r="C1132" s="380" t="s">
        <v>3424</v>
      </c>
      <c r="D1132" s="400"/>
      <c r="E1132" s="376"/>
      <c r="F1132" s="994"/>
      <c r="G1132" s="401"/>
      <c r="H1132" s="374"/>
      <c r="I1132" s="946"/>
      <c r="J1132" s="1005" t="str">
        <f t="shared" si="21"/>
        <v/>
      </c>
    </row>
    <row r="1133" spans="1:10" s="113" customFormat="1">
      <c r="A1133" s="371"/>
      <c r="B1133" s="372"/>
      <c r="C1133" s="380" t="s">
        <v>954</v>
      </c>
      <c r="D1133" s="400"/>
      <c r="E1133" s="376"/>
      <c r="F1133" s="994"/>
      <c r="G1133" s="401"/>
      <c r="H1133" s="374"/>
      <c r="I1133" s="946"/>
      <c r="J1133" s="1005" t="str">
        <f t="shared" si="21"/>
        <v/>
      </c>
    </row>
    <row r="1134" spans="1:10" s="212" customFormat="1" ht="22.5">
      <c r="A1134" s="371">
        <v>21</v>
      </c>
      <c r="B1134" s="372" t="s">
        <v>3264</v>
      </c>
      <c r="C1134" s="374" t="s">
        <v>3265</v>
      </c>
      <c r="D1134" s="400" t="s">
        <v>2695</v>
      </c>
      <c r="E1134" s="376">
        <v>64</v>
      </c>
      <c r="F1134" s="994"/>
      <c r="G1134" s="377">
        <f>E1134*F1134</f>
        <v>0</v>
      </c>
      <c r="H1134" s="374" t="s">
        <v>4845</v>
      </c>
      <c r="I1134" s="954"/>
      <c r="J1134" s="1005" t="str">
        <f t="shared" si="21"/>
        <v>CHYBNÁ CENA</v>
      </c>
    </row>
    <row r="1135" spans="1:10" s="212" customFormat="1">
      <c r="A1135" s="371"/>
      <c r="B1135" s="379" t="s">
        <v>577</v>
      </c>
      <c r="C1135" s="374"/>
      <c r="D1135" s="400"/>
      <c r="E1135" s="376"/>
      <c r="F1135" s="994"/>
      <c r="G1135" s="401"/>
      <c r="H1135" s="374"/>
      <c r="I1135" s="954"/>
      <c r="J1135" s="1005" t="str">
        <f t="shared" si="21"/>
        <v/>
      </c>
    </row>
    <row r="1136" spans="1:10" s="113" customFormat="1" ht="22.5">
      <c r="A1136" s="371">
        <v>22</v>
      </c>
      <c r="B1136" s="372" t="s">
        <v>3266</v>
      </c>
      <c r="C1136" s="374" t="s">
        <v>3267</v>
      </c>
      <c r="D1136" s="400" t="s">
        <v>2695</v>
      </c>
      <c r="E1136" s="376">
        <v>64</v>
      </c>
      <c r="F1136" s="994"/>
      <c r="G1136" s="401">
        <f>E1136*F1136</f>
        <v>0</v>
      </c>
      <c r="H1136" s="374" t="s">
        <v>3273</v>
      </c>
      <c r="I1136" s="946"/>
      <c r="J1136" s="1005" t="str">
        <f t="shared" si="21"/>
        <v>CHYBNÁ CENA</v>
      </c>
    </row>
    <row r="1137" spans="1:10" s="113" customFormat="1">
      <c r="A1137" s="371"/>
      <c r="B1137" s="372"/>
      <c r="C1137" s="380" t="s">
        <v>1736</v>
      </c>
      <c r="D1137" s="400"/>
      <c r="E1137" s="376"/>
      <c r="F1137" s="994"/>
      <c r="G1137" s="401"/>
      <c r="H1137" s="374"/>
      <c r="I1137" s="946"/>
      <c r="J1137" s="1005" t="str">
        <f t="shared" si="21"/>
        <v/>
      </c>
    </row>
    <row r="1138" spans="1:10" s="113" customFormat="1" ht="22.5">
      <c r="A1138" s="371">
        <v>23</v>
      </c>
      <c r="B1138" s="372" t="s">
        <v>3268</v>
      </c>
      <c r="C1138" s="374" t="s">
        <v>3269</v>
      </c>
      <c r="D1138" s="400" t="s">
        <v>3270</v>
      </c>
      <c r="E1138" s="376">
        <v>166</v>
      </c>
      <c r="F1138" s="994"/>
      <c r="G1138" s="401">
        <f>E1138*F1138</f>
        <v>0</v>
      </c>
      <c r="H1138" s="374" t="s">
        <v>4845</v>
      </c>
      <c r="I1138" s="946"/>
      <c r="J1138" s="1005" t="str">
        <f t="shared" si="21"/>
        <v>CHYBNÁ CENA</v>
      </c>
    </row>
    <row r="1139" spans="1:10" s="113" customFormat="1">
      <c r="A1139" s="371"/>
      <c r="B1139" s="379" t="s">
        <v>577</v>
      </c>
      <c r="C1139" s="380" t="s">
        <v>1737</v>
      </c>
      <c r="D1139" s="400"/>
      <c r="E1139" s="376"/>
      <c r="F1139" s="994"/>
      <c r="G1139" s="401"/>
      <c r="H1139" s="374"/>
      <c r="I1139" s="946"/>
      <c r="J1139" s="1005" t="str">
        <f t="shared" si="21"/>
        <v/>
      </c>
    </row>
    <row r="1140" spans="1:10" s="113" customFormat="1">
      <c r="A1140" s="371"/>
      <c r="B1140" s="379"/>
      <c r="C1140" s="380" t="s">
        <v>3431</v>
      </c>
      <c r="D1140" s="400"/>
      <c r="E1140" s="376"/>
      <c r="F1140" s="994"/>
      <c r="G1140" s="401"/>
      <c r="H1140" s="374"/>
      <c r="I1140" s="946"/>
      <c r="J1140" s="1005" t="str">
        <f t="shared" si="21"/>
        <v/>
      </c>
    </row>
    <row r="1141" spans="1:10" s="113" customFormat="1">
      <c r="A1141" s="371"/>
      <c r="B1141" s="379"/>
      <c r="C1141" s="380" t="s">
        <v>3435</v>
      </c>
      <c r="D1141" s="400"/>
      <c r="E1141" s="376"/>
      <c r="F1141" s="994"/>
      <c r="G1141" s="401"/>
      <c r="H1141" s="374"/>
      <c r="I1141" s="946"/>
      <c r="J1141" s="1005" t="str">
        <f t="shared" si="21"/>
        <v/>
      </c>
    </row>
    <row r="1142" spans="1:10" s="113" customFormat="1" ht="22.5">
      <c r="A1142" s="371">
        <v>24</v>
      </c>
      <c r="B1142" s="372" t="s">
        <v>3428</v>
      </c>
      <c r="C1142" s="374" t="s">
        <v>3429</v>
      </c>
      <c r="D1142" s="400" t="s">
        <v>3270</v>
      </c>
      <c r="E1142" s="376">
        <v>153</v>
      </c>
      <c r="F1142" s="994"/>
      <c r="G1142" s="401">
        <f>E1142*F1142</f>
        <v>0</v>
      </c>
      <c r="H1142" s="374" t="s">
        <v>3273</v>
      </c>
      <c r="I1142" s="946"/>
      <c r="J1142" s="1005" t="str">
        <f t="shared" si="21"/>
        <v>CHYBNÁ CENA</v>
      </c>
    </row>
    <row r="1143" spans="1:10" s="113" customFormat="1">
      <c r="A1143" s="371"/>
      <c r="B1143" s="372"/>
      <c r="C1143" s="380" t="s">
        <v>1738</v>
      </c>
      <c r="D1143" s="400"/>
      <c r="E1143" s="376"/>
      <c r="F1143" s="994"/>
      <c r="G1143" s="401"/>
      <c r="H1143" s="374"/>
      <c r="I1143" s="946"/>
      <c r="J1143" s="1005" t="str">
        <f t="shared" si="21"/>
        <v/>
      </c>
    </row>
    <row r="1144" spans="1:10" s="113" customFormat="1" ht="22.5">
      <c r="A1144" s="371">
        <v>25</v>
      </c>
      <c r="B1144" s="372" t="s">
        <v>3427</v>
      </c>
      <c r="C1144" s="374" t="s">
        <v>3429</v>
      </c>
      <c r="D1144" s="400" t="s">
        <v>3270</v>
      </c>
      <c r="E1144" s="376">
        <v>4</v>
      </c>
      <c r="F1144" s="994"/>
      <c r="G1144" s="401">
        <f>E1144*F1144</f>
        <v>0</v>
      </c>
      <c r="H1144" s="374" t="s">
        <v>3273</v>
      </c>
      <c r="I1144" s="946"/>
      <c r="J1144" s="1005" t="str">
        <f t="shared" si="21"/>
        <v>CHYBNÁ CENA</v>
      </c>
    </row>
    <row r="1145" spans="1:10" s="113" customFormat="1">
      <c r="A1145" s="371"/>
      <c r="B1145" s="372"/>
      <c r="C1145" s="380" t="s">
        <v>3430</v>
      </c>
      <c r="D1145" s="400"/>
      <c r="E1145" s="376"/>
      <c r="F1145" s="994"/>
      <c r="G1145" s="401"/>
      <c r="H1145" s="374"/>
      <c r="I1145" s="946"/>
      <c r="J1145" s="1005" t="str">
        <f t="shared" si="21"/>
        <v/>
      </c>
    </row>
    <row r="1146" spans="1:10" s="113" customFormat="1" ht="22.5">
      <c r="A1146" s="371">
        <v>26</v>
      </c>
      <c r="B1146" s="372" t="s">
        <v>3432</v>
      </c>
      <c r="C1146" s="374" t="s">
        <v>3433</v>
      </c>
      <c r="D1146" s="400" t="s">
        <v>3270</v>
      </c>
      <c r="E1146" s="376">
        <v>9</v>
      </c>
      <c r="F1146" s="994"/>
      <c r="G1146" s="401">
        <f>E1146*F1146</f>
        <v>0</v>
      </c>
      <c r="H1146" s="374" t="s">
        <v>3273</v>
      </c>
      <c r="I1146" s="946"/>
      <c r="J1146" s="1005" t="str">
        <f t="shared" si="21"/>
        <v>CHYBNÁ CENA</v>
      </c>
    </row>
    <row r="1147" spans="1:10" s="113" customFormat="1">
      <c r="A1147" s="371"/>
      <c r="B1147" s="372"/>
      <c r="C1147" s="380" t="s">
        <v>3434</v>
      </c>
      <c r="D1147" s="400"/>
      <c r="E1147" s="376"/>
      <c r="F1147" s="994"/>
      <c r="G1147" s="401"/>
      <c r="H1147" s="374"/>
      <c r="I1147" s="946"/>
      <c r="J1147" s="1005" t="str">
        <f t="shared" si="21"/>
        <v/>
      </c>
    </row>
    <row r="1148" spans="1:10" s="113" customFormat="1">
      <c r="A1148" s="371">
        <v>27</v>
      </c>
      <c r="B1148" s="372" t="s">
        <v>3271</v>
      </c>
      <c r="C1148" s="374" t="s">
        <v>3272</v>
      </c>
      <c r="D1148" s="400" t="s">
        <v>2695</v>
      </c>
      <c r="E1148" s="376">
        <v>21</v>
      </c>
      <c r="F1148" s="994"/>
      <c r="G1148" s="401">
        <f>E1148*F1148</f>
        <v>0</v>
      </c>
      <c r="H1148" s="374" t="s">
        <v>3273</v>
      </c>
      <c r="I1148" s="946"/>
      <c r="J1148" s="1005" t="str">
        <f t="shared" si="21"/>
        <v>CHYBNÁ CENA</v>
      </c>
    </row>
    <row r="1149" spans="1:10" s="113" customFormat="1">
      <c r="A1149" s="371"/>
      <c r="B1149" s="372"/>
      <c r="C1149" s="380" t="s">
        <v>1739</v>
      </c>
      <c r="D1149" s="400"/>
      <c r="E1149" s="376"/>
      <c r="F1149" s="994"/>
      <c r="G1149" s="401"/>
      <c r="H1149" s="374"/>
      <c r="I1149" s="955"/>
      <c r="J1149" s="1005" t="str">
        <f t="shared" si="21"/>
        <v/>
      </c>
    </row>
    <row r="1150" spans="1:10" s="113" customFormat="1">
      <c r="A1150" s="371">
        <v>28</v>
      </c>
      <c r="B1150" s="372" t="s">
        <v>3436</v>
      </c>
      <c r="C1150" s="374" t="s">
        <v>3437</v>
      </c>
      <c r="D1150" s="400" t="s">
        <v>2695</v>
      </c>
      <c r="E1150" s="376">
        <v>9</v>
      </c>
      <c r="F1150" s="994"/>
      <c r="G1150" s="401">
        <f>E1150*F1150</f>
        <v>0</v>
      </c>
      <c r="H1150" s="374" t="s">
        <v>3273</v>
      </c>
      <c r="I1150" s="946"/>
      <c r="J1150" s="1005" t="str">
        <f t="shared" si="21"/>
        <v>CHYBNÁ CENA</v>
      </c>
    </row>
    <row r="1151" spans="1:10" s="113" customFormat="1">
      <c r="A1151" s="371"/>
      <c r="B1151" s="372"/>
      <c r="C1151" s="380" t="s">
        <v>3438</v>
      </c>
      <c r="D1151" s="400"/>
      <c r="E1151" s="376"/>
      <c r="F1151" s="994"/>
      <c r="G1151" s="401"/>
      <c r="H1151" s="374"/>
      <c r="I1151" s="946"/>
      <c r="J1151" s="1005" t="str">
        <f t="shared" si="21"/>
        <v/>
      </c>
    </row>
    <row r="1152" spans="1:10" s="113" customFormat="1">
      <c r="A1152" s="371">
        <v>29</v>
      </c>
      <c r="B1152" s="372" t="s">
        <v>3440</v>
      </c>
      <c r="C1152" s="374" t="s">
        <v>3439</v>
      </c>
      <c r="D1152" s="400" t="s">
        <v>2695</v>
      </c>
      <c r="E1152" s="376">
        <v>8</v>
      </c>
      <c r="F1152" s="994"/>
      <c r="G1152" s="401">
        <f t="shared" ref="G1152:G1166" si="22">E1152*F1152</f>
        <v>0</v>
      </c>
      <c r="H1152" s="374" t="s">
        <v>3273</v>
      </c>
      <c r="I1152" s="946"/>
      <c r="J1152" s="1005" t="str">
        <f t="shared" si="21"/>
        <v>CHYBNÁ CENA</v>
      </c>
    </row>
    <row r="1153" spans="1:10" s="113" customFormat="1">
      <c r="A1153" s="371"/>
      <c r="B1153" s="372"/>
      <c r="C1153" s="380" t="s">
        <v>3441</v>
      </c>
      <c r="D1153" s="400"/>
      <c r="E1153" s="376"/>
      <c r="F1153" s="994"/>
      <c r="G1153" s="401"/>
      <c r="H1153" s="374"/>
      <c r="I1153" s="946"/>
      <c r="J1153" s="1005" t="str">
        <f t="shared" si="21"/>
        <v/>
      </c>
    </row>
    <row r="1154" spans="1:10" s="113" customFormat="1">
      <c r="A1154" s="371">
        <v>30</v>
      </c>
      <c r="B1154" s="372" t="s">
        <v>3442</v>
      </c>
      <c r="C1154" s="374" t="s">
        <v>3443</v>
      </c>
      <c r="D1154" s="400" t="s">
        <v>2695</v>
      </c>
      <c r="E1154" s="376">
        <v>5</v>
      </c>
      <c r="F1154" s="994"/>
      <c r="G1154" s="401">
        <f t="shared" si="22"/>
        <v>0</v>
      </c>
      <c r="H1154" s="374" t="s">
        <v>3273</v>
      </c>
      <c r="I1154" s="946"/>
      <c r="J1154" s="1005" t="str">
        <f t="shared" si="21"/>
        <v>CHYBNÁ CENA</v>
      </c>
    </row>
    <row r="1155" spans="1:10" s="113" customFormat="1">
      <c r="A1155" s="371"/>
      <c r="B1155" s="372"/>
      <c r="C1155" s="380" t="s">
        <v>3444</v>
      </c>
      <c r="D1155" s="400"/>
      <c r="E1155" s="376"/>
      <c r="F1155" s="994"/>
      <c r="G1155" s="401"/>
      <c r="H1155" s="374"/>
      <c r="I1155" s="946"/>
      <c r="J1155" s="1005" t="str">
        <f t="shared" si="21"/>
        <v/>
      </c>
    </row>
    <row r="1156" spans="1:10" s="113" customFormat="1">
      <c r="A1156" s="371">
        <v>31</v>
      </c>
      <c r="B1156" s="372" t="s">
        <v>3455</v>
      </c>
      <c r="C1156" s="374" t="s">
        <v>3445</v>
      </c>
      <c r="D1156" s="400" t="s">
        <v>2695</v>
      </c>
      <c r="E1156" s="376">
        <v>2</v>
      </c>
      <c r="F1156" s="994"/>
      <c r="G1156" s="401">
        <f t="shared" si="22"/>
        <v>0</v>
      </c>
      <c r="H1156" s="374" t="s">
        <v>3273</v>
      </c>
      <c r="I1156" s="946"/>
      <c r="J1156" s="1005" t="str">
        <f t="shared" si="21"/>
        <v>CHYBNÁ CENA</v>
      </c>
    </row>
    <row r="1157" spans="1:10" s="113" customFormat="1">
      <c r="A1157" s="371"/>
      <c r="B1157" s="372"/>
      <c r="C1157" s="380" t="s">
        <v>3446</v>
      </c>
      <c r="D1157" s="400"/>
      <c r="E1157" s="376"/>
      <c r="F1157" s="994"/>
      <c r="G1157" s="401"/>
      <c r="H1157" s="374"/>
      <c r="I1157" s="946"/>
      <c r="J1157" s="1005" t="str">
        <f t="shared" si="21"/>
        <v/>
      </c>
    </row>
    <row r="1158" spans="1:10" s="113" customFormat="1">
      <c r="A1158" s="371">
        <v>32</v>
      </c>
      <c r="B1158" s="372" t="s">
        <v>3456</v>
      </c>
      <c r="C1158" s="374" t="s">
        <v>3447</v>
      </c>
      <c r="D1158" s="400" t="s">
        <v>2695</v>
      </c>
      <c r="E1158" s="376">
        <v>6</v>
      </c>
      <c r="F1158" s="994"/>
      <c r="G1158" s="401">
        <f t="shared" si="22"/>
        <v>0</v>
      </c>
      <c r="H1158" s="374" t="s">
        <v>3273</v>
      </c>
      <c r="I1158" s="946"/>
      <c r="J1158" s="1005" t="str">
        <f t="shared" si="21"/>
        <v>CHYBNÁ CENA</v>
      </c>
    </row>
    <row r="1159" spans="1:10" s="113" customFormat="1">
      <c r="A1159" s="371"/>
      <c r="B1159" s="372"/>
      <c r="C1159" s="380" t="s">
        <v>3448</v>
      </c>
      <c r="D1159" s="400"/>
      <c r="E1159" s="376"/>
      <c r="F1159" s="994"/>
      <c r="G1159" s="401"/>
      <c r="H1159" s="374"/>
      <c r="I1159" s="946"/>
      <c r="J1159" s="1005" t="str">
        <f t="shared" si="21"/>
        <v/>
      </c>
    </row>
    <row r="1160" spans="1:10" s="113" customFormat="1">
      <c r="A1160" s="371">
        <v>33</v>
      </c>
      <c r="B1160" s="372" t="s">
        <v>3457</v>
      </c>
      <c r="C1160" s="374" t="s">
        <v>3449</v>
      </c>
      <c r="D1160" s="400" t="s">
        <v>2695</v>
      </c>
      <c r="E1160" s="376">
        <v>4</v>
      </c>
      <c r="F1160" s="994"/>
      <c r="G1160" s="401">
        <f t="shared" si="22"/>
        <v>0</v>
      </c>
      <c r="H1160" s="374" t="s">
        <v>3273</v>
      </c>
      <c r="I1160" s="946"/>
      <c r="J1160" s="1005" t="str">
        <f t="shared" ref="J1160:J1223" si="23">IF((ISBLANK(D1160)),"",IF(G1160&lt;=0,"CHYBNÁ CENA",""))</f>
        <v>CHYBNÁ CENA</v>
      </c>
    </row>
    <row r="1161" spans="1:10" s="113" customFormat="1">
      <c r="A1161" s="371"/>
      <c r="B1161" s="372"/>
      <c r="C1161" s="380" t="s">
        <v>3450</v>
      </c>
      <c r="D1161" s="400"/>
      <c r="E1161" s="376"/>
      <c r="F1161" s="994"/>
      <c r="G1161" s="401"/>
      <c r="H1161" s="374"/>
      <c r="I1161" s="946"/>
      <c r="J1161" s="1005" t="str">
        <f t="shared" si="23"/>
        <v/>
      </c>
    </row>
    <row r="1162" spans="1:10" s="113" customFormat="1">
      <c r="A1162" s="371">
        <v>34</v>
      </c>
      <c r="B1162" s="372" t="s">
        <v>3458</v>
      </c>
      <c r="C1162" s="374" t="s">
        <v>3451</v>
      </c>
      <c r="D1162" s="400" t="s">
        <v>2695</v>
      </c>
      <c r="E1162" s="376">
        <v>3</v>
      </c>
      <c r="F1162" s="994"/>
      <c r="G1162" s="401">
        <f t="shared" si="22"/>
        <v>0</v>
      </c>
      <c r="H1162" s="374" t="s">
        <v>3273</v>
      </c>
      <c r="I1162" s="946"/>
      <c r="J1162" s="1005" t="str">
        <f t="shared" si="23"/>
        <v>CHYBNÁ CENA</v>
      </c>
    </row>
    <row r="1163" spans="1:10" s="113" customFormat="1">
      <c r="A1163" s="371"/>
      <c r="B1163" s="372"/>
      <c r="C1163" s="380" t="s">
        <v>3446</v>
      </c>
      <c r="D1163" s="400"/>
      <c r="E1163" s="376"/>
      <c r="F1163" s="994"/>
      <c r="G1163" s="401"/>
      <c r="H1163" s="374"/>
      <c r="I1163" s="946"/>
      <c r="J1163" s="1005" t="str">
        <f t="shared" si="23"/>
        <v/>
      </c>
    </row>
    <row r="1164" spans="1:10" s="113" customFormat="1" ht="22.5">
      <c r="A1164" s="371">
        <v>35</v>
      </c>
      <c r="B1164" s="372" t="s">
        <v>3459</v>
      </c>
      <c r="C1164" s="374" t="s">
        <v>3454</v>
      </c>
      <c r="D1164" s="400" t="s">
        <v>2695</v>
      </c>
      <c r="E1164" s="376">
        <v>6</v>
      </c>
      <c r="F1164" s="994"/>
      <c r="G1164" s="401">
        <f t="shared" si="22"/>
        <v>0</v>
      </c>
      <c r="H1164" s="374" t="s">
        <v>3273</v>
      </c>
      <c r="I1164" s="946"/>
      <c r="J1164" s="1005" t="str">
        <f t="shared" si="23"/>
        <v>CHYBNÁ CENA</v>
      </c>
    </row>
    <row r="1165" spans="1:10" s="113" customFormat="1">
      <c r="A1165" s="371"/>
      <c r="B1165" s="372"/>
      <c r="C1165" s="380" t="s">
        <v>3452</v>
      </c>
      <c r="D1165" s="400"/>
      <c r="E1165" s="376"/>
      <c r="F1165" s="994"/>
      <c r="G1165" s="401"/>
      <c r="H1165" s="374"/>
      <c r="I1165" s="946"/>
      <c r="J1165" s="1005" t="str">
        <f t="shared" si="23"/>
        <v/>
      </c>
    </row>
    <row r="1166" spans="1:10" s="113" customFormat="1">
      <c r="A1166" s="371">
        <v>36</v>
      </c>
      <c r="B1166" s="372" t="s">
        <v>3460</v>
      </c>
      <c r="C1166" s="374" t="s">
        <v>3453</v>
      </c>
      <c r="D1166" s="400" t="s">
        <v>2695</v>
      </c>
      <c r="E1166" s="376">
        <v>12</v>
      </c>
      <c r="F1166" s="994"/>
      <c r="G1166" s="401">
        <f t="shared" si="22"/>
        <v>0</v>
      </c>
      <c r="H1166" s="374" t="s">
        <v>3273</v>
      </c>
      <c r="I1166" s="946"/>
      <c r="J1166" s="1005" t="str">
        <f t="shared" si="23"/>
        <v>CHYBNÁ CENA</v>
      </c>
    </row>
    <row r="1167" spans="1:10" s="113" customFormat="1">
      <c r="A1167" s="371"/>
      <c r="B1167" s="372"/>
      <c r="C1167" s="380" t="s">
        <v>1740</v>
      </c>
      <c r="D1167" s="400"/>
      <c r="E1167" s="376"/>
      <c r="F1167" s="994"/>
      <c r="G1167" s="401"/>
      <c r="H1167" s="374"/>
      <c r="I1167" s="946"/>
      <c r="J1167" s="1005" t="str">
        <f t="shared" si="23"/>
        <v/>
      </c>
    </row>
    <row r="1168" spans="1:10" s="942" customFormat="1" ht="22.5">
      <c r="A1168" s="371">
        <v>37</v>
      </c>
      <c r="B1168" s="372" t="s">
        <v>3274</v>
      </c>
      <c r="C1168" s="374" t="s">
        <v>3275</v>
      </c>
      <c r="D1168" s="400" t="s">
        <v>4492</v>
      </c>
      <c r="E1168" s="376">
        <v>2387.54</v>
      </c>
      <c r="F1168" s="994"/>
      <c r="G1168" s="418">
        <f>E1168*F1168</f>
        <v>0</v>
      </c>
      <c r="H1168" s="374" t="s">
        <v>4846</v>
      </c>
      <c r="I1168" s="954"/>
      <c r="J1168" s="1005" t="str">
        <f t="shared" si="23"/>
        <v>CHYBNÁ CENA</v>
      </c>
    </row>
    <row r="1169" spans="1:10" s="942" customFormat="1">
      <c r="A1169" s="378"/>
      <c r="B1169" s="379" t="s">
        <v>577</v>
      </c>
      <c r="C1169" s="380" t="s">
        <v>3525</v>
      </c>
      <c r="D1169" s="400"/>
      <c r="E1169" s="382"/>
      <c r="F1169" s="995"/>
      <c r="G1169" s="384"/>
      <c r="H1169" s="374"/>
      <c r="I1169" s="954"/>
      <c r="J1169" s="1005" t="str">
        <f t="shared" si="23"/>
        <v/>
      </c>
    </row>
    <row r="1170" spans="1:10" s="942" customFormat="1">
      <c r="A1170" s="378"/>
      <c r="B1170" s="395"/>
      <c r="C1170" s="380" t="s">
        <v>3276</v>
      </c>
      <c r="D1170" s="400"/>
      <c r="E1170" s="382"/>
      <c r="F1170" s="995"/>
      <c r="G1170" s="384"/>
      <c r="H1170" s="374"/>
      <c r="I1170" s="954"/>
      <c r="J1170" s="1005" t="str">
        <f t="shared" si="23"/>
        <v/>
      </c>
    </row>
    <row r="1171" spans="1:10" s="942" customFormat="1" ht="22.5">
      <c r="A1171" s="371">
        <v>38</v>
      </c>
      <c r="B1171" s="372" t="s">
        <v>3277</v>
      </c>
      <c r="C1171" s="374" t="s">
        <v>3278</v>
      </c>
      <c r="D1171" s="400" t="s">
        <v>4492</v>
      </c>
      <c r="E1171" s="376">
        <v>1551.7</v>
      </c>
      <c r="F1171" s="994"/>
      <c r="G1171" s="418">
        <f>E1171*F1171</f>
        <v>0</v>
      </c>
      <c r="H1171" s="374" t="s">
        <v>4846</v>
      </c>
      <c r="I1171" s="954"/>
      <c r="J1171" s="1005" t="str">
        <f t="shared" si="23"/>
        <v>CHYBNÁ CENA</v>
      </c>
    </row>
    <row r="1172" spans="1:10" s="942" customFormat="1">
      <c r="A1172" s="371"/>
      <c r="B1172" s="379" t="s">
        <v>577</v>
      </c>
      <c r="C1172" s="374"/>
      <c r="D1172" s="400"/>
      <c r="E1172" s="376"/>
      <c r="F1172" s="994"/>
      <c r="G1172" s="419"/>
      <c r="H1172" s="374"/>
      <c r="I1172" s="954"/>
      <c r="J1172" s="1005" t="str">
        <f t="shared" si="23"/>
        <v/>
      </c>
    </row>
    <row r="1173" spans="1:10" s="420" customFormat="1">
      <c r="A1173" s="371">
        <v>39</v>
      </c>
      <c r="B1173" s="372" t="s">
        <v>3279</v>
      </c>
      <c r="C1173" s="374" t="s">
        <v>3280</v>
      </c>
      <c r="D1173" s="400" t="s">
        <v>2695</v>
      </c>
      <c r="E1173" s="376">
        <v>58</v>
      </c>
      <c r="F1173" s="994"/>
      <c r="G1173" s="419">
        <f t="shared" ref="G1173:G1183" si="24">E1173*F1173</f>
        <v>0</v>
      </c>
      <c r="H1173" s="374" t="s">
        <v>3281</v>
      </c>
      <c r="I1173" s="946"/>
      <c r="J1173" s="1005" t="str">
        <f t="shared" si="23"/>
        <v>CHYBNÁ CENA</v>
      </c>
    </row>
    <row r="1174" spans="1:10" s="420" customFormat="1">
      <c r="A1174" s="371"/>
      <c r="B1174" s="372"/>
      <c r="C1174" s="374"/>
      <c r="D1174" s="400"/>
      <c r="E1174" s="376"/>
      <c r="F1174" s="994"/>
      <c r="G1174" s="419"/>
      <c r="H1174" s="374"/>
      <c r="I1174" s="946"/>
      <c r="J1174" s="1005" t="str">
        <f t="shared" si="23"/>
        <v/>
      </c>
    </row>
    <row r="1175" spans="1:10" s="113" customFormat="1">
      <c r="A1175" s="371">
        <v>40</v>
      </c>
      <c r="B1175" s="372" t="s">
        <v>3282</v>
      </c>
      <c r="C1175" s="374" t="s">
        <v>3283</v>
      </c>
      <c r="D1175" s="400" t="s">
        <v>2695</v>
      </c>
      <c r="E1175" s="376">
        <v>67</v>
      </c>
      <c r="F1175" s="994"/>
      <c r="G1175" s="401">
        <f t="shared" si="24"/>
        <v>0</v>
      </c>
      <c r="H1175" s="374" t="s">
        <v>3281</v>
      </c>
      <c r="I1175" s="946"/>
      <c r="J1175" s="1005" t="str">
        <f t="shared" si="23"/>
        <v>CHYBNÁ CENA</v>
      </c>
    </row>
    <row r="1176" spans="1:10" s="113" customFormat="1">
      <c r="A1176" s="371"/>
      <c r="B1176" s="372"/>
      <c r="C1176" s="374"/>
      <c r="D1176" s="400"/>
      <c r="E1176" s="376"/>
      <c r="F1176" s="994"/>
      <c r="G1176" s="401"/>
      <c r="H1176" s="374"/>
      <c r="I1176" s="946"/>
      <c r="J1176" s="1005" t="str">
        <f t="shared" si="23"/>
        <v/>
      </c>
    </row>
    <row r="1177" spans="1:10" s="113" customFormat="1">
      <c r="A1177" s="371">
        <v>41</v>
      </c>
      <c r="B1177" s="372" t="s">
        <v>3284</v>
      </c>
      <c r="C1177" s="374" t="s">
        <v>3285</v>
      </c>
      <c r="D1177" s="400" t="s">
        <v>2695</v>
      </c>
      <c r="E1177" s="376">
        <v>1</v>
      </c>
      <c r="F1177" s="994"/>
      <c r="G1177" s="401">
        <f t="shared" si="24"/>
        <v>0</v>
      </c>
      <c r="H1177" s="374" t="s">
        <v>3281</v>
      </c>
      <c r="I1177" s="946"/>
      <c r="J1177" s="1005" t="str">
        <f t="shared" si="23"/>
        <v>CHYBNÁ CENA</v>
      </c>
    </row>
    <row r="1178" spans="1:10" s="113" customFormat="1">
      <c r="A1178" s="371"/>
      <c r="B1178" s="372"/>
      <c r="C1178" s="374"/>
      <c r="D1178" s="400"/>
      <c r="E1178" s="376"/>
      <c r="F1178" s="994"/>
      <c r="G1178" s="401"/>
      <c r="H1178" s="374"/>
      <c r="I1178" s="946"/>
      <c r="J1178" s="1005" t="str">
        <f t="shared" si="23"/>
        <v/>
      </c>
    </row>
    <row r="1179" spans="1:10" s="113" customFormat="1">
      <c r="A1179" s="371">
        <v>42</v>
      </c>
      <c r="B1179" s="372" t="s">
        <v>3286</v>
      </c>
      <c r="C1179" s="374" t="s">
        <v>3287</v>
      </c>
      <c r="D1179" s="400" t="s">
        <v>2695</v>
      </c>
      <c r="E1179" s="376">
        <v>6</v>
      </c>
      <c r="F1179" s="994"/>
      <c r="G1179" s="401">
        <f t="shared" si="24"/>
        <v>0</v>
      </c>
      <c r="H1179" s="374" t="s">
        <v>3281</v>
      </c>
      <c r="I1179" s="946"/>
      <c r="J1179" s="1005" t="str">
        <f t="shared" si="23"/>
        <v>CHYBNÁ CENA</v>
      </c>
    </row>
    <row r="1180" spans="1:10" s="113" customFormat="1">
      <c r="A1180" s="371"/>
      <c r="B1180" s="372"/>
      <c r="C1180" s="374"/>
      <c r="D1180" s="400"/>
      <c r="E1180" s="376"/>
      <c r="F1180" s="994"/>
      <c r="G1180" s="401"/>
      <c r="H1180" s="374"/>
      <c r="I1180" s="946"/>
      <c r="J1180" s="1005" t="str">
        <f t="shared" si="23"/>
        <v/>
      </c>
    </row>
    <row r="1181" spans="1:10" s="113" customFormat="1">
      <c r="A1181" s="371">
        <v>43</v>
      </c>
      <c r="B1181" s="372" t="s">
        <v>3288</v>
      </c>
      <c r="C1181" s="374" t="s">
        <v>3289</v>
      </c>
      <c r="D1181" s="400" t="s">
        <v>2695</v>
      </c>
      <c r="E1181" s="376">
        <v>11</v>
      </c>
      <c r="F1181" s="994"/>
      <c r="G1181" s="401">
        <f t="shared" si="24"/>
        <v>0</v>
      </c>
      <c r="H1181" s="374" t="s">
        <v>3281</v>
      </c>
      <c r="I1181" s="946"/>
      <c r="J1181" s="1005" t="str">
        <f t="shared" si="23"/>
        <v>CHYBNÁ CENA</v>
      </c>
    </row>
    <row r="1182" spans="1:10" s="113" customFormat="1">
      <c r="A1182" s="371"/>
      <c r="B1182" s="372"/>
      <c r="C1182" s="374"/>
      <c r="D1182" s="400"/>
      <c r="E1182" s="376"/>
      <c r="F1182" s="994"/>
      <c r="G1182" s="401"/>
      <c r="H1182" s="374"/>
      <c r="I1182" s="946"/>
      <c r="J1182" s="1005" t="str">
        <f t="shared" si="23"/>
        <v/>
      </c>
    </row>
    <row r="1183" spans="1:10" s="113" customFormat="1">
      <c r="A1183" s="371">
        <v>44</v>
      </c>
      <c r="B1183" s="372" t="s">
        <v>3290</v>
      </c>
      <c r="C1183" s="374" t="s">
        <v>3291</v>
      </c>
      <c r="D1183" s="400" t="s">
        <v>2695</v>
      </c>
      <c r="E1183" s="376">
        <v>3</v>
      </c>
      <c r="F1183" s="994"/>
      <c r="G1183" s="401">
        <f t="shared" si="24"/>
        <v>0</v>
      </c>
      <c r="H1183" s="374" t="s">
        <v>3281</v>
      </c>
      <c r="I1183" s="946"/>
      <c r="J1183" s="1005" t="str">
        <f t="shared" si="23"/>
        <v>CHYBNÁ CENA</v>
      </c>
    </row>
    <row r="1184" spans="1:10" s="113" customFormat="1">
      <c r="A1184" s="371"/>
      <c r="B1184" s="372"/>
      <c r="C1184" s="374"/>
      <c r="D1184" s="400"/>
      <c r="E1184" s="376"/>
      <c r="F1184" s="994"/>
      <c r="G1184" s="401"/>
      <c r="H1184" s="374"/>
      <c r="I1184" s="946"/>
      <c r="J1184" s="1005" t="str">
        <f t="shared" si="23"/>
        <v/>
      </c>
    </row>
    <row r="1185" spans="1:10" s="113" customFormat="1">
      <c r="A1185" s="371">
        <v>45</v>
      </c>
      <c r="B1185" s="372" t="s">
        <v>3292</v>
      </c>
      <c r="C1185" s="374" t="s">
        <v>3293</v>
      </c>
      <c r="D1185" s="400" t="s">
        <v>2695</v>
      </c>
      <c r="E1185" s="376">
        <v>1</v>
      </c>
      <c r="F1185" s="994"/>
      <c r="G1185" s="401">
        <f>E1185*F1185</f>
        <v>0</v>
      </c>
      <c r="H1185" s="374" t="s">
        <v>3281</v>
      </c>
      <c r="I1185" s="946"/>
      <c r="J1185" s="1005" t="str">
        <f t="shared" si="23"/>
        <v>CHYBNÁ CENA</v>
      </c>
    </row>
    <row r="1186" spans="1:10" s="113" customFormat="1">
      <c r="A1186" s="371"/>
      <c r="B1186" s="372"/>
      <c r="C1186" s="374"/>
      <c r="D1186" s="400"/>
      <c r="E1186" s="376"/>
      <c r="F1186" s="994"/>
      <c r="G1186" s="401"/>
      <c r="H1186" s="374"/>
      <c r="I1186" s="946"/>
      <c r="J1186" s="1005" t="str">
        <f t="shared" si="23"/>
        <v/>
      </c>
    </row>
    <row r="1187" spans="1:10" s="113" customFormat="1">
      <c r="A1187" s="371">
        <v>46</v>
      </c>
      <c r="B1187" s="372" t="s">
        <v>3294</v>
      </c>
      <c r="C1187" s="374" t="s">
        <v>4620</v>
      </c>
      <c r="D1187" s="400" t="s">
        <v>2695</v>
      </c>
      <c r="E1187" s="376">
        <v>8</v>
      </c>
      <c r="F1187" s="994"/>
      <c r="G1187" s="401">
        <f>E1187*F1187</f>
        <v>0</v>
      </c>
      <c r="H1187" s="374" t="s">
        <v>3281</v>
      </c>
      <c r="I1187" s="946"/>
      <c r="J1187" s="1005" t="str">
        <f t="shared" si="23"/>
        <v>CHYBNÁ CENA</v>
      </c>
    </row>
    <row r="1188" spans="1:10" s="113" customFormat="1">
      <c r="A1188" s="371"/>
      <c r="B1188" s="372"/>
      <c r="C1188" s="374"/>
      <c r="D1188" s="400"/>
      <c r="E1188" s="376"/>
      <c r="F1188" s="994"/>
      <c r="G1188" s="401"/>
      <c r="H1188" s="374"/>
      <c r="I1188" s="946"/>
      <c r="J1188" s="1005" t="str">
        <f t="shared" si="23"/>
        <v/>
      </c>
    </row>
    <row r="1189" spans="1:10" s="113" customFormat="1">
      <c r="A1189" s="371">
        <v>47</v>
      </c>
      <c r="B1189" s="372" t="s">
        <v>3295</v>
      </c>
      <c r="C1189" s="374" t="s">
        <v>3296</v>
      </c>
      <c r="D1189" s="400" t="s">
        <v>2695</v>
      </c>
      <c r="E1189" s="376">
        <v>14</v>
      </c>
      <c r="F1189" s="994"/>
      <c r="G1189" s="401">
        <f>E1189*F1189</f>
        <v>0</v>
      </c>
      <c r="H1189" s="374" t="s">
        <v>3281</v>
      </c>
      <c r="I1189" s="946"/>
      <c r="J1189" s="1005" t="str">
        <f t="shared" si="23"/>
        <v>CHYBNÁ CENA</v>
      </c>
    </row>
    <row r="1190" spans="1:10" s="113" customFormat="1">
      <c r="A1190" s="371"/>
      <c r="B1190" s="372"/>
      <c r="C1190" s="374"/>
      <c r="D1190" s="400"/>
      <c r="E1190" s="376"/>
      <c r="F1190" s="994"/>
      <c r="G1190" s="401"/>
      <c r="H1190" s="374"/>
      <c r="I1190" s="946"/>
      <c r="J1190" s="1005" t="str">
        <f t="shared" si="23"/>
        <v/>
      </c>
    </row>
    <row r="1191" spans="1:10" s="113" customFormat="1">
      <c r="A1191" s="371">
        <v>48</v>
      </c>
      <c r="B1191" s="372" t="s">
        <v>4236</v>
      </c>
      <c r="C1191" s="374" t="s">
        <v>3297</v>
      </c>
      <c r="D1191" s="400" t="s">
        <v>2695</v>
      </c>
      <c r="E1191" s="376">
        <v>2</v>
      </c>
      <c r="F1191" s="994"/>
      <c r="G1191" s="401">
        <f>E1191*F1191</f>
        <v>0</v>
      </c>
      <c r="H1191" s="374" t="s">
        <v>3281</v>
      </c>
      <c r="I1191" s="946"/>
      <c r="J1191" s="1005" t="str">
        <f t="shared" si="23"/>
        <v>CHYBNÁ CENA</v>
      </c>
    </row>
    <row r="1192" spans="1:10" s="113" customFormat="1">
      <c r="A1192" s="371"/>
      <c r="B1192" s="372"/>
      <c r="C1192" s="374"/>
      <c r="D1192" s="400"/>
      <c r="E1192" s="376"/>
      <c r="F1192" s="994"/>
      <c r="G1192" s="401"/>
      <c r="H1192" s="374"/>
      <c r="I1192" s="955"/>
      <c r="J1192" s="1005" t="str">
        <f t="shared" si="23"/>
        <v/>
      </c>
    </row>
    <row r="1193" spans="1:10">
      <c r="A1193" s="371">
        <v>49</v>
      </c>
      <c r="B1193" s="372" t="s">
        <v>3298</v>
      </c>
      <c r="C1193" s="374" t="s">
        <v>3299</v>
      </c>
      <c r="D1193" s="400" t="s">
        <v>2695</v>
      </c>
      <c r="E1193" s="376">
        <v>1</v>
      </c>
      <c r="F1193" s="994"/>
      <c r="G1193" s="401">
        <f>E1193*F1193</f>
        <v>0</v>
      </c>
      <c r="H1193" s="374" t="s">
        <v>3281</v>
      </c>
      <c r="I1193" s="961"/>
      <c r="J1193" s="1005" t="str">
        <f t="shared" si="23"/>
        <v>CHYBNÁ CENA</v>
      </c>
    </row>
    <row r="1194" spans="1:10">
      <c r="A1194" s="371"/>
      <c r="B1194" s="372"/>
      <c r="C1194" s="374"/>
      <c r="D1194" s="400"/>
      <c r="E1194" s="376"/>
      <c r="F1194" s="994"/>
      <c r="G1194" s="401"/>
      <c r="H1194" s="374"/>
      <c r="I1194" s="960"/>
      <c r="J1194" s="1005" t="str">
        <f t="shared" si="23"/>
        <v/>
      </c>
    </row>
    <row r="1195" spans="1:10" s="113" customFormat="1">
      <c r="A1195" s="371">
        <v>50</v>
      </c>
      <c r="B1195" s="372" t="s">
        <v>3300</v>
      </c>
      <c r="C1195" s="374" t="s">
        <v>3301</v>
      </c>
      <c r="D1195" s="400" t="s">
        <v>1766</v>
      </c>
      <c r="E1195" s="376">
        <v>24.12</v>
      </c>
      <c r="F1195" s="994"/>
      <c r="G1195" s="401">
        <f>E1195*F1195</f>
        <v>0</v>
      </c>
      <c r="H1195" s="374"/>
      <c r="I1195" s="946"/>
      <c r="J1195" s="1005" t="str">
        <f t="shared" si="23"/>
        <v>CHYBNÁ CENA</v>
      </c>
    </row>
    <row r="1196" spans="1:10" s="113" customFormat="1">
      <c r="A1196" s="371"/>
      <c r="B1196" s="379" t="s">
        <v>577</v>
      </c>
      <c r="C1196" s="374"/>
      <c r="D1196" s="400"/>
      <c r="E1196" s="376"/>
      <c r="F1196" s="994"/>
      <c r="G1196" s="401"/>
      <c r="H1196" s="374"/>
      <c r="I1196" s="946"/>
      <c r="J1196" s="1005" t="str">
        <f t="shared" si="23"/>
        <v/>
      </c>
    </row>
    <row r="1197" spans="1:10" s="113" customFormat="1">
      <c r="A1197" s="705" t="s">
        <v>4676</v>
      </c>
      <c r="B1197" s="706" t="s">
        <v>3302</v>
      </c>
      <c r="C1197" s="712" t="s">
        <v>3303</v>
      </c>
      <c r="D1197" s="709"/>
      <c r="E1197" s="710"/>
      <c r="F1197" s="998"/>
      <c r="G1197" s="708">
        <f>SUM(G1198:G1473)</f>
        <v>0</v>
      </c>
      <c r="H1197" s="948"/>
      <c r="I1197" s="950"/>
      <c r="J1197" s="1005" t="str">
        <f t="shared" si="23"/>
        <v/>
      </c>
    </row>
    <row r="1198" spans="1:10" s="113" customFormat="1" ht="22.5">
      <c r="A1198" s="371">
        <v>1</v>
      </c>
      <c r="B1198" s="372" t="s">
        <v>3304</v>
      </c>
      <c r="C1198" s="374" t="s">
        <v>3305</v>
      </c>
      <c r="D1198" s="400" t="s">
        <v>2695</v>
      </c>
      <c r="E1198" s="376">
        <v>2</v>
      </c>
      <c r="F1198" s="994"/>
      <c r="G1198" s="401">
        <f t="shared" ref="G1198:G1222" si="25">E1198*F1198</f>
        <v>0</v>
      </c>
      <c r="H1198" s="374" t="s">
        <v>4847</v>
      </c>
      <c r="I1198" s="946"/>
      <c r="J1198" s="1005" t="str">
        <f t="shared" si="23"/>
        <v>CHYBNÁ CENA</v>
      </c>
    </row>
    <row r="1199" spans="1:10" s="113" customFormat="1">
      <c r="A1199" s="371"/>
      <c r="B1199" s="372"/>
      <c r="C1199" s="374"/>
      <c r="D1199" s="400"/>
      <c r="E1199" s="376"/>
      <c r="F1199" s="994"/>
      <c r="G1199" s="401"/>
      <c r="H1199" s="374"/>
      <c r="I1199" s="946"/>
      <c r="J1199" s="1005" t="str">
        <f t="shared" si="23"/>
        <v/>
      </c>
    </row>
    <row r="1200" spans="1:10" s="113" customFormat="1" ht="22.5">
      <c r="A1200" s="371">
        <v>2</v>
      </c>
      <c r="B1200" s="372" t="s">
        <v>3306</v>
      </c>
      <c r="C1200" s="374" t="s">
        <v>3307</v>
      </c>
      <c r="D1200" s="400" t="s">
        <v>2695</v>
      </c>
      <c r="E1200" s="376">
        <v>2</v>
      </c>
      <c r="F1200" s="994"/>
      <c r="G1200" s="401">
        <f t="shared" si="25"/>
        <v>0</v>
      </c>
      <c r="H1200" s="374" t="s">
        <v>4847</v>
      </c>
      <c r="I1200" s="946"/>
      <c r="J1200" s="1005" t="str">
        <f t="shared" si="23"/>
        <v>CHYBNÁ CENA</v>
      </c>
    </row>
    <row r="1201" spans="1:10" s="113" customFormat="1">
      <c r="A1201" s="371"/>
      <c r="B1201" s="372"/>
      <c r="C1201" s="374"/>
      <c r="D1201" s="400"/>
      <c r="E1201" s="376"/>
      <c r="F1201" s="994"/>
      <c r="G1201" s="401"/>
      <c r="H1201" s="374"/>
      <c r="I1201" s="946"/>
      <c r="J1201" s="1005" t="str">
        <f t="shared" si="23"/>
        <v/>
      </c>
    </row>
    <row r="1202" spans="1:10" s="113" customFormat="1" ht="22.5">
      <c r="A1202" s="371">
        <v>3</v>
      </c>
      <c r="B1202" s="372" t="s">
        <v>3308</v>
      </c>
      <c r="C1202" s="374" t="s">
        <v>3309</v>
      </c>
      <c r="D1202" s="400" t="s">
        <v>2695</v>
      </c>
      <c r="E1202" s="376">
        <v>2</v>
      </c>
      <c r="F1202" s="994"/>
      <c r="G1202" s="401">
        <f t="shared" si="25"/>
        <v>0</v>
      </c>
      <c r="H1202" s="374" t="s">
        <v>4847</v>
      </c>
      <c r="I1202" s="946"/>
      <c r="J1202" s="1005" t="str">
        <f t="shared" si="23"/>
        <v>CHYBNÁ CENA</v>
      </c>
    </row>
    <row r="1203" spans="1:10" s="113" customFormat="1">
      <c r="A1203" s="371"/>
      <c r="B1203" s="372"/>
      <c r="C1203" s="374"/>
      <c r="D1203" s="400"/>
      <c r="E1203" s="376"/>
      <c r="F1203" s="994"/>
      <c r="G1203" s="401"/>
      <c r="H1203" s="374"/>
      <c r="I1203" s="946"/>
      <c r="J1203" s="1005" t="str">
        <f t="shared" si="23"/>
        <v/>
      </c>
    </row>
    <row r="1204" spans="1:10" s="113" customFormat="1" ht="22.5">
      <c r="A1204" s="371">
        <v>4</v>
      </c>
      <c r="B1204" s="372" t="s">
        <v>3310</v>
      </c>
      <c r="C1204" s="374" t="s">
        <v>3311</v>
      </c>
      <c r="D1204" s="400" t="s">
        <v>2695</v>
      </c>
      <c r="E1204" s="376">
        <v>2</v>
      </c>
      <c r="F1204" s="994"/>
      <c r="G1204" s="401">
        <f t="shared" si="25"/>
        <v>0</v>
      </c>
      <c r="H1204" s="374" t="s">
        <v>4847</v>
      </c>
      <c r="I1204" s="946"/>
      <c r="J1204" s="1005" t="str">
        <f t="shared" si="23"/>
        <v>CHYBNÁ CENA</v>
      </c>
    </row>
    <row r="1205" spans="1:10" s="113" customFormat="1">
      <c r="A1205" s="371"/>
      <c r="B1205" s="372"/>
      <c r="C1205" s="374"/>
      <c r="D1205" s="400"/>
      <c r="E1205" s="376"/>
      <c r="F1205" s="994"/>
      <c r="G1205" s="401"/>
      <c r="H1205" s="374"/>
      <c r="I1205" s="946"/>
      <c r="J1205" s="1005" t="str">
        <f t="shared" si="23"/>
        <v/>
      </c>
    </row>
    <row r="1206" spans="1:10" s="113" customFormat="1" ht="22.5">
      <c r="A1206" s="371">
        <v>5</v>
      </c>
      <c r="B1206" s="372" t="s">
        <v>3312</v>
      </c>
      <c r="C1206" s="374" t="s">
        <v>3313</v>
      </c>
      <c r="D1206" s="400" t="s">
        <v>2695</v>
      </c>
      <c r="E1206" s="376">
        <v>2</v>
      </c>
      <c r="F1206" s="994"/>
      <c r="G1206" s="401">
        <f t="shared" si="25"/>
        <v>0</v>
      </c>
      <c r="H1206" s="374" t="s">
        <v>4847</v>
      </c>
      <c r="I1206" s="946"/>
      <c r="J1206" s="1005" t="str">
        <f t="shared" si="23"/>
        <v>CHYBNÁ CENA</v>
      </c>
    </row>
    <row r="1207" spans="1:10" s="113" customFormat="1">
      <c r="A1207" s="371"/>
      <c r="B1207" s="372"/>
      <c r="C1207" s="374"/>
      <c r="D1207" s="400"/>
      <c r="E1207" s="376"/>
      <c r="F1207" s="994"/>
      <c r="G1207" s="401"/>
      <c r="H1207" s="374"/>
      <c r="I1207" s="946"/>
      <c r="J1207" s="1005" t="str">
        <f t="shared" si="23"/>
        <v/>
      </c>
    </row>
    <row r="1208" spans="1:10" s="113" customFormat="1" ht="22.5">
      <c r="A1208" s="371">
        <v>6</v>
      </c>
      <c r="B1208" s="372" t="s">
        <v>3314</v>
      </c>
      <c r="C1208" s="374" t="s">
        <v>3315</v>
      </c>
      <c r="D1208" s="400" t="s">
        <v>2695</v>
      </c>
      <c r="E1208" s="376">
        <v>2</v>
      </c>
      <c r="F1208" s="994"/>
      <c r="G1208" s="401">
        <f t="shared" si="25"/>
        <v>0</v>
      </c>
      <c r="H1208" s="374" t="s">
        <v>4847</v>
      </c>
      <c r="I1208" s="946"/>
      <c r="J1208" s="1005" t="str">
        <f t="shared" si="23"/>
        <v>CHYBNÁ CENA</v>
      </c>
    </row>
    <row r="1209" spans="1:10" s="113" customFormat="1">
      <c r="A1209" s="371"/>
      <c r="B1209" s="372"/>
      <c r="C1209" s="374"/>
      <c r="D1209" s="400"/>
      <c r="E1209" s="376"/>
      <c r="F1209" s="994"/>
      <c r="G1209" s="401"/>
      <c r="H1209" s="374"/>
      <c r="I1209" s="946"/>
      <c r="J1209" s="1005" t="str">
        <f t="shared" si="23"/>
        <v/>
      </c>
    </row>
    <row r="1210" spans="1:10" s="113" customFormat="1" ht="22.5">
      <c r="A1210" s="371">
        <v>7</v>
      </c>
      <c r="B1210" s="372" t="s">
        <v>4437</v>
      </c>
      <c r="C1210" s="374" t="s">
        <v>2194</v>
      </c>
      <c r="D1210" s="400" t="s">
        <v>1751</v>
      </c>
      <c r="E1210" s="376">
        <v>635.71</v>
      </c>
      <c r="F1210" s="994"/>
      <c r="G1210" s="401">
        <f t="shared" si="25"/>
        <v>0</v>
      </c>
      <c r="H1210" s="374" t="s">
        <v>4848</v>
      </c>
      <c r="I1210" s="946"/>
      <c r="J1210" s="1005" t="str">
        <f t="shared" si="23"/>
        <v>CHYBNÁ CENA</v>
      </c>
    </row>
    <row r="1211" spans="1:10" s="113" customFormat="1">
      <c r="A1211" s="371"/>
      <c r="B1211" s="372"/>
      <c r="C1211" s="380"/>
      <c r="D1211" s="400"/>
      <c r="E1211" s="376"/>
      <c r="F1211" s="994"/>
      <c r="G1211" s="401"/>
      <c r="H1211" s="374"/>
      <c r="I1211" s="946"/>
      <c r="J1211" s="1005" t="str">
        <f t="shared" si="23"/>
        <v/>
      </c>
    </row>
    <row r="1212" spans="1:10" s="113" customFormat="1" ht="22.5">
      <c r="A1212" s="371">
        <v>8</v>
      </c>
      <c r="B1212" s="372" t="s">
        <v>4438</v>
      </c>
      <c r="C1212" s="374" t="s">
        <v>3316</v>
      </c>
      <c r="D1212" s="400" t="s">
        <v>1751</v>
      </c>
      <c r="E1212" s="376">
        <v>453.81</v>
      </c>
      <c r="F1212" s="994"/>
      <c r="G1212" s="401">
        <f t="shared" si="25"/>
        <v>0</v>
      </c>
      <c r="H1212" s="374" t="s">
        <v>4848</v>
      </c>
      <c r="I1212" s="946"/>
      <c r="J1212" s="1005" t="str">
        <f t="shared" si="23"/>
        <v>CHYBNÁ CENA</v>
      </c>
    </row>
    <row r="1213" spans="1:10" s="113" customFormat="1">
      <c r="A1213" s="371"/>
      <c r="B1213" s="372"/>
      <c r="C1213" s="374"/>
      <c r="D1213" s="400"/>
      <c r="E1213" s="376"/>
      <c r="F1213" s="994"/>
      <c r="G1213" s="401"/>
      <c r="H1213" s="374"/>
      <c r="I1213" s="946"/>
      <c r="J1213" s="1005" t="str">
        <f t="shared" si="23"/>
        <v/>
      </c>
    </row>
    <row r="1214" spans="1:10" s="113" customFormat="1" ht="22.5">
      <c r="A1214" s="371">
        <v>9</v>
      </c>
      <c r="B1214" s="372" t="s">
        <v>4439</v>
      </c>
      <c r="C1214" s="374" t="s">
        <v>3317</v>
      </c>
      <c r="D1214" s="400" t="s">
        <v>1751</v>
      </c>
      <c r="E1214" s="376">
        <v>853.42</v>
      </c>
      <c r="F1214" s="994"/>
      <c r="G1214" s="401">
        <f t="shared" si="25"/>
        <v>0</v>
      </c>
      <c r="H1214" s="374" t="s">
        <v>4848</v>
      </c>
      <c r="I1214" s="946"/>
      <c r="J1214" s="1005" t="str">
        <f t="shared" si="23"/>
        <v>CHYBNÁ CENA</v>
      </c>
    </row>
    <row r="1215" spans="1:10" s="113" customFormat="1">
      <c r="A1215" s="371"/>
      <c r="B1215" s="372"/>
      <c r="C1215" s="374"/>
      <c r="D1215" s="400"/>
      <c r="E1215" s="376"/>
      <c r="F1215" s="994"/>
      <c r="G1215" s="401"/>
      <c r="H1215" s="374"/>
      <c r="I1215" s="946"/>
      <c r="J1215" s="1005" t="str">
        <f t="shared" si="23"/>
        <v/>
      </c>
    </row>
    <row r="1216" spans="1:10" s="113" customFormat="1" ht="22.5">
      <c r="A1216" s="371">
        <v>10</v>
      </c>
      <c r="B1216" s="372" t="s">
        <v>4440</v>
      </c>
      <c r="C1216" s="374" t="s">
        <v>3318</v>
      </c>
      <c r="D1216" s="400" t="s">
        <v>1751</v>
      </c>
      <c r="E1216" s="376">
        <v>69.25</v>
      </c>
      <c r="F1216" s="994"/>
      <c r="G1216" s="401">
        <f t="shared" si="25"/>
        <v>0</v>
      </c>
      <c r="H1216" s="374" t="s">
        <v>4848</v>
      </c>
      <c r="I1216" s="946"/>
      <c r="J1216" s="1005" t="str">
        <f t="shared" si="23"/>
        <v>CHYBNÁ CENA</v>
      </c>
    </row>
    <row r="1217" spans="1:10" s="113" customFormat="1">
      <c r="A1217" s="371"/>
      <c r="B1217" s="372"/>
      <c r="C1217" s="374"/>
      <c r="D1217" s="400"/>
      <c r="E1217" s="376"/>
      <c r="F1217" s="994"/>
      <c r="G1217" s="401"/>
      <c r="H1217" s="374"/>
      <c r="I1217" s="946"/>
      <c r="J1217" s="1005" t="str">
        <f t="shared" si="23"/>
        <v/>
      </c>
    </row>
    <row r="1218" spans="1:10" s="113" customFormat="1" ht="22.5">
      <c r="A1218" s="371">
        <v>11</v>
      </c>
      <c r="B1218" s="372" t="s">
        <v>4441</v>
      </c>
      <c r="C1218" s="374" t="s">
        <v>3319</v>
      </c>
      <c r="D1218" s="400" t="s">
        <v>1751</v>
      </c>
      <c r="E1218" s="376">
        <v>52.56</v>
      </c>
      <c r="F1218" s="994"/>
      <c r="G1218" s="401">
        <f t="shared" si="25"/>
        <v>0</v>
      </c>
      <c r="H1218" s="374" t="s">
        <v>4848</v>
      </c>
      <c r="I1218" s="946"/>
      <c r="J1218" s="1005" t="str">
        <f t="shared" si="23"/>
        <v>CHYBNÁ CENA</v>
      </c>
    </row>
    <row r="1219" spans="1:10" s="113" customFormat="1">
      <c r="A1219" s="371"/>
      <c r="B1219" s="372"/>
      <c r="C1219" s="374"/>
      <c r="D1219" s="400"/>
      <c r="E1219" s="376"/>
      <c r="F1219" s="994"/>
      <c r="G1219" s="401"/>
      <c r="H1219" s="374"/>
      <c r="I1219" s="946"/>
      <c r="J1219" s="1005" t="str">
        <f t="shared" si="23"/>
        <v/>
      </c>
    </row>
    <row r="1220" spans="1:10" s="113" customFormat="1" ht="22.5">
      <c r="A1220" s="371">
        <v>12</v>
      </c>
      <c r="B1220" s="372" t="s">
        <v>4442</v>
      </c>
      <c r="C1220" s="374" t="s">
        <v>3461</v>
      </c>
      <c r="D1220" s="400" t="s">
        <v>1751</v>
      </c>
      <c r="E1220" s="376">
        <v>9.73</v>
      </c>
      <c r="F1220" s="994"/>
      <c r="G1220" s="401">
        <f t="shared" si="25"/>
        <v>0</v>
      </c>
      <c r="H1220" s="374" t="s">
        <v>4848</v>
      </c>
      <c r="I1220" s="946"/>
      <c r="J1220" s="1005" t="str">
        <f t="shared" si="23"/>
        <v>CHYBNÁ CENA</v>
      </c>
    </row>
    <row r="1221" spans="1:10" s="113" customFormat="1">
      <c r="A1221" s="371"/>
      <c r="B1221" s="372"/>
      <c r="C1221" s="374"/>
      <c r="D1221" s="400"/>
      <c r="E1221" s="376"/>
      <c r="F1221" s="994"/>
      <c r="G1221" s="401"/>
      <c r="H1221" s="374"/>
      <c r="I1221" s="946"/>
      <c r="J1221" s="1005" t="str">
        <f t="shared" si="23"/>
        <v/>
      </c>
    </row>
    <row r="1222" spans="1:10" s="113" customFormat="1" ht="22.5">
      <c r="A1222" s="371">
        <v>13</v>
      </c>
      <c r="B1222" s="372" t="s">
        <v>4443</v>
      </c>
      <c r="C1222" s="374" t="s">
        <v>3320</v>
      </c>
      <c r="D1222" s="400" t="s">
        <v>1751</v>
      </c>
      <c r="E1222" s="376">
        <v>153.35</v>
      </c>
      <c r="F1222" s="994"/>
      <c r="G1222" s="401">
        <f t="shared" si="25"/>
        <v>0</v>
      </c>
      <c r="H1222" s="374" t="s">
        <v>4848</v>
      </c>
      <c r="I1222" s="946"/>
      <c r="J1222" s="1005" t="str">
        <f t="shared" si="23"/>
        <v>CHYBNÁ CENA</v>
      </c>
    </row>
    <row r="1223" spans="1:10" s="113" customFormat="1">
      <c r="A1223" s="371"/>
      <c r="B1223" s="372"/>
      <c r="C1223" s="374"/>
      <c r="D1223" s="400"/>
      <c r="E1223" s="376"/>
      <c r="F1223" s="994"/>
      <c r="G1223" s="401"/>
      <c r="H1223" s="374"/>
      <c r="I1223" s="955"/>
      <c r="J1223" s="1005" t="str">
        <f t="shared" si="23"/>
        <v/>
      </c>
    </row>
    <row r="1224" spans="1:10" s="212" customFormat="1">
      <c r="A1224" s="371">
        <v>14</v>
      </c>
      <c r="B1224" s="372" t="s">
        <v>3321</v>
      </c>
      <c r="C1224" s="374" t="s">
        <v>3322</v>
      </c>
      <c r="D1224" s="400" t="s">
        <v>1751</v>
      </c>
      <c r="E1224" s="376">
        <v>734.35</v>
      </c>
      <c r="F1224" s="994"/>
      <c r="G1224" s="377">
        <f>E1224*F1224</f>
        <v>0</v>
      </c>
      <c r="H1224" s="374" t="s">
        <v>3281</v>
      </c>
      <c r="I1224" s="954"/>
      <c r="J1224" s="1005" t="str">
        <f t="shared" ref="J1224:J1287" si="26">IF((ISBLANK(D1224)),"",IF(G1224&lt;=0,"CHYBNÁ CENA",""))</f>
        <v>CHYBNÁ CENA</v>
      </c>
    </row>
    <row r="1225" spans="1:10" s="212" customFormat="1">
      <c r="A1225" s="371"/>
      <c r="B1225" s="379" t="s">
        <v>577</v>
      </c>
      <c r="C1225" s="380" t="s">
        <v>3323</v>
      </c>
      <c r="D1225" s="400"/>
      <c r="E1225" s="376"/>
      <c r="F1225" s="994"/>
      <c r="G1225" s="377"/>
      <c r="H1225" s="374"/>
      <c r="I1225" s="954"/>
      <c r="J1225" s="1005" t="str">
        <f t="shared" si="26"/>
        <v/>
      </c>
    </row>
    <row r="1226" spans="1:10" s="212" customFormat="1">
      <c r="A1226" s="371"/>
      <c r="B1226" s="372"/>
      <c r="C1226" s="380" t="s">
        <v>3324</v>
      </c>
      <c r="D1226" s="400"/>
      <c r="E1226" s="376"/>
      <c r="F1226" s="994"/>
      <c r="G1226" s="377"/>
      <c r="H1226" s="374"/>
      <c r="I1226" s="954"/>
      <c r="J1226" s="1005" t="str">
        <f t="shared" si="26"/>
        <v/>
      </c>
    </row>
    <row r="1227" spans="1:10" s="212" customFormat="1">
      <c r="A1227" s="371"/>
      <c r="B1227" s="372"/>
      <c r="C1227" s="380" t="s">
        <v>3325</v>
      </c>
      <c r="D1227" s="400"/>
      <c r="E1227" s="376"/>
      <c r="F1227" s="994"/>
      <c r="G1227" s="377"/>
      <c r="H1227" s="374"/>
      <c r="I1227" s="954"/>
      <c r="J1227" s="1005" t="str">
        <f t="shared" si="26"/>
        <v/>
      </c>
    </row>
    <row r="1228" spans="1:10" s="212" customFormat="1">
      <c r="A1228" s="371"/>
      <c r="B1228" s="372"/>
      <c r="C1228" s="380" t="s">
        <v>3326</v>
      </c>
      <c r="D1228" s="400"/>
      <c r="E1228" s="376"/>
      <c r="F1228" s="994"/>
      <c r="G1228" s="377"/>
      <c r="H1228" s="374"/>
      <c r="I1228" s="954"/>
      <c r="J1228" s="1005" t="str">
        <f t="shared" si="26"/>
        <v/>
      </c>
    </row>
    <row r="1229" spans="1:10" s="212" customFormat="1">
      <c r="A1229" s="371"/>
      <c r="B1229" s="372"/>
      <c r="C1229" s="380" t="s">
        <v>3327</v>
      </c>
      <c r="D1229" s="400"/>
      <c r="E1229" s="376"/>
      <c r="F1229" s="994"/>
      <c r="G1229" s="377"/>
      <c r="H1229" s="374"/>
      <c r="I1229" s="954"/>
      <c r="J1229" s="1005" t="str">
        <f t="shared" si="26"/>
        <v/>
      </c>
    </row>
    <row r="1230" spans="1:10" s="212" customFormat="1">
      <c r="A1230" s="371"/>
      <c r="B1230" s="372"/>
      <c r="C1230" s="380" t="s">
        <v>3328</v>
      </c>
      <c r="D1230" s="400"/>
      <c r="E1230" s="376"/>
      <c r="F1230" s="994"/>
      <c r="G1230" s="377"/>
      <c r="H1230" s="374"/>
      <c r="I1230" s="954"/>
      <c r="J1230" s="1005" t="str">
        <f t="shared" si="26"/>
        <v/>
      </c>
    </row>
    <row r="1231" spans="1:10" s="212" customFormat="1">
      <c r="A1231" s="371"/>
      <c r="B1231" s="372"/>
      <c r="C1231" s="380" t="s">
        <v>3329</v>
      </c>
      <c r="D1231" s="400"/>
      <c r="E1231" s="376"/>
      <c r="F1231" s="994"/>
      <c r="G1231" s="377"/>
      <c r="H1231" s="374"/>
      <c r="I1231" s="954"/>
      <c r="J1231" s="1005" t="str">
        <f t="shared" si="26"/>
        <v/>
      </c>
    </row>
    <row r="1232" spans="1:10" s="212" customFormat="1">
      <c r="A1232" s="371"/>
      <c r="B1232" s="372"/>
      <c r="C1232" s="380" t="s">
        <v>3330</v>
      </c>
      <c r="D1232" s="400"/>
      <c r="E1232" s="376"/>
      <c r="F1232" s="994"/>
      <c r="G1232" s="377"/>
      <c r="H1232" s="374"/>
      <c r="I1232" s="954"/>
      <c r="J1232" s="1005" t="str">
        <f t="shared" si="26"/>
        <v/>
      </c>
    </row>
    <row r="1233" spans="1:10" s="212" customFormat="1">
      <c r="A1233" s="371"/>
      <c r="B1233" s="372"/>
      <c r="C1233" s="380" t="s">
        <v>3331</v>
      </c>
      <c r="D1233" s="400"/>
      <c r="E1233" s="376"/>
      <c r="F1233" s="994"/>
      <c r="G1233" s="377"/>
      <c r="H1233" s="374"/>
      <c r="I1233" s="954"/>
      <c r="J1233" s="1005" t="str">
        <f t="shared" si="26"/>
        <v/>
      </c>
    </row>
    <row r="1234" spans="1:10" s="212" customFormat="1">
      <c r="A1234" s="371"/>
      <c r="B1234" s="372"/>
      <c r="C1234" s="380" t="s">
        <v>3332</v>
      </c>
      <c r="D1234" s="400"/>
      <c r="E1234" s="376"/>
      <c r="F1234" s="994"/>
      <c r="G1234" s="377"/>
      <c r="H1234" s="374"/>
      <c r="I1234" s="954"/>
      <c r="J1234" s="1005" t="str">
        <f t="shared" si="26"/>
        <v/>
      </c>
    </row>
    <row r="1235" spans="1:10" s="212" customFormat="1">
      <c r="A1235" s="371"/>
      <c r="B1235" s="372"/>
      <c r="C1235" s="380" t="s">
        <v>3333</v>
      </c>
      <c r="D1235" s="400"/>
      <c r="E1235" s="376"/>
      <c r="F1235" s="994"/>
      <c r="G1235" s="377"/>
      <c r="H1235" s="374"/>
      <c r="I1235" s="954"/>
      <c r="J1235" s="1005" t="str">
        <f t="shared" si="26"/>
        <v/>
      </c>
    </row>
    <row r="1236" spans="1:10" s="212" customFormat="1">
      <c r="A1236" s="371"/>
      <c r="B1236" s="372"/>
      <c r="C1236" s="380" t="s">
        <v>3334</v>
      </c>
      <c r="D1236" s="400"/>
      <c r="E1236" s="376"/>
      <c r="F1236" s="994"/>
      <c r="G1236" s="377"/>
      <c r="H1236" s="374"/>
      <c r="I1236" s="954"/>
      <c r="J1236" s="1005" t="str">
        <f t="shared" si="26"/>
        <v/>
      </c>
    </row>
    <row r="1237" spans="1:10" s="212" customFormat="1">
      <c r="A1237" s="371"/>
      <c r="B1237" s="372"/>
      <c r="C1237" s="380" t="s">
        <v>3335</v>
      </c>
      <c r="D1237" s="400"/>
      <c r="E1237" s="376"/>
      <c r="F1237" s="994"/>
      <c r="G1237" s="377"/>
      <c r="H1237" s="374"/>
      <c r="I1237" s="954"/>
      <c r="J1237" s="1005" t="str">
        <f t="shared" si="26"/>
        <v/>
      </c>
    </row>
    <row r="1238" spans="1:10" s="212" customFormat="1">
      <c r="A1238" s="371"/>
      <c r="B1238" s="372"/>
      <c r="C1238" s="380" t="s">
        <v>3336</v>
      </c>
      <c r="D1238" s="400"/>
      <c r="E1238" s="376"/>
      <c r="F1238" s="994"/>
      <c r="G1238" s="377"/>
      <c r="H1238" s="374"/>
      <c r="I1238" s="954"/>
      <c r="J1238" s="1005" t="str">
        <f t="shared" si="26"/>
        <v/>
      </c>
    </row>
    <row r="1239" spans="1:10" s="212" customFormat="1">
      <c r="A1239" s="371"/>
      <c r="B1239" s="372"/>
      <c r="C1239" s="380" t="s">
        <v>3337</v>
      </c>
      <c r="D1239" s="400"/>
      <c r="E1239" s="376"/>
      <c r="F1239" s="994"/>
      <c r="G1239" s="377"/>
      <c r="H1239" s="374"/>
      <c r="I1239" s="954"/>
      <c r="J1239" s="1005" t="str">
        <f t="shared" si="26"/>
        <v/>
      </c>
    </row>
    <row r="1240" spans="1:10" s="212" customFormat="1">
      <c r="A1240" s="371"/>
      <c r="B1240" s="372"/>
      <c r="C1240" s="380" t="s">
        <v>3338</v>
      </c>
      <c r="D1240" s="400"/>
      <c r="E1240" s="376"/>
      <c r="F1240" s="994"/>
      <c r="G1240" s="377"/>
      <c r="H1240" s="374"/>
      <c r="I1240" s="954"/>
      <c r="J1240" s="1005" t="str">
        <f t="shared" si="26"/>
        <v/>
      </c>
    </row>
    <row r="1241" spans="1:10" s="212" customFormat="1">
      <c r="A1241" s="371"/>
      <c r="B1241" s="372"/>
      <c r="C1241" s="380" t="s">
        <v>3339</v>
      </c>
      <c r="D1241" s="400"/>
      <c r="E1241" s="376"/>
      <c r="F1241" s="994"/>
      <c r="G1241" s="377"/>
      <c r="H1241" s="374"/>
      <c r="I1241" s="954"/>
      <c r="J1241" s="1005" t="str">
        <f t="shared" si="26"/>
        <v/>
      </c>
    </row>
    <row r="1242" spans="1:10" s="212" customFormat="1">
      <c r="A1242" s="371">
        <v>15</v>
      </c>
      <c r="B1242" s="372" t="s">
        <v>3539</v>
      </c>
      <c r="C1242" s="374" t="s">
        <v>489</v>
      </c>
      <c r="D1242" s="400" t="s">
        <v>2695</v>
      </c>
      <c r="E1242" s="376">
        <v>1</v>
      </c>
      <c r="F1242" s="994"/>
      <c r="G1242" s="401">
        <f>E1242*F1242</f>
        <v>0</v>
      </c>
      <c r="H1242" s="374" t="s">
        <v>3281</v>
      </c>
      <c r="I1242" s="962"/>
      <c r="J1242" s="1005" t="str">
        <f t="shared" si="26"/>
        <v>CHYBNÁ CENA</v>
      </c>
    </row>
    <row r="1243" spans="1:10" s="212" customFormat="1">
      <c r="A1243" s="371"/>
      <c r="B1243" s="372"/>
      <c r="C1243" s="374"/>
      <c r="D1243" s="400"/>
      <c r="E1243" s="376"/>
      <c r="F1243" s="994"/>
      <c r="G1243" s="401"/>
      <c r="H1243" s="374"/>
      <c r="I1243" s="954"/>
      <c r="J1243" s="1005" t="str">
        <f t="shared" si="26"/>
        <v/>
      </c>
    </row>
    <row r="1244" spans="1:10" s="212" customFormat="1">
      <c r="A1244" s="371">
        <v>16</v>
      </c>
      <c r="B1244" s="372" t="s">
        <v>3540</v>
      </c>
      <c r="C1244" s="374" t="s">
        <v>488</v>
      </c>
      <c r="D1244" s="400" t="s">
        <v>2695</v>
      </c>
      <c r="E1244" s="376">
        <v>3</v>
      </c>
      <c r="F1244" s="994"/>
      <c r="G1244" s="401">
        <f>E1244*F1244</f>
        <v>0</v>
      </c>
      <c r="H1244" s="374" t="s">
        <v>3281</v>
      </c>
      <c r="I1244" s="954"/>
      <c r="J1244" s="1005" t="str">
        <f t="shared" si="26"/>
        <v>CHYBNÁ CENA</v>
      </c>
    </row>
    <row r="1245" spans="1:10" s="212" customFormat="1">
      <c r="A1245" s="371"/>
      <c r="B1245" s="372"/>
      <c r="C1245" s="374"/>
      <c r="D1245" s="400"/>
      <c r="E1245" s="376"/>
      <c r="F1245" s="994"/>
      <c r="G1245" s="401"/>
      <c r="H1245" s="374"/>
      <c r="I1245" s="954"/>
      <c r="J1245" s="1005" t="str">
        <f t="shared" si="26"/>
        <v/>
      </c>
    </row>
    <row r="1246" spans="1:10" s="113" customFormat="1">
      <c r="A1246" s="371">
        <f>A1244+1</f>
        <v>17</v>
      </c>
      <c r="B1246" s="372" t="s">
        <v>3541</v>
      </c>
      <c r="C1246" s="374" t="s">
        <v>3340</v>
      </c>
      <c r="D1246" s="400" t="s">
        <v>2695</v>
      </c>
      <c r="E1246" s="376">
        <v>4</v>
      </c>
      <c r="F1246" s="994"/>
      <c r="G1246" s="401">
        <f>E1246*F1246</f>
        <v>0</v>
      </c>
      <c r="H1246" s="374" t="s">
        <v>3281</v>
      </c>
      <c r="I1246" s="946"/>
      <c r="J1246" s="1005" t="str">
        <f t="shared" si="26"/>
        <v>CHYBNÁ CENA</v>
      </c>
    </row>
    <row r="1247" spans="1:10" s="113" customFormat="1">
      <c r="A1247" s="371"/>
      <c r="B1247" s="372"/>
      <c r="C1247" s="374"/>
      <c r="D1247" s="400"/>
      <c r="E1247" s="376"/>
      <c r="F1247" s="994"/>
      <c r="G1247" s="401"/>
      <c r="H1247" s="374"/>
      <c r="I1247" s="946"/>
      <c r="J1247" s="1005" t="str">
        <f t="shared" si="26"/>
        <v/>
      </c>
    </row>
    <row r="1248" spans="1:10" s="113" customFormat="1">
      <c r="A1248" s="371">
        <v>18</v>
      </c>
      <c r="B1248" s="372" t="s">
        <v>3542</v>
      </c>
      <c r="C1248" s="374" t="s">
        <v>3341</v>
      </c>
      <c r="D1248" s="400" t="s">
        <v>2695</v>
      </c>
      <c r="E1248" s="376">
        <v>1</v>
      </c>
      <c r="F1248" s="994"/>
      <c r="G1248" s="401">
        <f>E1248*F1248</f>
        <v>0</v>
      </c>
      <c r="H1248" s="374" t="s">
        <v>3281</v>
      </c>
      <c r="I1248" s="946"/>
      <c r="J1248" s="1005" t="str">
        <f t="shared" si="26"/>
        <v>CHYBNÁ CENA</v>
      </c>
    </row>
    <row r="1249" spans="1:10" s="113" customFormat="1">
      <c r="A1249" s="371"/>
      <c r="B1249" s="372"/>
      <c r="C1249" s="374"/>
      <c r="D1249" s="400"/>
      <c r="E1249" s="376"/>
      <c r="F1249" s="994"/>
      <c r="G1249" s="401"/>
      <c r="H1249" s="374"/>
      <c r="I1249" s="946"/>
      <c r="J1249" s="1005" t="str">
        <f t="shared" si="26"/>
        <v/>
      </c>
    </row>
    <row r="1250" spans="1:10" s="113" customFormat="1">
      <c r="A1250" s="371">
        <v>19</v>
      </c>
      <c r="B1250" s="372" t="s">
        <v>3543</v>
      </c>
      <c r="C1250" s="374" t="s">
        <v>325</v>
      </c>
      <c r="D1250" s="400" t="s">
        <v>2695</v>
      </c>
      <c r="E1250" s="376">
        <v>1</v>
      </c>
      <c r="F1250" s="994"/>
      <c r="G1250" s="401">
        <f>E1250*F1250</f>
        <v>0</v>
      </c>
      <c r="H1250" s="374" t="s">
        <v>3281</v>
      </c>
      <c r="I1250" s="946"/>
      <c r="J1250" s="1005" t="str">
        <f t="shared" si="26"/>
        <v>CHYBNÁ CENA</v>
      </c>
    </row>
    <row r="1251" spans="1:10" s="113" customFormat="1">
      <c r="A1251" s="371"/>
      <c r="B1251" s="372"/>
      <c r="C1251" s="374"/>
      <c r="D1251" s="400"/>
      <c r="E1251" s="376"/>
      <c r="F1251" s="994"/>
      <c r="G1251" s="401"/>
      <c r="H1251" s="374"/>
      <c r="I1251" s="946"/>
      <c r="J1251" s="1005" t="str">
        <f t="shared" si="26"/>
        <v/>
      </c>
    </row>
    <row r="1252" spans="1:10" s="113" customFormat="1">
      <c r="A1252" s="371">
        <v>20</v>
      </c>
      <c r="B1252" s="372" t="s">
        <v>3544</v>
      </c>
      <c r="C1252" s="374" t="s">
        <v>326</v>
      </c>
      <c r="D1252" s="400" t="s">
        <v>2695</v>
      </c>
      <c r="E1252" s="376">
        <v>1</v>
      </c>
      <c r="F1252" s="994"/>
      <c r="G1252" s="401">
        <f>E1252*F1252</f>
        <v>0</v>
      </c>
      <c r="H1252" s="374" t="s">
        <v>3281</v>
      </c>
      <c r="I1252" s="946"/>
      <c r="J1252" s="1005" t="str">
        <f t="shared" si="26"/>
        <v>CHYBNÁ CENA</v>
      </c>
    </row>
    <row r="1253" spans="1:10" s="113" customFormat="1">
      <c r="A1253" s="371"/>
      <c r="B1253" s="372"/>
      <c r="C1253" s="374"/>
      <c r="D1253" s="400"/>
      <c r="E1253" s="376"/>
      <c r="F1253" s="994"/>
      <c r="G1253" s="401"/>
      <c r="H1253" s="374"/>
      <c r="I1253" s="946"/>
      <c r="J1253" s="1005" t="str">
        <f t="shared" si="26"/>
        <v/>
      </c>
    </row>
    <row r="1254" spans="1:10" s="113" customFormat="1">
      <c r="A1254" s="371">
        <v>21</v>
      </c>
      <c r="B1254" s="372" t="s">
        <v>3545</v>
      </c>
      <c r="C1254" s="374" t="s">
        <v>327</v>
      </c>
      <c r="D1254" s="400" t="s">
        <v>2695</v>
      </c>
      <c r="E1254" s="376">
        <v>2</v>
      </c>
      <c r="F1254" s="994"/>
      <c r="G1254" s="401">
        <f>E1254*F1254</f>
        <v>0</v>
      </c>
      <c r="H1254" s="374" t="s">
        <v>3281</v>
      </c>
      <c r="I1254" s="946"/>
      <c r="J1254" s="1005" t="str">
        <f t="shared" si="26"/>
        <v>CHYBNÁ CENA</v>
      </c>
    </row>
    <row r="1255" spans="1:10" s="113" customFormat="1">
      <c r="A1255" s="371"/>
      <c r="B1255" s="372"/>
      <c r="C1255" s="374"/>
      <c r="D1255" s="400"/>
      <c r="E1255" s="376"/>
      <c r="F1255" s="994"/>
      <c r="G1255" s="401"/>
      <c r="H1255" s="374"/>
      <c r="I1255" s="946"/>
      <c r="J1255" s="1005" t="str">
        <f t="shared" si="26"/>
        <v/>
      </c>
    </row>
    <row r="1256" spans="1:10" s="113" customFormat="1">
      <c r="A1256" s="371">
        <v>22</v>
      </c>
      <c r="B1256" s="372" t="s">
        <v>3546</v>
      </c>
      <c r="C1256" s="374" t="s">
        <v>328</v>
      </c>
      <c r="D1256" s="400" t="s">
        <v>2695</v>
      </c>
      <c r="E1256" s="376">
        <v>1</v>
      </c>
      <c r="F1256" s="994"/>
      <c r="G1256" s="401">
        <f>E1256*F1256</f>
        <v>0</v>
      </c>
      <c r="H1256" s="374" t="s">
        <v>3281</v>
      </c>
      <c r="I1256" s="946"/>
      <c r="J1256" s="1005" t="str">
        <f t="shared" si="26"/>
        <v>CHYBNÁ CENA</v>
      </c>
    </row>
    <row r="1257" spans="1:10" s="113" customFormat="1">
      <c r="A1257" s="371"/>
      <c r="B1257" s="372"/>
      <c r="C1257" s="374"/>
      <c r="D1257" s="400"/>
      <c r="E1257" s="376"/>
      <c r="F1257" s="994"/>
      <c r="G1257" s="401"/>
      <c r="H1257" s="374"/>
      <c r="I1257" s="946"/>
      <c r="J1257" s="1005" t="str">
        <f t="shared" si="26"/>
        <v/>
      </c>
    </row>
    <row r="1258" spans="1:10" s="113" customFormat="1">
      <c r="A1258" s="371">
        <v>23</v>
      </c>
      <c r="B1258" s="372" t="s">
        <v>3547</v>
      </c>
      <c r="C1258" s="374" t="s">
        <v>329</v>
      </c>
      <c r="D1258" s="400" t="s">
        <v>2695</v>
      </c>
      <c r="E1258" s="376">
        <v>1</v>
      </c>
      <c r="F1258" s="994"/>
      <c r="G1258" s="401">
        <f>E1258*F1258</f>
        <v>0</v>
      </c>
      <c r="H1258" s="374" t="s">
        <v>3281</v>
      </c>
      <c r="I1258" s="946"/>
      <c r="J1258" s="1005" t="str">
        <f t="shared" si="26"/>
        <v>CHYBNÁ CENA</v>
      </c>
    </row>
    <row r="1259" spans="1:10" s="113" customFormat="1">
      <c r="A1259" s="371"/>
      <c r="B1259" s="372"/>
      <c r="C1259" s="374"/>
      <c r="D1259" s="400"/>
      <c r="E1259" s="376"/>
      <c r="F1259" s="994"/>
      <c r="G1259" s="401"/>
      <c r="H1259" s="374"/>
      <c r="I1259" s="946"/>
      <c r="J1259" s="1005" t="str">
        <f t="shared" si="26"/>
        <v/>
      </c>
    </row>
    <row r="1260" spans="1:10" s="113" customFormat="1">
      <c r="A1260" s="371">
        <v>24</v>
      </c>
      <c r="B1260" s="372" t="s">
        <v>3548</v>
      </c>
      <c r="C1260" s="374" t="s">
        <v>330</v>
      </c>
      <c r="D1260" s="400" t="s">
        <v>2695</v>
      </c>
      <c r="E1260" s="376">
        <v>2</v>
      </c>
      <c r="F1260" s="994"/>
      <c r="G1260" s="401">
        <f>E1260*F1260</f>
        <v>0</v>
      </c>
      <c r="H1260" s="374" t="s">
        <v>3281</v>
      </c>
      <c r="I1260" s="946"/>
      <c r="J1260" s="1005" t="str">
        <f t="shared" si="26"/>
        <v>CHYBNÁ CENA</v>
      </c>
    </row>
    <row r="1261" spans="1:10" s="113" customFormat="1">
      <c r="A1261" s="371"/>
      <c r="B1261" s="372"/>
      <c r="C1261" s="374"/>
      <c r="D1261" s="400"/>
      <c r="E1261" s="376"/>
      <c r="F1261" s="994"/>
      <c r="G1261" s="401"/>
      <c r="H1261" s="374"/>
      <c r="I1261" s="946"/>
      <c r="J1261" s="1005" t="str">
        <f t="shared" si="26"/>
        <v/>
      </c>
    </row>
    <row r="1262" spans="1:10" s="113" customFormat="1">
      <c r="A1262" s="371">
        <v>25</v>
      </c>
      <c r="B1262" s="372" t="s">
        <v>3549</v>
      </c>
      <c r="C1262" s="374" t="s">
        <v>331</v>
      </c>
      <c r="D1262" s="400" t="s">
        <v>2695</v>
      </c>
      <c r="E1262" s="376">
        <v>1</v>
      </c>
      <c r="F1262" s="994"/>
      <c r="G1262" s="401">
        <f>E1262*F1262</f>
        <v>0</v>
      </c>
      <c r="H1262" s="374" t="s">
        <v>3281</v>
      </c>
      <c r="I1262" s="946"/>
      <c r="J1262" s="1005" t="str">
        <f t="shared" si="26"/>
        <v>CHYBNÁ CENA</v>
      </c>
    </row>
    <row r="1263" spans="1:10" s="113" customFormat="1">
      <c r="A1263" s="371"/>
      <c r="B1263" s="372"/>
      <c r="C1263" s="374"/>
      <c r="D1263" s="400"/>
      <c r="E1263" s="376"/>
      <c r="F1263" s="994"/>
      <c r="G1263" s="401"/>
      <c r="H1263" s="374"/>
      <c r="I1263" s="946"/>
      <c r="J1263" s="1005" t="str">
        <f t="shared" si="26"/>
        <v/>
      </c>
    </row>
    <row r="1264" spans="1:10" s="113" customFormat="1">
      <c r="A1264" s="371">
        <v>26</v>
      </c>
      <c r="B1264" s="372" t="s">
        <v>3550</v>
      </c>
      <c r="C1264" s="374" t="s">
        <v>332</v>
      </c>
      <c r="D1264" s="400" t="s">
        <v>2695</v>
      </c>
      <c r="E1264" s="376">
        <v>2</v>
      </c>
      <c r="F1264" s="994"/>
      <c r="G1264" s="401">
        <f>E1264*F1264</f>
        <v>0</v>
      </c>
      <c r="H1264" s="374" t="s">
        <v>3281</v>
      </c>
      <c r="I1264" s="946"/>
      <c r="J1264" s="1005" t="str">
        <f t="shared" si="26"/>
        <v>CHYBNÁ CENA</v>
      </c>
    </row>
    <row r="1265" spans="1:10" s="113" customFormat="1">
      <c r="A1265" s="371"/>
      <c r="B1265" s="372"/>
      <c r="C1265" s="374"/>
      <c r="D1265" s="400"/>
      <c r="E1265" s="376"/>
      <c r="F1265" s="994"/>
      <c r="G1265" s="401"/>
      <c r="H1265" s="374"/>
      <c r="I1265" s="946"/>
      <c r="J1265" s="1005" t="str">
        <f t="shared" si="26"/>
        <v/>
      </c>
    </row>
    <row r="1266" spans="1:10" s="113" customFormat="1">
      <c r="A1266" s="371">
        <v>27</v>
      </c>
      <c r="B1266" s="372" t="s">
        <v>3551</v>
      </c>
      <c r="C1266" s="374" t="s">
        <v>333</v>
      </c>
      <c r="D1266" s="400" t="s">
        <v>2695</v>
      </c>
      <c r="E1266" s="376">
        <v>1</v>
      </c>
      <c r="F1266" s="994"/>
      <c r="G1266" s="401">
        <f>E1266*F1266</f>
        <v>0</v>
      </c>
      <c r="H1266" s="374" t="s">
        <v>3281</v>
      </c>
      <c r="I1266" s="946"/>
      <c r="J1266" s="1005" t="str">
        <f t="shared" si="26"/>
        <v>CHYBNÁ CENA</v>
      </c>
    </row>
    <row r="1267" spans="1:10" s="113" customFormat="1">
      <c r="A1267" s="371"/>
      <c r="B1267" s="372"/>
      <c r="C1267" s="374"/>
      <c r="D1267" s="400"/>
      <c r="E1267" s="376"/>
      <c r="F1267" s="994"/>
      <c r="G1267" s="401"/>
      <c r="H1267" s="374"/>
      <c r="I1267" s="946"/>
      <c r="J1267" s="1005" t="str">
        <f t="shared" si="26"/>
        <v/>
      </c>
    </row>
    <row r="1268" spans="1:10" s="113" customFormat="1">
      <c r="A1268" s="371">
        <v>28</v>
      </c>
      <c r="B1268" s="372" t="s">
        <v>3552</v>
      </c>
      <c r="C1268" s="374" t="s">
        <v>334</v>
      </c>
      <c r="D1268" s="400" t="s">
        <v>2695</v>
      </c>
      <c r="E1268" s="376">
        <v>1</v>
      </c>
      <c r="F1268" s="994"/>
      <c r="G1268" s="401">
        <f>E1268*F1268</f>
        <v>0</v>
      </c>
      <c r="H1268" s="374" t="s">
        <v>3281</v>
      </c>
      <c r="I1268" s="946"/>
      <c r="J1268" s="1005" t="str">
        <f t="shared" si="26"/>
        <v>CHYBNÁ CENA</v>
      </c>
    </row>
    <row r="1269" spans="1:10" s="113" customFormat="1">
      <c r="A1269" s="371"/>
      <c r="B1269" s="372"/>
      <c r="C1269" s="374"/>
      <c r="D1269" s="400"/>
      <c r="E1269" s="376"/>
      <c r="F1269" s="994"/>
      <c r="G1269" s="401"/>
      <c r="H1269" s="374"/>
      <c r="I1269" s="946"/>
      <c r="J1269" s="1005" t="str">
        <f t="shared" si="26"/>
        <v/>
      </c>
    </row>
    <row r="1270" spans="1:10" s="113" customFormat="1">
      <c r="A1270" s="371">
        <v>29</v>
      </c>
      <c r="B1270" s="372" t="s">
        <v>3553</v>
      </c>
      <c r="C1270" s="374" t="s">
        <v>335</v>
      </c>
      <c r="D1270" s="400" t="s">
        <v>2695</v>
      </c>
      <c r="E1270" s="376">
        <v>1</v>
      </c>
      <c r="F1270" s="994"/>
      <c r="G1270" s="401">
        <f>E1270*F1270</f>
        <v>0</v>
      </c>
      <c r="H1270" s="374" t="s">
        <v>3281</v>
      </c>
      <c r="I1270" s="946"/>
      <c r="J1270" s="1005" t="str">
        <f t="shared" si="26"/>
        <v>CHYBNÁ CENA</v>
      </c>
    </row>
    <row r="1271" spans="1:10" s="113" customFormat="1">
      <c r="A1271" s="371"/>
      <c r="B1271" s="372"/>
      <c r="C1271" s="374"/>
      <c r="D1271" s="400"/>
      <c r="E1271" s="376"/>
      <c r="F1271" s="994"/>
      <c r="G1271" s="401"/>
      <c r="H1271" s="374"/>
      <c r="I1271" s="946"/>
      <c r="J1271" s="1005" t="str">
        <f t="shared" si="26"/>
        <v/>
      </c>
    </row>
    <row r="1272" spans="1:10" s="113" customFormat="1">
      <c r="A1272" s="371">
        <v>30</v>
      </c>
      <c r="B1272" s="372" t="s">
        <v>3554</v>
      </c>
      <c r="C1272" s="374" t="s">
        <v>336</v>
      </c>
      <c r="D1272" s="400" t="s">
        <v>2695</v>
      </c>
      <c r="E1272" s="376">
        <v>1</v>
      </c>
      <c r="F1272" s="994"/>
      <c r="G1272" s="401">
        <f>E1272*F1272</f>
        <v>0</v>
      </c>
      <c r="H1272" s="374" t="s">
        <v>3281</v>
      </c>
      <c r="I1272" s="946"/>
      <c r="J1272" s="1005" t="str">
        <f t="shared" si="26"/>
        <v>CHYBNÁ CENA</v>
      </c>
    </row>
    <row r="1273" spans="1:10" s="113" customFormat="1">
      <c r="A1273" s="371"/>
      <c r="B1273" s="372"/>
      <c r="C1273" s="374"/>
      <c r="D1273" s="400"/>
      <c r="E1273" s="376"/>
      <c r="F1273" s="994"/>
      <c r="G1273" s="401"/>
      <c r="H1273" s="374"/>
      <c r="I1273" s="946"/>
      <c r="J1273" s="1005" t="str">
        <f t="shared" si="26"/>
        <v/>
      </c>
    </row>
    <row r="1274" spans="1:10" s="113" customFormat="1">
      <c r="A1274" s="371">
        <v>31</v>
      </c>
      <c r="B1274" s="372" t="s">
        <v>3555</v>
      </c>
      <c r="C1274" s="374" t="s">
        <v>485</v>
      </c>
      <c r="D1274" s="400" t="s">
        <v>2695</v>
      </c>
      <c r="E1274" s="376">
        <v>1</v>
      </c>
      <c r="F1274" s="994"/>
      <c r="G1274" s="401">
        <f>E1274*F1274</f>
        <v>0</v>
      </c>
      <c r="H1274" s="374" t="s">
        <v>3281</v>
      </c>
      <c r="I1274" s="946"/>
      <c r="J1274" s="1005" t="str">
        <f t="shared" si="26"/>
        <v>CHYBNÁ CENA</v>
      </c>
    </row>
    <row r="1275" spans="1:10" s="113" customFormat="1">
      <c r="A1275" s="371"/>
      <c r="B1275" s="372"/>
      <c r="C1275" s="374"/>
      <c r="D1275" s="400"/>
      <c r="E1275" s="376"/>
      <c r="F1275" s="994"/>
      <c r="G1275" s="401"/>
      <c r="H1275" s="374"/>
      <c r="I1275" s="946"/>
      <c r="J1275" s="1005" t="str">
        <f t="shared" si="26"/>
        <v/>
      </c>
    </row>
    <row r="1276" spans="1:10" s="113" customFormat="1">
      <c r="A1276" s="371">
        <v>32</v>
      </c>
      <c r="B1276" s="372" t="s">
        <v>3556</v>
      </c>
      <c r="C1276" s="374" t="s">
        <v>337</v>
      </c>
      <c r="D1276" s="400" t="s">
        <v>2695</v>
      </c>
      <c r="E1276" s="376">
        <v>1</v>
      </c>
      <c r="F1276" s="994"/>
      <c r="G1276" s="401">
        <f>E1276*F1276</f>
        <v>0</v>
      </c>
      <c r="H1276" s="374" t="s">
        <v>3281</v>
      </c>
      <c r="I1276" s="946"/>
      <c r="J1276" s="1005" t="str">
        <f t="shared" si="26"/>
        <v>CHYBNÁ CENA</v>
      </c>
    </row>
    <row r="1277" spans="1:10" s="113" customFormat="1">
      <c r="A1277" s="371"/>
      <c r="B1277" s="372"/>
      <c r="C1277" s="374"/>
      <c r="D1277" s="400"/>
      <c r="E1277" s="376"/>
      <c r="F1277" s="994"/>
      <c r="G1277" s="401"/>
      <c r="H1277" s="374"/>
      <c r="I1277" s="946"/>
      <c r="J1277" s="1005" t="str">
        <f t="shared" si="26"/>
        <v/>
      </c>
    </row>
    <row r="1278" spans="1:10" s="113" customFormat="1">
      <c r="A1278" s="371">
        <v>33</v>
      </c>
      <c r="B1278" s="372" t="s">
        <v>3557</v>
      </c>
      <c r="C1278" s="374" t="s">
        <v>338</v>
      </c>
      <c r="D1278" s="400" t="s">
        <v>2695</v>
      </c>
      <c r="E1278" s="376">
        <v>1</v>
      </c>
      <c r="F1278" s="994"/>
      <c r="G1278" s="401">
        <f>E1278*F1278</f>
        <v>0</v>
      </c>
      <c r="H1278" s="374" t="s">
        <v>3281</v>
      </c>
      <c r="I1278" s="946"/>
      <c r="J1278" s="1005" t="str">
        <f t="shared" si="26"/>
        <v>CHYBNÁ CENA</v>
      </c>
    </row>
    <row r="1279" spans="1:10" s="113" customFormat="1">
      <c r="A1279" s="371"/>
      <c r="B1279" s="372"/>
      <c r="C1279" s="374"/>
      <c r="D1279" s="400"/>
      <c r="E1279" s="376"/>
      <c r="F1279" s="994"/>
      <c r="G1279" s="401"/>
      <c r="H1279" s="374"/>
      <c r="I1279" s="946"/>
      <c r="J1279" s="1005" t="str">
        <f t="shared" si="26"/>
        <v/>
      </c>
    </row>
    <row r="1280" spans="1:10" s="113" customFormat="1">
      <c r="A1280" s="371">
        <v>34</v>
      </c>
      <c r="B1280" s="372" t="s">
        <v>3558</v>
      </c>
      <c r="C1280" s="374" t="s">
        <v>339</v>
      </c>
      <c r="D1280" s="400" t="s">
        <v>2695</v>
      </c>
      <c r="E1280" s="376">
        <v>2</v>
      </c>
      <c r="F1280" s="994"/>
      <c r="G1280" s="401">
        <f>E1280*F1280</f>
        <v>0</v>
      </c>
      <c r="H1280" s="374" t="s">
        <v>3281</v>
      </c>
      <c r="I1280" s="946"/>
      <c r="J1280" s="1005" t="str">
        <f t="shared" si="26"/>
        <v>CHYBNÁ CENA</v>
      </c>
    </row>
    <row r="1281" spans="1:10" s="113" customFormat="1">
      <c r="A1281" s="371"/>
      <c r="B1281" s="372"/>
      <c r="C1281" s="374"/>
      <c r="D1281" s="400"/>
      <c r="E1281" s="376"/>
      <c r="F1281" s="994"/>
      <c r="G1281" s="401"/>
      <c r="H1281" s="374"/>
      <c r="I1281" s="946"/>
      <c r="J1281" s="1005" t="str">
        <f t="shared" si="26"/>
        <v/>
      </c>
    </row>
    <row r="1282" spans="1:10" s="113" customFormat="1">
      <c r="A1282" s="371">
        <v>35</v>
      </c>
      <c r="B1282" s="372" t="s">
        <v>3559</v>
      </c>
      <c r="C1282" s="374" t="s">
        <v>340</v>
      </c>
      <c r="D1282" s="400" t="s">
        <v>2695</v>
      </c>
      <c r="E1282" s="376">
        <v>1</v>
      </c>
      <c r="F1282" s="994"/>
      <c r="G1282" s="401">
        <f>E1282*F1282</f>
        <v>0</v>
      </c>
      <c r="H1282" s="374" t="s">
        <v>3281</v>
      </c>
      <c r="I1282" s="946"/>
      <c r="J1282" s="1005" t="str">
        <f t="shared" si="26"/>
        <v>CHYBNÁ CENA</v>
      </c>
    </row>
    <row r="1283" spans="1:10" s="113" customFormat="1">
      <c r="A1283" s="371"/>
      <c r="B1283" s="372"/>
      <c r="C1283" s="374"/>
      <c r="D1283" s="400"/>
      <c r="E1283" s="376"/>
      <c r="F1283" s="994"/>
      <c r="G1283" s="401"/>
      <c r="H1283" s="374"/>
      <c r="I1283" s="946"/>
      <c r="J1283" s="1005" t="str">
        <f t="shared" si="26"/>
        <v/>
      </c>
    </row>
    <row r="1284" spans="1:10" s="113" customFormat="1">
      <c r="A1284" s="371">
        <v>36</v>
      </c>
      <c r="B1284" s="372" t="s">
        <v>3560</v>
      </c>
      <c r="C1284" s="374" t="s">
        <v>341</v>
      </c>
      <c r="D1284" s="400" t="s">
        <v>2695</v>
      </c>
      <c r="E1284" s="376">
        <v>1</v>
      </c>
      <c r="F1284" s="994"/>
      <c r="G1284" s="401">
        <f>E1284*F1284</f>
        <v>0</v>
      </c>
      <c r="H1284" s="374" t="s">
        <v>3281</v>
      </c>
      <c r="I1284" s="946"/>
      <c r="J1284" s="1005" t="str">
        <f t="shared" si="26"/>
        <v>CHYBNÁ CENA</v>
      </c>
    </row>
    <row r="1285" spans="1:10" s="113" customFormat="1">
      <c r="A1285" s="371"/>
      <c r="B1285" s="372"/>
      <c r="C1285" s="374"/>
      <c r="D1285" s="400"/>
      <c r="E1285" s="376"/>
      <c r="F1285" s="994"/>
      <c r="G1285" s="401"/>
      <c r="H1285" s="374"/>
      <c r="I1285" s="946"/>
      <c r="J1285" s="1005" t="str">
        <f t="shared" si="26"/>
        <v/>
      </c>
    </row>
    <row r="1286" spans="1:10" s="113" customFormat="1">
      <c r="A1286" s="371">
        <v>37</v>
      </c>
      <c r="B1286" s="372" t="s">
        <v>3561</v>
      </c>
      <c r="C1286" s="374" t="s">
        <v>342</v>
      </c>
      <c r="D1286" s="400" t="s">
        <v>2695</v>
      </c>
      <c r="E1286" s="376">
        <v>1</v>
      </c>
      <c r="F1286" s="994"/>
      <c r="G1286" s="401">
        <f>E1286*F1286</f>
        <v>0</v>
      </c>
      <c r="H1286" s="374" t="s">
        <v>3281</v>
      </c>
      <c r="I1286" s="946"/>
      <c r="J1286" s="1005" t="str">
        <f t="shared" si="26"/>
        <v>CHYBNÁ CENA</v>
      </c>
    </row>
    <row r="1287" spans="1:10" s="113" customFormat="1">
      <c r="A1287" s="371"/>
      <c r="B1287" s="372"/>
      <c r="C1287" s="374"/>
      <c r="D1287" s="400"/>
      <c r="E1287" s="376"/>
      <c r="F1287" s="994"/>
      <c r="G1287" s="401"/>
      <c r="H1287" s="374"/>
      <c r="I1287" s="946"/>
      <c r="J1287" s="1005" t="str">
        <f t="shared" si="26"/>
        <v/>
      </c>
    </row>
    <row r="1288" spans="1:10" s="113" customFormat="1">
      <c r="A1288" s="371">
        <v>38</v>
      </c>
      <c r="B1288" s="372" t="s">
        <v>3562</v>
      </c>
      <c r="C1288" s="374" t="s">
        <v>343</v>
      </c>
      <c r="D1288" s="400" t="s">
        <v>2695</v>
      </c>
      <c r="E1288" s="376">
        <v>3</v>
      </c>
      <c r="F1288" s="994"/>
      <c r="G1288" s="401">
        <f>E1288*F1288</f>
        <v>0</v>
      </c>
      <c r="H1288" s="374" t="s">
        <v>3281</v>
      </c>
      <c r="I1288" s="946"/>
      <c r="J1288" s="1005" t="str">
        <f t="shared" ref="J1288:J1351" si="27">IF((ISBLANK(D1288)),"",IF(G1288&lt;=0,"CHYBNÁ CENA",""))</f>
        <v>CHYBNÁ CENA</v>
      </c>
    </row>
    <row r="1289" spans="1:10" s="113" customFormat="1">
      <c r="A1289" s="371"/>
      <c r="B1289" s="372"/>
      <c r="C1289" s="374"/>
      <c r="D1289" s="400"/>
      <c r="E1289" s="376"/>
      <c r="F1289" s="994"/>
      <c r="G1289" s="401"/>
      <c r="H1289" s="374"/>
      <c r="I1289" s="946"/>
      <c r="J1289" s="1005" t="str">
        <f t="shared" si="27"/>
        <v/>
      </c>
    </row>
    <row r="1290" spans="1:10" s="113" customFormat="1">
      <c r="A1290" s="371">
        <v>39</v>
      </c>
      <c r="B1290" s="372" t="s">
        <v>3563</v>
      </c>
      <c r="C1290" s="374" t="s">
        <v>344</v>
      </c>
      <c r="D1290" s="400" t="s">
        <v>2695</v>
      </c>
      <c r="E1290" s="376">
        <v>1</v>
      </c>
      <c r="F1290" s="994"/>
      <c r="G1290" s="401">
        <f>E1290*F1290</f>
        <v>0</v>
      </c>
      <c r="H1290" s="374" t="s">
        <v>3281</v>
      </c>
      <c r="I1290" s="946"/>
      <c r="J1290" s="1005" t="str">
        <f t="shared" si="27"/>
        <v>CHYBNÁ CENA</v>
      </c>
    </row>
    <row r="1291" spans="1:10" s="113" customFormat="1">
      <c r="A1291" s="371"/>
      <c r="B1291" s="372"/>
      <c r="C1291" s="374"/>
      <c r="D1291" s="400"/>
      <c r="E1291" s="376"/>
      <c r="F1291" s="994"/>
      <c r="G1291" s="401"/>
      <c r="H1291" s="374"/>
      <c r="I1291" s="946"/>
      <c r="J1291" s="1005" t="str">
        <f t="shared" si="27"/>
        <v/>
      </c>
    </row>
    <row r="1292" spans="1:10" s="113" customFormat="1">
      <c r="A1292" s="371">
        <v>40</v>
      </c>
      <c r="B1292" s="372" t="s">
        <v>3564</v>
      </c>
      <c r="C1292" s="374" t="s">
        <v>345</v>
      </c>
      <c r="D1292" s="400" t="s">
        <v>2695</v>
      </c>
      <c r="E1292" s="376">
        <v>1</v>
      </c>
      <c r="F1292" s="994"/>
      <c r="G1292" s="401">
        <f>E1292*F1292</f>
        <v>0</v>
      </c>
      <c r="H1292" s="374" t="s">
        <v>3281</v>
      </c>
      <c r="I1292" s="946"/>
      <c r="J1292" s="1005" t="str">
        <f t="shared" si="27"/>
        <v>CHYBNÁ CENA</v>
      </c>
    </row>
    <row r="1293" spans="1:10" s="113" customFormat="1">
      <c r="A1293" s="371"/>
      <c r="B1293" s="372"/>
      <c r="C1293" s="374"/>
      <c r="D1293" s="400"/>
      <c r="E1293" s="376"/>
      <c r="F1293" s="994"/>
      <c r="G1293" s="401"/>
      <c r="H1293" s="374"/>
      <c r="I1293" s="946"/>
      <c r="J1293" s="1005" t="str">
        <f t="shared" si="27"/>
        <v/>
      </c>
    </row>
    <row r="1294" spans="1:10" s="113" customFormat="1">
      <c r="A1294" s="371">
        <v>41</v>
      </c>
      <c r="B1294" s="372" t="s">
        <v>3565</v>
      </c>
      <c r="C1294" s="374" t="s">
        <v>346</v>
      </c>
      <c r="D1294" s="400" t="s">
        <v>2695</v>
      </c>
      <c r="E1294" s="376">
        <v>1</v>
      </c>
      <c r="F1294" s="994"/>
      <c r="G1294" s="401">
        <f>E1294*F1294</f>
        <v>0</v>
      </c>
      <c r="H1294" s="374" t="s">
        <v>3281</v>
      </c>
      <c r="I1294" s="946"/>
      <c r="J1294" s="1005" t="str">
        <f t="shared" si="27"/>
        <v>CHYBNÁ CENA</v>
      </c>
    </row>
    <row r="1295" spans="1:10" s="113" customFormat="1">
      <c r="A1295" s="371"/>
      <c r="B1295" s="372"/>
      <c r="C1295" s="374"/>
      <c r="D1295" s="400"/>
      <c r="E1295" s="376"/>
      <c r="F1295" s="994"/>
      <c r="G1295" s="401"/>
      <c r="H1295" s="374"/>
      <c r="I1295" s="946"/>
      <c r="J1295" s="1005" t="str">
        <f t="shared" si="27"/>
        <v/>
      </c>
    </row>
    <row r="1296" spans="1:10" s="113" customFormat="1">
      <c r="A1296" s="371">
        <v>42</v>
      </c>
      <c r="B1296" s="372" t="s">
        <v>3566</v>
      </c>
      <c r="C1296" s="374" t="s">
        <v>347</v>
      </c>
      <c r="D1296" s="400" t="s">
        <v>2695</v>
      </c>
      <c r="E1296" s="376">
        <v>1</v>
      </c>
      <c r="F1296" s="994"/>
      <c r="G1296" s="401">
        <f>E1296*F1296</f>
        <v>0</v>
      </c>
      <c r="H1296" s="374" t="s">
        <v>3281</v>
      </c>
      <c r="I1296" s="946"/>
      <c r="J1296" s="1005" t="str">
        <f t="shared" si="27"/>
        <v>CHYBNÁ CENA</v>
      </c>
    </row>
    <row r="1297" spans="1:10" s="113" customFormat="1">
      <c r="A1297" s="371"/>
      <c r="B1297" s="372"/>
      <c r="C1297" s="374"/>
      <c r="D1297" s="400"/>
      <c r="E1297" s="376"/>
      <c r="F1297" s="994"/>
      <c r="G1297" s="401"/>
      <c r="H1297" s="374"/>
      <c r="I1297" s="946"/>
      <c r="J1297" s="1005" t="str">
        <f t="shared" si="27"/>
        <v/>
      </c>
    </row>
    <row r="1298" spans="1:10" s="113" customFormat="1">
      <c r="A1298" s="371">
        <v>43</v>
      </c>
      <c r="B1298" s="372" t="s">
        <v>3567</v>
      </c>
      <c r="C1298" s="374" t="s">
        <v>348</v>
      </c>
      <c r="D1298" s="400" t="s">
        <v>2695</v>
      </c>
      <c r="E1298" s="376">
        <v>1</v>
      </c>
      <c r="F1298" s="994"/>
      <c r="G1298" s="401">
        <f>E1298*F1298</f>
        <v>0</v>
      </c>
      <c r="H1298" s="374" t="s">
        <v>3281</v>
      </c>
      <c r="I1298" s="946"/>
      <c r="J1298" s="1005" t="str">
        <f t="shared" si="27"/>
        <v>CHYBNÁ CENA</v>
      </c>
    </row>
    <row r="1299" spans="1:10" s="113" customFormat="1">
      <c r="A1299" s="371"/>
      <c r="B1299" s="372"/>
      <c r="C1299" s="374"/>
      <c r="D1299" s="400"/>
      <c r="E1299" s="376"/>
      <c r="F1299" s="994"/>
      <c r="G1299" s="401"/>
      <c r="H1299" s="374"/>
      <c r="I1299" s="946"/>
      <c r="J1299" s="1005" t="str">
        <f t="shared" si="27"/>
        <v/>
      </c>
    </row>
    <row r="1300" spans="1:10" s="113" customFormat="1">
      <c r="A1300" s="371">
        <v>44</v>
      </c>
      <c r="B1300" s="372" t="s">
        <v>3568</v>
      </c>
      <c r="C1300" s="374" t="s">
        <v>349</v>
      </c>
      <c r="D1300" s="400" t="s">
        <v>2695</v>
      </c>
      <c r="E1300" s="376">
        <v>1</v>
      </c>
      <c r="F1300" s="994"/>
      <c r="G1300" s="401">
        <f>E1300*F1300</f>
        <v>0</v>
      </c>
      <c r="H1300" s="374" t="s">
        <v>3281</v>
      </c>
      <c r="I1300" s="946"/>
      <c r="J1300" s="1005" t="str">
        <f t="shared" si="27"/>
        <v>CHYBNÁ CENA</v>
      </c>
    </row>
    <row r="1301" spans="1:10" s="113" customFormat="1">
      <c r="A1301" s="371"/>
      <c r="B1301" s="372"/>
      <c r="C1301" s="374"/>
      <c r="D1301" s="400"/>
      <c r="E1301" s="376"/>
      <c r="F1301" s="994"/>
      <c r="G1301" s="401"/>
      <c r="H1301" s="374"/>
      <c r="I1301" s="946"/>
      <c r="J1301" s="1005" t="str">
        <f t="shared" si="27"/>
        <v/>
      </c>
    </row>
    <row r="1302" spans="1:10" s="113" customFormat="1">
      <c r="A1302" s="371">
        <v>45</v>
      </c>
      <c r="B1302" s="372" t="s">
        <v>3569</v>
      </c>
      <c r="C1302" s="374" t="s">
        <v>350</v>
      </c>
      <c r="D1302" s="400" t="s">
        <v>2695</v>
      </c>
      <c r="E1302" s="376">
        <v>2</v>
      </c>
      <c r="F1302" s="994"/>
      <c r="G1302" s="401">
        <f>E1302*F1302</f>
        <v>0</v>
      </c>
      <c r="H1302" s="374" t="s">
        <v>3281</v>
      </c>
      <c r="I1302" s="946"/>
      <c r="J1302" s="1005" t="str">
        <f t="shared" si="27"/>
        <v>CHYBNÁ CENA</v>
      </c>
    </row>
    <row r="1303" spans="1:10" s="113" customFormat="1">
      <c r="A1303" s="371"/>
      <c r="B1303" s="372"/>
      <c r="C1303" s="374"/>
      <c r="D1303" s="400"/>
      <c r="E1303" s="376"/>
      <c r="F1303" s="994"/>
      <c r="G1303" s="401"/>
      <c r="H1303" s="374"/>
      <c r="I1303" s="946"/>
      <c r="J1303" s="1005" t="str">
        <f t="shared" si="27"/>
        <v/>
      </c>
    </row>
    <row r="1304" spans="1:10" s="113" customFormat="1">
      <c r="A1304" s="371">
        <v>46</v>
      </c>
      <c r="B1304" s="372" t="s">
        <v>3570</v>
      </c>
      <c r="C1304" s="374" t="s">
        <v>351</v>
      </c>
      <c r="D1304" s="400" t="s">
        <v>2695</v>
      </c>
      <c r="E1304" s="376">
        <v>1</v>
      </c>
      <c r="F1304" s="994"/>
      <c r="G1304" s="401">
        <f>E1304*F1304</f>
        <v>0</v>
      </c>
      <c r="H1304" s="374" t="s">
        <v>3281</v>
      </c>
      <c r="I1304" s="946"/>
      <c r="J1304" s="1005" t="str">
        <f t="shared" si="27"/>
        <v>CHYBNÁ CENA</v>
      </c>
    </row>
    <row r="1305" spans="1:10" s="113" customFormat="1">
      <c r="A1305" s="371"/>
      <c r="B1305" s="372"/>
      <c r="C1305" s="374"/>
      <c r="D1305" s="400"/>
      <c r="E1305" s="376"/>
      <c r="F1305" s="994"/>
      <c r="G1305" s="401"/>
      <c r="H1305" s="374"/>
      <c r="I1305" s="946"/>
      <c r="J1305" s="1005" t="str">
        <f t="shared" si="27"/>
        <v/>
      </c>
    </row>
    <row r="1306" spans="1:10" s="113" customFormat="1">
      <c r="A1306" s="371">
        <v>47</v>
      </c>
      <c r="B1306" s="372" t="s">
        <v>3571</v>
      </c>
      <c r="C1306" s="374" t="s">
        <v>352</v>
      </c>
      <c r="D1306" s="400" t="s">
        <v>2695</v>
      </c>
      <c r="E1306" s="376">
        <v>1</v>
      </c>
      <c r="F1306" s="994"/>
      <c r="G1306" s="401">
        <f>E1306*F1306</f>
        <v>0</v>
      </c>
      <c r="H1306" s="374" t="s">
        <v>3281</v>
      </c>
      <c r="I1306" s="946"/>
      <c r="J1306" s="1005" t="str">
        <f t="shared" si="27"/>
        <v>CHYBNÁ CENA</v>
      </c>
    </row>
    <row r="1307" spans="1:10" s="113" customFormat="1">
      <c r="A1307" s="371"/>
      <c r="B1307" s="372"/>
      <c r="C1307" s="374"/>
      <c r="D1307" s="400"/>
      <c r="E1307" s="376"/>
      <c r="F1307" s="994"/>
      <c r="G1307" s="401"/>
      <c r="H1307" s="374"/>
      <c r="I1307" s="946"/>
      <c r="J1307" s="1005" t="str">
        <f t="shared" si="27"/>
        <v/>
      </c>
    </row>
    <row r="1308" spans="1:10" s="113" customFormat="1">
      <c r="A1308" s="371">
        <v>48</v>
      </c>
      <c r="B1308" s="372" t="s">
        <v>3572</v>
      </c>
      <c r="C1308" s="374" t="s">
        <v>353</v>
      </c>
      <c r="D1308" s="400" t="s">
        <v>2695</v>
      </c>
      <c r="E1308" s="376">
        <v>2</v>
      </c>
      <c r="F1308" s="994"/>
      <c r="G1308" s="401">
        <f>E1308*F1308</f>
        <v>0</v>
      </c>
      <c r="H1308" s="374" t="s">
        <v>3281</v>
      </c>
      <c r="I1308" s="946"/>
      <c r="J1308" s="1005" t="str">
        <f t="shared" si="27"/>
        <v>CHYBNÁ CENA</v>
      </c>
    </row>
    <row r="1309" spans="1:10" s="113" customFormat="1">
      <c r="A1309" s="371"/>
      <c r="B1309" s="372"/>
      <c r="C1309" s="374"/>
      <c r="D1309" s="400"/>
      <c r="E1309" s="376"/>
      <c r="F1309" s="994"/>
      <c r="G1309" s="401"/>
      <c r="H1309" s="374"/>
      <c r="I1309" s="946"/>
      <c r="J1309" s="1005" t="str">
        <f t="shared" si="27"/>
        <v/>
      </c>
    </row>
    <row r="1310" spans="1:10" s="113" customFormat="1">
      <c r="A1310" s="371">
        <v>49</v>
      </c>
      <c r="B1310" s="372" t="s">
        <v>3573</v>
      </c>
      <c r="C1310" s="374" t="s">
        <v>354</v>
      </c>
      <c r="D1310" s="400" t="s">
        <v>2695</v>
      </c>
      <c r="E1310" s="376">
        <v>1</v>
      </c>
      <c r="F1310" s="994"/>
      <c r="G1310" s="401">
        <f>E1310*F1310</f>
        <v>0</v>
      </c>
      <c r="H1310" s="374" t="s">
        <v>3281</v>
      </c>
      <c r="I1310" s="946"/>
      <c r="J1310" s="1005" t="str">
        <f t="shared" si="27"/>
        <v>CHYBNÁ CENA</v>
      </c>
    </row>
    <row r="1311" spans="1:10" s="113" customFormat="1">
      <c r="A1311" s="371"/>
      <c r="B1311" s="372"/>
      <c r="C1311" s="374"/>
      <c r="D1311" s="400"/>
      <c r="E1311" s="376"/>
      <c r="F1311" s="994"/>
      <c r="G1311" s="401"/>
      <c r="H1311" s="374"/>
      <c r="I1311" s="946"/>
      <c r="J1311" s="1005" t="str">
        <f t="shared" si="27"/>
        <v/>
      </c>
    </row>
    <row r="1312" spans="1:10" s="113" customFormat="1">
      <c r="A1312" s="371">
        <v>50</v>
      </c>
      <c r="B1312" s="372" t="s">
        <v>3574</v>
      </c>
      <c r="C1312" s="374" t="s">
        <v>355</v>
      </c>
      <c r="D1312" s="400" t="s">
        <v>2695</v>
      </c>
      <c r="E1312" s="376">
        <v>1</v>
      </c>
      <c r="F1312" s="994"/>
      <c r="G1312" s="401">
        <f>E1312*F1312</f>
        <v>0</v>
      </c>
      <c r="H1312" s="374" t="s">
        <v>3281</v>
      </c>
      <c r="I1312" s="946"/>
      <c r="J1312" s="1005" t="str">
        <f t="shared" si="27"/>
        <v>CHYBNÁ CENA</v>
      </c>
    </row>
    <row r="1313" spans="1:10" s="113" customFormat="1">
      <c r="A1313" s="371"/>
      <c r="B1313" s="372"/>
      <c r="C1313" s="374"/>
      <c r="D1313" s="400"/>
      <c r="E1313" s="376"/>
      <c r="F1313" s="994"/>
      <c r="G1313" s="401"/>
      <c r="H1313" s="374"/>
      <c r="I1313" s="946"/>
      <c r="J1313" s="1005" t="str">
        <f t="shared" si="27"/>
        <v/>
      </c>
    </row>
    <row r="1314" spans="1:10" s="113" customFormat="1">
      <c r="A1314" s="371">
        <v>51</v>
      </c>
      <c r="B1314" s="372" t="s">
        <v>3575</v>
      </c>
      <c r="C1314" s="374" t="s">
        <v>356</v>
      </c>
      <c r="D1314" s="400" t="s">
        <v>2695</v>
      </c>
      <c r="E1314" s="376">
        <v>1</v>
      </c>
      <c r="F1314" s="994"/>
      <c r="G1314" s="401">
        <f>E1314*F1314</f>
        <v>0</v>
      </c>
      <c r="H1314" s="374" t="s">
        <v>3281</v>
      </c>
      <c r="I1314" s="946"/>
      <c r="J1314" s="1005" t="str">
        <f t="shared" si="27"/>
        <v>CHYBNÁ CENA</v>
      </c>
    </row>
    <row r="1315" spans="1:10" s="113" customFormat="1">
      <c r="A1315" s="371"/>
      <c r="B1315" s="372"/>
      <c r="C1315" s="374"/>
      <c r="D1315" s="400"/>
      <c r="E1315" s="376"/>
      <c r="F1315" s="994"/>
      <c r="G1315" s="401"/>
      <c r="H1315" s="374"/>
      <c r="I1315" s="946"/>
      <c r="J1315" s="1005" t="str">
        <f t="shared" si="27"/>
        <v/>
      </c>
    </row>
    <row r="1316" spans="1:10" s="113" customFormat="1">
      <c r="A1316" s="371">
        <v>52</v>
      </c>
      <c r="B1316" s="372" t="s">
        <v>3576</v>
      </c>
      <c r="C1316" s="374" t="s">
        <v>357</v>
      </c>
      <c r="D1316" s="400" t="s">
        <v>2695</v>
      </c>
      <c r="E1316" s="376">
        <v>1</v>
      </c>
      <c r="F1316" s="994"/>
      <c r="G1316" s="401">
        <f>E1316*F1316</f>
        <v>0</v>
      </c>
      <c r="H1316" s="374" t="s">
        <v>3281</v>
      </c>
      <c r="I1316" s="946"/>
      <c r="J1316" s="1005" t="str">
        <f t="shared" si="27"/>
        <v>CHYBNÁ CENA</v>
      </c>
    </row>
    <row r="1317" spans="1:10" s="113" customFormat="1">
      <c r="A1317" s="371"/>
      <c r="B1317" s="372"/>
      <c r="C1317" s="374"/>
      <c r="D1317" s="400"/>
      <c r="E1317" s="376"/>
      <c r="F1317" s="994"/>
      <c r="G1317" s="401"/>
      <c r="H1317" s="374"/>
      <c r="I1317" s="946"/>
      <c r="J1317" s="1005" t="str">
        <f t="shared" si="27"/>
        <v/>
      </c>
    </row>
    <row r="1318" spans="1:10" s="113" customFormat="1">
      <c r="A1318" s="371">
        <v>53</v>
      </c>
      <c r="B1318" s="372" t="s">
        <v>3577</v>
      </c>
      <c r="C1318" s="374" t="s">
        <v>358</v>
      </c>
      <c r="D1318" s="400" t="s">
        <v>2695</v>
      </c>
      <c r="E1318" s="376">
        <v>1</v>
      </c>
      <c r="F1318" s="994"/>
      <c r="G1318" s="401">
        <f>E1318*F1318</f>
        <v>0</v>
      </c>
      <c r="H1318" s="374" t="s">
        <v>3281</v>
      </c>
      <c r="I1318" s="946"/>
      <c r="J1318" s="1005" t="str">
        <f t="shared" si="27"/>
        <v>CHYBNÁ CENA</v>
      </c>
    </row>
    <row r="1319" spans="1:10" s="113" customFormat="1">
      <c r="A1319" s="371"/>
      <c r="B1319" s="372"/>
      <c r="C1319" s="374"/>
      <c r="D1319" s="400"/>
      <c r="E1319" s="376"/>
      <c r="F1319" s="994"/>
      <c r="G1319" s="401"/>
      <c r="H1319" s="374"/>
      <c r="I1319" s="946"/>
      <c r="J1319" s="1005" t="str">
        <f t="shared" si="27"/>
        <v/>
      </c>
    </row>
    <row r="1320" spans="1:10" s="113" customFormat="1">
      <c r="A1320" s="371">
        <v>54</v>
      </c>
      <c r="B1320" s="372" t="s">
        <v>3578</v>
      </c>
      <c r="C1320" s="374" t="s">
        <v>359</v>
      </c>
      <c r="D1320" s="400" t="s">
        <v>2695</v>
      </c>
      <c r="E1320" s="376">
        <v>3</v>
      </c>
      <c r="F1320" s="994"/>
      <c r="G1320" s="401">
        <f>E1320*F1320</f>
        <v>0</v>
      </c>
      <c r="H1320" s="374" t="s">
        <v>3281</v>
      </c>
      <c r="I1320" s="946"/>
      <c r="J1320" s="1005" t="str">
        <f t="shared" si="27"/>
        <v>CHYBNÁ CENA</v>
      </c>
    </row>
    <row r="1321" spans="1:10" s="113" customFormat="1">
      <c r="A1321" s="371"/>
      <c r="B1321" s="372"/>
      <c r="C1321" s="374"/>
      <c r="D1321" s="400"/>
      <c r="E1321" s="376"/>
      <c r="F1321" s="994"/>
      <c r="G1321" s="401"/>
      <c r="H1321" s="374"/>
      <c r="I1321" s="946"/>
      <c r="J1321" s="1005" t="str">
        <f t="shared" si="27"/>
        <v/>
      </c>
    </row>
    <row r="1322" spans="1:10" s="113" customFormat="1" ht="22.5">
      <c r="A1322" s="371">
        <v>55</v>
      </c>
      <c r="B1322" s="372" t="s">
        <v>3579</v>
      </c>
      <c r="C1322" s="374" t="s">
        <v>360</v>
      </c>
      <c r="D1322" s="400" t="s">
        <v>2695</v>
      </c>
      <c r="E1322" s="376">
        <v>1</v>
      </c>
      <c r="F1322" s="994"/>
      <c r="G1322" s="401">
        <f>E1322*F1322</f>
        <v>0</v>
      </c>
      <c r="H1322" s="374" t="s">
        <v>3281</v>
      </c>
      <c r="I1322" s="946"/>
      <c r="J1322" s="1005" t="str">
        <f t="shared" si="27"/>
        <v>CHYBNÁ CENA</v>
      </c>
    </row>
    <row r="1323" spans="1:10" s="113" customFormat="1">
      <c r="A1323" s="371"/>
      <c r="B1323" s="372"/>
      <c r="C1323" s="374"/>
      <c r="D1323" s="400"/>
      <c r="E1323" s="376"/>
      <c r="F1323" s="994"/>
      <c r="G1323" s="401"/>
      <c r="H1323" s="374"/>
      <c r="I1323" s="946"/>
      <c r="J1323" s="1005" t="str">
        <f t="shared" si="27"/>
        <v/>
      </c>
    </row>
    <row r="1324" spans="1:10" s="113" customFormat="1" ht="22.5">
      <c r="A1324" s="371">
        <v>56</v>
      </c>
      <c r="B1324" s="372" t="s">
        <v>3580</v>
      </c>
      <c r="C1324" s="374" t="s">
        <v>486</v>
      </c>
      <c r="D1324" s="400" t="s">
        <v>2695</v>
      </c>
      <c r="E1324" s="376">
        <v>1</v>
      </c>
      <c r="F1324" s="994"/>
      <c r="G1324" s="401">
        <f>E1324*F1324</f>
        <v>0</v>
      </c>
      <c r="H1324" s="374" t="s">
        <v>3281</v>
      </c>
      <c r="I1324" s="946"/>
      <c r="J1324" s="1005" t="str">
        <f t="shared" si="27"/>
        <v>CHYBNÁ CENA</v>
      </c>
    </row>
    <row r="1325" spans="1:10" s="113" customFormat="1">
      <c r="A1325" s="371"/>
      <c r="B1325" s="372"/>
      <c r="C1325" s="374"/>
      <c r="D1325" s="400"/>
      <c r="E1325" s="376"/>
      <c r="F1325" s="994"/>
      <c r="G1325" s="401"/>
      <c r="H1325" s="374"/>
      <c r="I1325" s="946"/>
      <c r="J1325" s="1005" t="str">
        <f t="shared" si="27"/>
        <v/>
      </c>
    </row>
    <row r="1326" spans="1:10" s="113" customFormat="1" ht="22.5">
      <c r="A1326" s="371">
        <v>57</v>
      </c>
      <c r="B1326" s="372" t="s">
        <v>3581</v>
      </c>
      <c r="C1326" s="374" t="s">
        <v>487</v>
      </c>
      <c r="D1326" s="400" t="s">
        <v>2695</v>
      </c>
      <c r="E1326" s="376">
        <v>1</v>
      </c>
      <c r="F1326" s="994"/>
      <c r="G1326" s="401">
        <f>E1326*F1326</f>
        <v>0</v>
      </c>
      <c r="H1326" s="374" t="s">
        <v>3281</v>
      </c>
      <c r="I1326" s="946"/>
      <c r="J1326" s="1005" t="str">
        <f t="shared" si="27"/>
        <v>CHYBNÁ CENA</v>
      </c>
    </row>
    <row r="1327" spans="1:10" s="113" customFormat="1">
      <c r="A1327" s="371"/>
      <c r="B1327" s="372"/>
      <c r="C1327" s="374"/>
      <c r="D1327" s="400"/>
      <c r="E1327" s="376"/>
      <c r="F1327" s="994"/>
      <c r="G1327" s="401"/>
      <c r="H1327" s="374"/>
      <c r="I1327" s="946"/>
      <c r="J1327" s="1005" t="str">
        <f t="shared" si="27"/>
        <v/>
      </c>
    </row>
    <row r="1328" spans="1:10" s="113" customFormat="1">
      <c r="A1328" s="371">
        <v>58</v>
      </c>
      <c r="B1328" s="372" t="s">
        <v>3582</v>
      </c>
      <c r="C1328" s="374" t="s">
        <v>4064</v>
      </c>
      <c r="D1328" s="400" t="s">
        <v>2695</v>
      </c>
      <c r="E1328" s="376">
        <v>1</v>
      </c>
      <c r="F1328" s="994"/>
      <c r="G1328" s="401">
        <f>E1328*F1328</f>
        <v>0</v>
      </c>
      <c r="H1328" s="374" t="s">
        <v>3281</v>
      </c>
      <c r="I1328" s="946"/>
      <c r="J1328" s="1005" t="str">
        <f t="shared" si="27"/>
        <v>CHYBNÁ CENA</v>
      </c>
    </row>
    <row r="1329" spans="1:10" s="113" customFormat="1">
      <c r="A1329" s="371"/>
      <c r="B1329" s="372"/>
      <c r="C1329" s="374"/>
      <c r="D1329" s="400"/>
      <c r="E1329" s="376"/>
      <c r="F1329" s="994"/>
      <c r="G1329" s="401"/>
      <c r="H1329" s="374"/>
      <c r="I1329" s="946"/>
      <c r="J1329" s="1005" t="str">
        <f t="shared" si="27"/>
        <v/>
      </c>
    </row>
    <row r="1330" spans="1:10" s="113" customFormat="1" ht="22.5">
      <c r="A1330" s="371">
        <v>59</v>
      </c>
      <c r="B1330" s="372" t="s">
        <v>3583</v>
      </c>
      <c r="C1330" s="374" t="s">
        <v>490</v>
      </c>
      <c r="D1330" s="400" t="s">
        <v>2695</v>
      </c>
      <c r="E1330" s="376">
        <v>1</v>
      </c>
      <c r="F1330" s="994"/>
      <c r="G1330" s="401">
        <f>E1330*F1330</f>
        <v>0</v>
      </c>
      <c r="H1330" s="374" t="s">
        <v>3281</v>
      </c>
      <c r="I1330" s="946"/>
      <c r="J1330" s="1005" t="str">
        <f t="shared" si="27"/>
        <v>CHYBNÁ CENA</v>
      </c>
    </row>
    <row r="1331" spans="1:10" s="113" customFormat="1">
      <c r="A1331" s="371"/>
      <c r="B1331" s="372"/>
      <c r="C1331" s="374"/>
      <c r="D1331" s="400"/>
      <c r="E1331" s="376"/>
      <c r="F1331" s="994"/>
      <c r="G1331" s="401"/>
      <c r="H1331" s="374"/>
      <c r="I1331" s="946"/>
      <c r="J1331" s="1005" t="str">
        <f t="shared" si="27"/>
        <v/>
      </c>
    </row>
    <row r="1332" spans="1:10" s="113" customFormat="1" ht="22.5">
      <c r="A1332" s="371">
        <v>60</v>
      </c>
      <c r="B1332" s="372" t="s">
        <v>3584</v>
      </c>
      <c r="C1332" s="374" t="s">
        <v>491</v>
      </c>
      <c r="D1332" s="400" t="s">
        <v>2695</v>
      </c>
      <c r="E1332" s="376">
        <v>1</v>
      </c>
      <c r="F1332" s="994"/>
      <c r="G1332" s="401">
        <f>E1332*F1332</f>
        <v>0</v>
      </c>
      <c r="H1332" s="374" t="s">
        <v>3281</v>
      </c>
      <c r="I1332" s="946"/>
      <c r="J1332" s="1005" t="str">
        <f t="shared" si="27"/>
        <v>CHYBNÁ CENA</v>
      </c>
    </row>
    <row r="1333" spans="1:10" s="113" customFormat="1">
      <c r="A1333" s="371"/>
      <c r="B1333" s="372"/>
      <c r="C1333" s="374"/>
      <c r="D1333" s="400"/>
      <c r="E1333" s="376"/>
      <c r="F1333" s="994"/>
      <c r="G1333" s="401"/>
      <c r="H1333" s="374"/>
      <c r="I1333" s="946"/>
      <c r="J1333" s="1005" t="str">
        <f t="shared" si="27"/>
        <v/>
      </c>
    </row>
    <row r="1334" spans="1:10" s="113" customFormat="1" ht="22.5">
      <c r="A1334" s="371">
        <v>61</v>
      </c>
      <c r="B1334" s="372" t="s">
        <v>3585</v>
      </c>
      <c r="C1334" s="374" t="s">
        <v>492</v>
      </c>
      <c r="D1334" s="400" t="s">
        <v>2695</v>
      </c>
      <c r="E1334" s="376">
        <v>1</v>
      </c>
      <c r="F1334" s="994"/>
      <c r="G1334" s="401">
        <f t="shared" ref="G1334:G1366" si="28">E1334*F1334</f>
        <v>0</v>
      </c>
      <c r="H1334" s="374" t="s">
        <v>3281</v>
      </c>
      <c r="I1334" s="946"/>
      <c r="J1334" s="1005" t="str">
        <f t="shared" si="27"/>
        <v>CHYBNÁ CENA</v>
      </c>
    </row>
    <row r="1335" spans="1:10" s="113" customFormat="1">
      <c r="A1335" s="371"/>
      <c r="B1335" s="372"/>
      <c r="C1335" s="374"/>
      <c r="D1335" s="400"/>
      <c r="E1335" s="376"/>
      <c r="F1335" s="994"/>
      <c r="G1335" s="401"/>
      <c r="H1335" s="374"/>
      <c r="I1335" s="946"/>
      <c r="J1335" s="1005" t="str">
        <f t="shared" si="27"/>
        <v/>
      </c>
    </row>
    <row r="1336" spans="1:10" s="113" customFormat="1" ht="22.5">
      <c r="A1336" s="371">
        <v>62</v>
      </c>
      <c r="B1336" s="372" t="s">
        <v>3586</v>
      </c>
      <c r="C1336" s="374" t="s">
        <v>493</v>
      </c>
      <c r="D1336" s="400" t="s">
        <v>2695</v>
      </c>
      <c r="E1336" s="376">
        <v>1</v>
      </c>
      <c r="F1336" s="994"/>
      <c r="G1336" s="401">
        <f t="shared" si="28"/>
        <v>0</v>
      </c>
      <c r="H1336" s="374" t="s">
        <v>3281</v>
      </c>
      <c r="I1336" s="946"/>
      <c r="J1336" s="1005" t="str">
        <f t="shared" si="27"/>
        <v>CHYBNÁ CENA</v>
      </c>
    </row>
    <row r="1337" spans="1:10" s="113" customFormat="1">
      <c r="A1337" s="371"/>
      <c r="B1337" s="372"/>
      <c r="C1337" s="374"/>
      <c r="D1337" s="400"/>
      <c r="E1337" s="376"/>
      <c r="F1337" s="994"/>
      <c r="G1337" s="401"/>
      <c r="H1337" s="374"/>
      <c r="I1337" s="946"/>
      <c r="J1337" s="1005" t="str">
        <f t="shared" si="27"/>
        <v/>
      </c>
    </row>
    <row r="1338" spans="1:10" s="113" customFormat="1">
      <c r="A1338" s="371">
        <v>63</v>
      </c>
      <c r="B1338" s="372" t="s">
        <v>3587</v>
      </c>
      <c r="C1338" s="374" t="s">
        <v>408</v>
      </c>
      <c r="D1338" s="400" t="s">
        <v>2695</v>
      </c>
      <c r="E1338" s="376">
        <v>1</v>
      </c>
      <c r="F1338" s="994"/>
      <c r="G1338" s="401">
        <f t="shared" si="28"/>
        <v>0</v>
      </c>
      <c r="H1338" s="374" t="s">
        <v>3281</v>
      </c>
      <c r="I1338" s="946"/>
      <c r="J1338" s="1005" t="str">
        <f t="shared" si="27"/>
        <v>CHYBNÁ CENA</v>
      </c>
    </row>
    <row r="1339" spans="1:10" s="113" customFormat="1">
      <c r="A1339" s="371"/>
      <c r="B1339" s="372"/>
      <c r="C1339" s="374"/>
      <c r="D1339" s="400"/>
      <c r="E1339" s="376"/>
      <c r="F1339" s="994"/>
      <c r="G1339" s="401"/>
      <c r="H1339" s="374"/>
      <c r="I1339" s="946"/>
      <c r="J1339" s="1005" t="str">
        <f t="shared" si="27"/>
        <v/>
      </c>
    </row>
    <row r="1340" spans="1:10" s="113" customFormat="1" ht="22.5">
      <c r="A1340" s="371">
        <v>64</v>
      </c>
      <c r="B1340" s="372" t="s">
        <v>3588</v>
      </c>
      <c r="C1340" s="374" t="s">
        <v>494</v>
      </c>
      <c r="D1340" s="400" t="s">
        <v>2695</v>
      </c>
      <c r="E1340" s="376">
        <v>1</v>
      </c>
      <c r="F1340" s="994"/>
      <c r="G1340" s="401">
        <f t="shared" si="28"/>
        <v>0</v>
      </c>
      <c r="H1340" s="374" t="s">
        <v>3281</v>
      </c>
      <c r="I1340" s="946"/>
      <c r="J1340" s="1005" t="str">
        <f t="shared" si="27"/>
        <v>CHYBNÁ CENA</v>
      </c>
    </row>
    <row r="1341" spans="1:10" s="113" customFormat="1">
      <c r="A1341" s="371"/>
      <c r="B1341" s="372"/>
      <c r="C1341" s="374"/>
      <c r="D1341" s="400"/>
      <c r="E1341" s="376"/>
      <c r="F1341" s="994"/>
      <c r="G1341" s="401"/>
      <c r="H1341" s="374"/>
      <c r="I1341" s="946"/>
      <c r="J1341" s="1005" t="str">
        <f t="shared" si="27"/>
        <v/>
      </c>
    </row>
    <row r="1342" spans="1:10" s="113" customFormat="1" ht="22.5">
      <c r="A1342" s="371">
        <v>65</v>
      </c>
      <c r="B1342" s="372" t="s">
        <v>3589</v>
      </c>
      <c r="C1342" s="374" t="s">
        <v>496</v>
      </c>
      <c r="D1342" s="400" t="s">
        <v>2695</v>
      </c>
      <c r="E1342" s="376">
        <v>1</v>
      </c>
      <c r="F1342" s="994"/>
      <c r="G1342" s="401">
        <f t="shared" si="28"/>
        <v>0</v>
      </c>
      <c r="H1342" s="374" t="s">
        <v>3281</v>
      </c>
      <c r="I1342" s="946"/>
      <c r="J1342" s="1005" t="str">
        <f t="shared" si="27"/>
        <v>CHYBNÁ CENA</v>
      </c>
    </row>
    <row r="1343" spans="1:10" s="113" customFormat="1">
      <c r="A1343" s="371"/>
      <c r="B1343" s="372"/>
      <c r="C1343" s="374"/>
      <c r="D1343" s="400"/>
      <c r="E1343" s="376"/>
      <c r="F1343" s="994"/>
      <c r="G1343" s="401"/>
      <c r="H1343" s="374"/>
      <c r="I1343" s="946"/>
      <c r="J1343" s="1005" t="str">
        <f t="shared" si="27"/>
        <v/>
      </c>
    </row>
    <row r="1344" spans="1:10" s="113" customFormat="1" ht="22.5">
      <c r="A1344" s="371">
        <v>66</v>
      </c>
      <c r="B1344" s="372" t="s">
        <v>3590</v>
      </c>
      <c r="C1344" s="374" t="s">
        <v>495</v>
      </c>
      <c r="D1344" s="400" t="s">
        <v>2695</v>
      </c>
      <c r="E1344" s="376">
        <v>1</v>
      </c>
      <c r="F1344" s="994"/>
      <c r="G1344" s="401">
        <f t="shared" si="28"/>
        <v>0</v>
      </c>
      <c r="H1344" s="374" t="s">
        <v>3281</v>
      </c>
      <c r="I1344" s="946"/>
      <c r="J1344" s="1005" t="str">
        <f t="shared" si="27"/>
        <v>CHYBNÁ CENA</v>
      </c>
    </row>
    <row r="1345" spans="1:10" s="113" customFormat="1">
      <c r="A1345" s="371"/>
      <c r="B1345" s="372"/>
      <c r="C1345" s="374"/>
      <c r="D1345" s="400"/>
      <c r="E1345" s="376"/>
      <c r="F1345" s="994"/>
      <c r="G1345" s="401"/>
      <c r="H1345" s="374"/>
      <c r="I1345" s="946"/>
      <c r="J1345" s="1005" t="str">
        <f t="shared" si="27"/>
        <v/>
      </c>
    </row>
    <row r="1346" spans="1:10" s="113" customFormat="1" ht="22.5">
      <c r="A1346" s="371">
        <v>67</v>
      </c>
      <c r="B1346" s="372" t="s">
        <v>3591</v>
      </c>
      <c r="C1346" s="374" t="s">
        <v>497</v>
      </c>
      <c r="D1346" s="400" t="s">
        <v>2695</v>
      </c>
      <c r="E1346" s="376">
        <v>1</v>
      </c>
      <c r="F1346" s="994"/>
      <c r="G1346" s="401">
        <f t="shared" si="28"/>
        <v>0</v>
      </c>
      <c r="H1346" s="374" t="s">
        <v>3281</v>
      </c>
      <c r="I1346" s="946"/>
      <c r="J1346" s="1005" t="str">
        <f t="shared" si="27"/>
        <v>CHYBNÁ CENA</v>
      </c>
    </row>
    <row r="1347" spans="1:10" s="113" customFormat="1">
      <c r="A1347" s="371"/>
      <c r="B1347" s="372"/>
      <c r="C1347" s="374"/>
      <c r="D1347" s="400"/>
      <c r="E1347" s="376"/>
      <c r="F1347" s="994"/>
      <c r="G1347" s="401"/>
      <c r="H1347" s="374"/>
      <c r="I1347" s="946"/>
      <c r="J1347" s="1005" t="str">
        <f t="shared" si="27"/>
        <v/>
      </c>
    </row>
    <row r="1348" spans="1:10" s="113" customFormat="1" ht="22.5">
      <c r="A1348" s="371">
        <v>68</v>
      </c>
      <c r="B1348" s="372" t="s">
        <v>3592</v>
      </c>
      <c r="C1348" s="374" t="s">
        <v>409</v>
      </c>
      <c r="D1348" s="400" t="s">
        <v>2695</v>
      </c>
      <c r="E1348" s="376">
        <v>1</v>
      </c>
      <c r="F1348" s="994"/>
      <c r="G1348" s="401">
        <f t="shared" si="28"/>
        <v>0</v>
      </c>
      <c r="H1348" s="374" t="s">
        <v>3281</v>
      </c>
      <c r="I1348" s="946"/>
      <c r="J1348" s="1005" t="str">
        <f t="shared" si="27"/>
        <v>CHYBNÁ CENA</v>
      </c>
    </row>
    <row r="1349" spans="1:10" s="113" customFormat="1">
      <c r="A1349" s="371"/>
      <c r="B1349" s="372"/>
      <c r="C1349" s="374"/>
      <c r="D1349" s="400"/>
      <c r="E1349" s="376"/>
      <c r="F1349" s="994"/>
      <c r="G1349" s="401"/>
      <c r="H1349" s="374"/>
      <c r="I1349" s="946"/>
      <c r="J1349" s="1005" t="str">
        <f t="shared" si="27"/>
        <v/>
      </c>
    </row>
    <row r="1350" spans="1:10" s="113" customFormat="1" ht="22.5">
      <c r="A1350" s="371">
        <v>69</v>
      </c>
      <c r="B1350" s="372" t="s">
        <v>3593</v>
      </c>
      <c r="C1350" s="374" t="s">
        <v>410</v>
      </c>
      <c r="D1350" s="400" t="s">
        <v>2695</v>
      </c>
      <c r="E1350" s="376">
        <v>1</v>
      </c>
      <c r="F1350" s="994"/>
      <c r="G1350" s="401">
        <f t="shared" si="28"/>
        <v>0</v>
      </c>
      <c r="H1350" s="374" t="s">
        <v>3281</v>
      </c>
      <c r="I1350" s="946"/>
      <c r="J1350" s="1005" t="str">
        <f t="shared" si="27"/>
        <v>CHYBNÁ CENA</v>
      </c>
    </row>
    <row r="1351" spans="1:10" s="113" customFormat="1">
      <c r="A1351" s="371"/>
      <c r="B1351" s="372"/>
      <c r="C1351" s="374"/>
      <c r="D1351" s="400"/>
      <c r="E1351" s="376"/>
      <c r="F1351" s="994"/>
      <c r="G1351" s="401"/>
      <c r="H1351" s="374"/>
      <c r="I1351" s="946"/>
      <c r="J1351" s="1005" t="str">
        <f t="shared" si="27"/>
        <v/>
      </c>
    </row>
    <row r="1352" spans="1:10" s="113" customFormat="1" ht="22.5">
      <c r="A1352" s="371">
        <v>70</v>
      </c>
      <c r="B1352" s="372" t="s">
        <v>3594</v>
      </c>
      <c r="C1352" s="374" t="s">
        <v>498</v>
      </c>
      <c r="D1352" s="400" t="s">
        <v>2695</v>
      </c>
      <c r="E1352" s="376">
        <v>1</v>
      </c>
      <c r="F1352" s="994"/>
      <c r="G1352" s="401">
        <f t="shared" si="28"/>
        <v>0</v>
      </c>
      <c r="H1352" s="374" t="s">
        <v>3281</v>
      </c>
      <c r="I1352" s="946"/>
      <c r="J1352" s="1005" t="str">
        <f t="shared" ref="J1352:J1415" si="29">IF((ISBLANK(D1352)),"",IF(G1352&lt;=0,"CHYBNÁ CENA",""))</f>
        <v>CHYBNÁ CENA</v>
      </c>
    </row>
    <row r="1353" spans="1:10" s="113" customFormat="1">
      <c r="A1353" s="371"/>
      <c r="B1353" s="372"/>
      <c r="C1353" s="374"/>
      <c r="D1353" s="400"/>
      <c r="E1353" s="376"/>
      <c r="F1353" s="994"/>
      <c r="G1353" s="401"/>
      <c r="H1353" s="374"/>
      <c r="I1353" s="946"/>
      <c r="J1353" s="1005" t="str">
        <f t="shared" si="29"/>
        <v/>
      </c>
    </row>
    <row r="1354" spans="1:10" s="113" customFormat="1" ht="22.5">
      <c r="A1354" s="371">
        <v>71</v>
      </c>
      <c r="B1354" s="372" t="s">
        <v>3595</v>
      </c>
      <c r="C1354" s="374" t="s">
        <v>499</v>
      </c>
      <c r="D1354" s="400" t="s">
        <v>2695</v>
      </c>
      <c r="E1354" s="376">
        <v>1</v>
      </c>
      <c r="F1354" s="994"/>
      <c r="G1354" s="401">
        <f t="shared" si="28"/>
        <v>0</v>
      </c>
      <c r="H1354" s="374" t="s">
        <v>3281</v>
      </c>
      <c r="I1354" s="946"/>
      <c r="J1354" s="1005" t="str">
        <f t="shared" si="29"/>
        <v>CHYBNÁ CENA</v>
      </c>
    </row>
    <row r="1355" spans="1:10" s="113" customFormat="1">
      <c r="A1355" s="371"/>
      <c r="B1355" s="372"/>
      <c r="C1355" s="374"/>
      <c r="D1355" s="400"/>
      <c r="E1355" s="376"/>
      <c r="F1355" s="994"/>
      <c r="G1355" s="401"/>
      <c r="H1355" s="374"/>
      <c r="I1355" s="946"/>
      <c r="J1355" s="1005" t="str">
        <f t="shared" si="29"/>
        <v/>
      </c>
    </row>
    <row r="1356" spans="1:10" s="113" customFormat="1" ht="22.5">
      <c r="A1356" s="371">
        <v>72</v>
      </c>
      <c r="B1356" s="372" t="s">
        <v>3596</v>
      </c>
      <c r="C1356" s="374" t="s">
        <v>411</v>
      </c>
      <c r="D1356" s="400" t="s">
        <v>2695</v>
      </c>
      <c r="E1356" s="376">
        <v>1</v>
      </c>
      <c r="F1356" s="994"/>
      <c r="G1356" s="401">
        <f t="shared" si="28"/>
        <v>0</v>
      </c>
      <c r="H1356" s="374" t="s">
        <v>3281</v>
      </c>
      <c r="I1356" s="946"/>
      <c r="J1356" s="1005" t="str">
        <f t="shared" si="29"/>
        <v>CHYBNÁ CENA</v>
      </c>
    </row>
    <row r="1357" spans="1:10" s="113" customFormat="1">
      <c r="A1357" s="371"/>
      <c r="B1357" s="372"/>
      <c r="C1357" s="374"/>
      <c r="D1357" s="400"/>
      <c r="E1357" s="376"/>
      <c r="F1357" s="994"/>
      <c r="G1357" s="401"/>
      <c r="H1357" s="374"/>
      <c r="I1357" s="946"/>
      <c r="J1357" s="1005" t="str">
        <f t="shared" si="29"/>
        <v/>
      </c>
    </row>
    <row r="1358" spans="1:10" s="113" customFormat="1" ht="22.5">
      <c r="A1358" s="371">
        <v>73</v>
      </c>
      <c r="B1358" s="372" t="s">
        <v>3597</v>
      </c>
      <c r="C1358" s="374" t="s">
        <v>412</v>
      </c>
      <c r="D1358" s="400" t="s">
        <v>2695</v>
      </c>
      <c r="E1358" s="376">
        <v>1</v>
      </c>
      <c r="F1358" s="994"/>
      <c r="G1358" s="401">
        <f t="shared" si="28"/>
        <v>0</v>
      </c>
      <c r="H1358" s="374" t="s">
        <v>3281</v>
      </c>
      <c r="I1358" s="946"/>
      <c r="J1358" s="1005" t="str">
        <f t="shared" si="29"/>
        <v>CHYBNÁ CENA</v>
      </c>
    </row>
    <row r="1359" spans="1:10" s="113" customFormat="1">
      <c r="A1359" s="371"/>
      <c r="B1359" s="372"/>
      <c r="C1359" s="374"/>
      <c r="D1359" s="400"/>
      <c r="E1359" s="376"/>
      <c r="F1359" s="994"/>
      <c r="G1359" s="401"/>
      <c r="H1359" s="374"/>
      <c r="I1359" s="946"/>
      <c r="J1359" s="1005" t="str">
        <f t="shared" si="29"/>
        <v/>
      </c>
    </row>
    <row r="1360" spans="1:10" s="113" customFormat="1" ht="22.5">
      <c r="A1360" s="371">
        <v>74</v>
      </c>
      <c r="B1360" s="372" t="s">
        <v>3598</v>
      </c>
      <c r="C1360" s="374" t="s">
        <v>500</v>
      </c>
      <c r="D1360" s="400" t="s">
        <v>2695</v>
      </c>
      <c r="E1360" s="376">
        <v>1</v>
      </c>
      <c r="F1360" s="994"/>
      <c r="G1360" s="401">
        <f t="shared" si="28"/>
        <v>0</v>
      </c>
      <c r="H1360" s="374" t="s">
        <v>3281</v>
      </c>
      <c r="I1360" s="946"/>
      <c r="J1360" s="1005" t="str">
        <f t="shared" si="29"/>
        <v>CHYBNÁ CENA</v>
      </c>
    </row>
    <row r="1361" spans="1:10" s="113" customFormat="1">
      <c r="A1361" s="371"/>
      <c r="B1361" s="372"/>
      <c r="C1361" s="374"/>
      <c r="D1361" s="400"/>
      <c r="E1361" s="376"/>
      <c r="F1361" s="994"/>
      <c r="G1361" s="401"/>
      <c r="H1361" s="374"/>
      <c r="I1361" s="946"/>
      <c r="J1361" s="1005" t="str">
        <f t="shared" si="29"/>
        <v/>
      </c>
    </row>
    <row r="1362" spans="1:10" s="113" customFormat="1" ht="22.5">
      <c r="A1362" s="371">
        <v>75</v>
      </c>
      <c r="B1362" s="372" t="s">
        <v>3599</v>
      </c>
      <c r="C1362" s="374" t="s">
        <v>501</v>
      </c>
      <c r="D1362" s="400" t="s">
        <v>2695</v>
      </c>
      <c r="E1362" s="376">
        <v>1</v>
      </c>
      <c r="F1362" s="994"/>
      <c r="G1362" s="401">
        <f t="shared" si="28"/>
        <v>0</v>
      </c>
      <c r="H1362" s="374" t="s">
        <v>3281</v>
      </c>
      <c r="I1362" s="946"/>
      <c r="J1362" s="1005" t="str">
        <f t="shared" si="29"/>
        <v>CHYBNÁ CENA</v>
      </c>
    </row>
    <row r="1363" spans="1:10" s="113" customFormat="1">
      <c r="A1363" s="371"/>
      <c r="B1363" s="372"/>
      <c r="C1363" s="374"/>
      <c r="D1363" s="400"/>
      <c r="E1363" s="376"/>
      <c r="F1363" s="994"/>
      <c r="G1363" s="401"/>
      <c r="H1363" s="374"/>
      <c r="I1363" s="946"/>
      <c r="J1363" s="1005" t="str">
        <f t="shared" si="29"/>
        <v/>
      </c>
    </row>
    <row r="1364" spans="1:10" s="113" customFormat="1" ht="22.5">
      <c r="A1364" s="371">
        <v>76</v>
      </c>
      <c r="B1364" s="372" t="s">
        <v>3600</v>
      </c>
      <c r="C1364" s="374" t="s">
        <v>3462</v>
      </c>
      <c r="D1364" s="400" t="s">
        <v>2695</v>
      </c>
      <c r="E1364" s="376">
        <v>1</v>
      </c>
      <c r="F1364" s="994"/>
      <c r="G1364" s="401">
        <f t="shared" si="28"/>
        <v>0</v>
      </c>
      <c r="H1364" s="374" t="s">
        <v>3526</v>
      </c>
      <c r="I1364" s="946"/>
      <c r="J1364" s="1005" t="str">
        <f t="shared" si="29"/>
        <v>CHYBNÁ CENA</v>
      </c>
    </row>
    <row r="1365" spans="1:10" s="113" customFormat="1">
      <c r="A1365" s="371"/>
      <c r="B1365" s="372"/>
      <c r="C1365" s="374"/>
      <c r="D1365" s="400"/>
      <c r="E1365" s="376"/>
      <c r="F1365" s="994"/>
      <c r="G1365" s="401"/>
      <c r="H1365" s="374"/>
      <c r="I1365" s="955"/>
      <c r="J1365" s="1005" t="str">
        <f t="shared" si="29"/>
        <v/>
      </c>
    </row>
    <row r="1366" spans="1:10" s="212" customFormat="1" ht="22.5">
      <c r="A1366" s="371">
        <v>78</v>
      </c>
      <c r="B1366" s="372" t="s">
        <v>413</v>
      </c>
      <c r="C1366" s="374" t="s">
        <v>414</v>
      </c>
      <c r="D1366" s="400" t="s">
        <v>2695</v>
      </c>
      <c r="E1366" s="376">
        <v>1</v>
      </c>
      <c r="F1366" s="994"/>
      <c r="G1366" s="377">
        <f t="shared" si="28"/>
        <v>0</v>
      </c>
      <c r="H1366" s="374" t="s">
        <v>4235</v>
      </c>
      <c r="I1366" s="954"/>
      <c r="J1366" s="1005" t="str">
        <f t="shared" si="29"/>
        <v>CHYBNÁ CENA</v>
      </c>
    </row>
    <row r="1367" spans="1:10" s="212" customFormat="1">
      <c r="A1367" s="371"/>
      <c r="B1367" s="379" t="s">
        <v>577</v>
      </c>
      <c r="C1367" s="380" t="s">
        <v>167</v>
      </c>
      <c r="D1367" s="400"/>
      <c r="E1367" s="376"/>
      <c r="F1367" s="994"/>
      <c r="G1367" s="377"/>
      <c r="H1367" s="374"/>
      <c r="I1367" s="954"/>
      <c r="J1367" s="1005" t="str">
        <f t="shared" si="29"/>
        <v/>
      </c>
    </row>
    <row r="1368" spans="1:10" s="113" customFormat="1" ht="22.5">
      <c r="A1368" s="371">
        <v>79</v>
      </c>
      <c r="B1368" s="372" t="s">
        <v>3601</v>
      </c>
      <c r="C1368" s="374" t="s">
        <v>415</v>
      </c>
      <c r="D1368" s="400" t="s">
        <v>2695</v>
      </c>
      <c r="E1368" s="376">
        <v>1</v>
      </c>
      <c r="F1368" s="994"/>
      <c r="G1368" s="401">
        <f>E1368*F1368</f>
        <v>0</v>
      </c>
      <c r="H1368" s="374" t="s">
        <v>3526</v>
      </c>
      <c r="I1368" s="946"/>
      <c r="J1368" s="1005" t="str">
        <f t="shared" si="29"/>
        <v>CHYBNÁ CENA</v>
      </c>
    </row>
    <row r="1369" spans="1:10" s="212" customFormat="1">
      <c r="A1369" s="371"/>
      <c r="B1369" s="372"/>
      <c r="C1369" s="380" t="s">
        <v>280</v>
      </c>
      <c r="D1369" s="400"/>
      <c r="E1369" s="376"/>
      <c r="F1369" s="994"/>
      <c r="G1369" s="377"/>
      <c r="H1369" s="374"/>
      <c r="I1369" s="954"/>
      <c r="J1369" s="1005" t="str">
        <f t="shared" si="29"/>
        <v/>
      </c>
    </row>
    <row r="1370" spans="1:10" s="212" customFormat="1" ht="22.5">
      <c r="A1370" s="371">
        <v>80</v>
      </c>
      <c r="B1370" s="372" t="s">
        <v>416</v>
      </c>
      <c r="C1370" s="374" t="s">
        <v>417</v>
      </c>
      <c r="D1370" s="400" t="s">
        <v>2695</v>
      </c>
      <c r="E1370" s="376">
        <v>18</v>
      </c>
      <c r="F1370" s="994"/>
      <c r="G1370" s="377">
        <f>E1370*F1370</f>
        <v>0</v>
      </c>
      <c r="H1370" s="374" t="s">
        <v>4235</v>
      </c>
      <c r="I1370" s="954"/>
      <c r="J1370" s="1005" t="str">
        <f t="shared" si="29"/>
        <v>CHYBNÁ CENA</v>
      </c>
    </row>
    <row r="1371" spans="1:10" s="212" customFormat="1">
      <c r="A1371" s="371"/>
      <c r="B1371" s="379" t="s">
        <v>577</v>
      </c>
      <c r="C1371" s="380" t="s">
        <v>3466</v>
      </c>
      <c r="D1371" s="400"/>
      <c r="E1371" s="376"/>
      <c r="F1371" s="994"/>
      <c r="G1371" s="401"/>
      <c r="H1371" s="374"/>
      <c r="I1371" s="954"/>
      <c r="J1371" s="1005" t="str">
        <f t="shared" si="29"/>
        <v/>
      </c>
    </row>
    <row r="1372" spans="1:10" s="212" customFormat="1">
      <c r="A1372" s="371"/>
      <c r="B1372" s="379"/>
      <c r="C1372" s="380" t="s">
        <v>3463</v>
      </c>
      <c r="D1372" s="400"/>
      <c r="E1372" s="376"/>
      <c r="F1372" s="994"/>
      <c r="G1372" s="401"/>
      <c r="H1372" s="374"/>
      <c r="I1372" s="954"/>
      <c r="J1372" s="1005" t="str">
        <f t="shared" si="29"/>
        <v/>
      </c>
    </row>
    <row r="1373" spans="1:10" s="212" customFormat="1">
      <c r="A1373" s="371"/>
      <c r="B1373" s="379"/>
      <c r="C1373" s="380" t="s">
        <v>3464</v>
      </c>
      <c r="D1373" s="400"/>
      <c r="E1373" s="376"/>
      <c r="F1373" s="994"/>
      <c r="G1373" s="401"/>
      <c r="H1373" s="374"/>
      <c r="I1373" s="954"/>
      <c r="J1373" s="1005" t="str">
        <f t="shared" si="29"/>
        <v/>
      </c>
    </row>
    <row r="1374" spans="1:10" s="212" customFormat="1">
      <c r="A1374" s="371"/>
      <c r="B1374" s="379"/>
      <c r="C1374" s="380" t="s">
        <v>3465</v>
      </c>
      <c r="D1374" s="400"/>
      <c r="E1374" s="376"/>
      <c r="F1374" s="994"/>
      <c r="G1374" s="401"/>
      <c r="H1374" s="374"/>
      <c r="I1374" s="954"/>
      <c r="J1374" s="1005" t="str">
        <f t="shared" si="29"/>
        <v/>
      </c>
    </row>
    <row r="1375" spans="1:10" s="212" customFormat="1">
      <c r="A1375" s="371"/>
      <c r="B1375" s="379"/>
      <c r="C1375" s="380" t="s">
        <v>3467</v>
      </c>
      <c r="D1375" s="400"/>
      <c r="E1375" s="376"/>
      <c r="F1375" s="994"/>
      <c r="G1375" s="401"/>
      <c r="H1375" s="374"/>
      <c r="I1375" s="954"/>
      <c r="J1375" s="1005" t="str">
        <f t="shared" si="29"/>
        <v/>
      </c>
    </row>
    <row r="1376" spans="1:10" s="212" customFormat="1">
      <c r="A1376" s="371"/>
      <c r="B1376" s="379"/>
      <c r="C1376" s="380" t="s">
        <v>3468</v>
      </c>
      <c r="D1376" s="400"/>
      <c r="E1376" s="376"/>
      <c r="F1376" s="994"/>
      <c r="G1376" s="401"/>
      <c r="H1376" s="374"/>
      <c r="I1376" s="954"/>
      <c r="J1376" s="1005" t="str">
        <f t="shared" si="29"/>
        <v/>
      </c>
    </row>
    <row r="1377" spans="1:10" s="212" customFormat="1">
      <c r="A1377" s="371"/>
      <c r="B1377" s="379"/>
      <c r="C1377" s="380" t="s">
        <v>3478</v>
      </c>
      <c r="D1377" s="400"/>
      <c r="E1377" s="376"/>
      <c r="F1377" s="994"/>
      <c r="G1377" s="401"/>
      <c r="H1377" s="374"/>
      <c r="I1377" s="954"/>
      <c r="J1377" s="1005" t="str">
        <f t="shared" si="29"/>
        <v/>
      </c>
    </row>
    <row r="1378" spans="1:10" s="212" customFormat="1">
      <c r="A1378" s="371"/>
      <c r="B1378" s="379"/>
      <c r="C1378" s="380" t="s">
        <v>3479</v>
      </c>
      <c r="D1378" s="400"/>
      <c r="E1378" s="376"/>
      <c r="F1378" s="994"/>
      <c r="G1378" s="401"/>
      <c r="H1378" s="374"/>
      <c r="I1378" s="954"/>
      <c r="J1378" s="1005" t="str">
        <f t="shared" si="29"/>
        <v/>
      </c>
    </row>
    <row r="1379" spans="1:10" s="212" customFormat="1">
      <c r="A1379" s="371"/>
      <c r="B1379" s="379"/>
      <c r="C1379" s="380" t="s">
        <v>3473</v>
      </c>
      <c r="D1379" s="400"/>
      <c r="E1379" s="376"/>
      <c r="F1379" s="994"/>
      <c r="G1379" s="401"/>
      <c r="H1379" s="374"/>
      <c r="I1379" s="954"/>
      <c r="J1379" s="1005" t="str">
        <f t="shared" si="29"/>
        <v/>
      </c>
    </row>
    <row r="1380" spans="1:10" s="212" customFormat="1">
      <c r="A1380" s="371"/>
      <c r="B1380" s="379"/>
      <c r="C1380" s="380" t="s">
        <v>3480</v>
      </c>
      <c r="D1380" s="400"/>
      <c r="E1380" s="376"/>
      <c r="F1380" s="994"/>
      <c r="G1380" s="401"/>
      <c r="H1380" s="374"/>
      <c r="I1380" s="954"/>
      <c r="J1380" s="1005" t="str">
        <f t="shared" si="29"/>
        <v/>
      </c>
    </row>
    <row r="1381" spans="1:10" s="212" customFormat="1">
      <c r="A1381" s="371"/>
      <c r="B1381" s="379"/>
      <c r="C1381" s="380" t="s">
        <v>3481</v>
      </c>
      <c r="D1381" s="400"/>
      <c r="E1381" s="376"/>
      <c r="F1381" s="994"/>
      <c r="G1381" s="401"/>
      <c r="H1381" s="374"/>
      <c r="I1381" s="954"/>
      <c r="J1381" s="1005" t="str">
        <f t="shared" si="29"/>
        <v/>
      </c>
    </row>
    <row r="1382" spans="1:10" s="212" customFormat="1" ht="22.5">
      <c r="A1382" s="371">
        <v>81</v>
      </c>
      <c r="B1382" s="372" t="s">
        <v>3602</v>
      </c>
      <c r="C1382" s="374" t="s">
        <v>418</v>
      </c>
      <c r="D1382" s="400" t="s">
        <v>2695</v>
      </c>
      <c r="E1382" s="376">
        <v>2</v>
      </c>
      <c r="F1382" s="994"/>
      <c r="G1382" s="401">
        <f>E1382*F1382</f>
        <v>0</v>
      </c>
      <c r="H1382" s="374" t="s">
        <v>3526</v>
      </c>
      <c r="I1382" s="954"/>
      <c r="J1382" s="1005" t="str">
        <f t="shared" si="29"/>
        <v>CHYBNÁ CENA</v>
      </c>
    </row>
    <row r="1383" spans="1:10" s="212" customFormat="1">
      <c r="A1383" s="371"/>
      <c r="B1383" s="372"/>
      <c r="C1383" s="380" t="s">
        <v>62</v>
      </c>
      <c r="D1383" s="400"/>
      <c r="E1383" s="376"/>
      <c r="F1383" s="994"/>
      <c r="G1383" s="401"/>
      <c r="H1383" s="374"/>
      <c r="I1383" s="954"/>
      <c r="J1383" s="1005" t="str">
        <f t="shared" si="29"/>
        <v/>
      </c>
    </row>
    <row r="1384" spans="1:10" s="212" customFormat="1">
      <c r="A1384" s="371"/>
      <c r="B1384" s="372"/>
      <c r="C1384" s="380" t="s">
        <v>59</v>
      </c>
      <c r="D1384" s="400"/>
      <c r="E1384" s="376"/>
      <c r="F1384" s="994"/>
      <c r="G1384" s="401"/>
      <c r="H1384" s="374"/>
      <c r="I1384" s="954"/>
      <c r="J1384" s="1005" t="str">
        <f t="shared" si="29"/>
        <v/>
      </c>
    </row>
    <row r="1385" spans="1:10" s="212" customFormat="1" ht="22.5">
      <c r="A1385" s="371">
        <v>82</v>
      </c>
      <c r="B1385" s="372" t="s">
        <v>3603</v>
      </c>
      <c r="C1385" s="374" t="s">
        <v>419</v>
      </c>
      <c r="D1385" s="400" t="s">
        <v>2695</v>
      </c>
      <c r="E1385" s="376">
        <v>1</v>
      </c>
      <c r="F1385" s="994"/>
      <c r="G1385" s="401">
        <f>E1385*F1385</f>
        <v>0</v>
      </c>
      <c r="H1385" s="374" t="s">
        <v>3526</v>
      </c>
      <c r="I1385" s="954"/>
      <c r="J1385" s="1005" t="str">
        <f t="shared" si="29"/>
        <v>CHYBNÁ CENA</v>
      </c>
    </row>
    <row r="1386" spans="1:10" s="212" customFormat="1">
      <c r="A1386" s="371"/>
      <c r="B1386" s="372"/>
      <c r="C1386" s="380" t="s">
        <v>70</v>
      </c>
      <c r="D1386" s="400"/>
      <c r="E1386" s="376"/>
      <c r="F1386" s="994"/>
      <c r="G1386" s="401"/>
      <c r="H1386" s="374"/>
      <c r="I1386" s="954"/>
      <c r="J1386" s="1005" t="str">
        <f t="shared" si="29"/>
        <v/>
      </c>
    </row>
    <row r="1387" spans="1:10" s="212" customFormat="1" ht="22.5">
      <c r="A1387" s="371"/>
      <c r="B1387" s="372" t="s">
        <v>3604</v>
      </c>
      <c r="C1387" s="374" t="s">
        <v>420</v>
      </c>
      <c r="D1387" s="400" t="s">
        <v>2695</v>
      </c>
      <c r="E1387" s="376">
        <v>2</v>
      </c>
      <c r="F1387" s="994"/>
      <c r="G1387" s="401">
        <f>E1387*F1387</f>
        <v>0</v>
      </c>
      <c r="H1387" s="374" t="s">
        <v>3526</v>
      </c>
      <c r="I1387" s="954"/>
      <c r="J1387" s="1005" t="str">
        <f t="shared" si="29"/>
        <v>CHYBNÁ CENA</v>
      </c>
    </row>
    <row r="1388" spans="1:10" s="212" customFormat="1">
      <c r="A1388" s="371">
        <v>83</v>
      </c>
      <c r="B1388" s="372"/>
      <c r="C1388" s="380" t="s">
        <v>421</v>
      </c>
      <c r="D1388" s="400"/>
      <c r="E1388" s="376"/>
      <c r="F1388" s="994"/>
      <c r="G1388" s="377"/>
      <c r="H1388" s="374"/>
      <c r="I1388" s="954"/>
      <c r="J1388" s="1005" t="str">
        <f t="shared" si="29"/>
        <v/>
      </c>
    </row>
    <row r="1389" spans="1:10" s="212" customFormat="1">
      <c r="A1389" s="371"/>
      <c r="B1389" s="372"/>
      <c r="C1389" s="380" t="s">
        <v>67</v>
      </c>
      <c r="D1389" s="400"/>
      <c r="E1389" s="376"/>
      <c r="F1389" s="994"/>
      <c r="G1389" s="401"/>
      <c r="H1389" s="374"/>
      <c r="I1389" s="954"/>
      <c r="J1389" s="1005" t="str">
        <f t="shared" si="29"/>
        <v/>
      </c>
    </row>
    <row r="1390" spans="1:10" s="212" customFormat="1" ht="22.5">
      <c r="A1390" s="371">
        <v>83</v>
      </c>
      <c r="B1390" s="372" t="s">
        <v>3605</v>
      </c>
      <c r="C1390" s="374" t="s">
        <v>422</v>
      </c>
      <c r="D1390" s="400" t="s">
        <v>2695</v>
      </c>
      <c r="E1390" s="376">
        <v>3</v>
      </c>
      <c r="F1390" s="994"/>
      <c r="G1390" s="401">
        <f>E1390*F1390</f>
        <v>0</v>
      </c>
      <c r="H1390" s="374" t="s">
        <v>3526</v>
      </c>
      <c r="I1390" s="954"/>
      <c r="J1390" s="1005" t="str">
        <f t="shared" si="29"/>
        <v>CHYBNÁ CENA</v>
      </c>
    </row>
    <row r="1391" spans="1:10" s="212" customFormat="1">
      <c r="A1391" s="371"/>
      <c r="B1391" s="372"/>
      <c r="C1391" s="380" t="s">
        <v>423</v>
      </c>
      <c r="D1391" s="400"/>
      <c r="E1391" s="376"/>
      <c r="F1391" s="994"/>
      <c r="G1391" s="377"/>
      <c r="H1391" s="374"/>
      <c r="I1391" s="954"/>
      <c r="J1391" s="1005" t="str">
        <f t="shared" si="29"/>
        <v/>
      </c>
    </row>
    <row r="1392" spans="1:10" s="212" customFormat="1" ht="22.5">
      <c r="A1392" s="371">
        <v>84</v>
      </c>
      <c r="B1392" s="372" t="s">
        <v>3606</v>
      </c>
      <c r="C1392" s="374" t="s">
        <v>424</v>
      </c>
      <c r="D1392" s="400" t="s">
        <v>2695</v>
      </c>
      <c r="E1392" s="376">
        <v>1</v>
      </c>
      <c r="F1392" s="994"/>
      <c r="G1392" s="401">
        <f>E1392*F1392</f>
        <v>0</v>
      </c>
      <c r="H1392" s="374" t="s">
        <v>3526</v>
      </c>
      <c r="I1392" s="954"/>
      <c r="J1392" s="1005" t="str">
        <f t="shared" si="29"/>
        <v>CHYBNÁ CENA</v>
      </c>
    </row>
    <row r="1393" spans="1:10" s="212" customFormat="1">
      <c r="A1393" s="371"/>
      <c r="B1393" s="372"/>
      <c r="C1393" s="380" t="s">
        <v>68</v>
      </c>
      <c r="D1393" s="400"/>
      <c r="E1393" s="376"/>
      <c r="F1393" s="994"/>
      <c r="G1393" s="377"/>
      <c r="H1393" s="374"/>
      <c r="I1393" s="954"/>
      <c r="J1393" s="1005" t="str">
        <f t="shared" si="29"/>
        <v/>
      </c>
    </row>
    <row r="1394" spans="1:10" s="212" customFormat="1" ht="22.5">
      <c r="A1394" s="371">
        <v>85</v>
      </c>
      <c r="B1394" s="372" t="s">
        <v>3607</v>
      </c>
      <c r="C1394" s="374" t="s">
        <v>425</v>
      </c>
      <c r="D1394" s="400" t="s">
        <v>2695</v>
      </c>
      <c r="E1394" s="376">
        <v>1</v>
      </c>
      <c r="F1394" s="994"/>
      <c r="G1394" s="401">
        <f>E1394*F1394</f>
        <v>0</v>
      </c>
      <c r="H1394" s="374" t="s">
        <v>3526</v>
      </c>
      <c r="I1394" s="954"/>
      <c r="J1394" s="1005" t="str">
        <f t="shared" si="29"/>
        <v>CHYBNÁ CENA</v>
      </c>
    </row>
    <row r="1395" spans="1:10" s="212" customFormat="1">
      <c r="A1395" s="371"/>
      <c r="B1395" s="372"/>
      <c r="C1395" s="380" t="s">
        <v>1030</v>
      </c>
      <c r="D1395" s="400"/>
      <c r="E1395" s="376"/>
      <c r="F1395" s="994"/>
      <c r="G1395" s="377"/>
      <c r="H1395" s="374"/>
      <c r="I1395" s="954"/>
      <c r="J1395" s="1005" t="str">
        <f t="shared" si="29"/>
        <v/>
      </c>
    </row>
    <row r="1396" spans="1:10" s="212" customFormat="1" ht="22.5">
      <c r="A1396" s="371">
        <v>86</v>
      </c>
      <c r="B1396" s="372" t="s">
        <v>3608</v>
      </c>
      <c r="C1396" s="374" t="s">
        <v>3477</v>
      </c>
      <c r="D1396" s="400" t="s">
        <v>2695</v>
      </c>
      <c r="E1396" s="376">
        <v>4</v>
      </c>
      <c r="F1396" s="994"/>
      <c r="G1396" s="401">
        <f>E1396*F1396</f>
        <v>0</v>
      </c>
      <c r="H1396" s="374" t="s">
        <v>3526</v>
      </c>
      <c r="I1396" s="954"/>
      <c r="J1396" s="1005" t="str">
        <f t="shared" si="29"/>
        <v>CHYBNÁ CENA</v>
      </c>
    </row>
    <row r="1397" spans="1:10" s="212" customFormat="1">
      <c r="A1397" s="371"/>
      <c r="B1397" s="372"/>
      <c r="C1397" s="380" t="s">
        <v>4229</v>
      </c>
      <c r="D1397" s="400"/>
      <c r="E1397" s="376"/>
      <c r="F1397" s="994"/>
      <c r="G1397" s="401"/>
      <c r="H1397" s="374"/>
      <c r="I1397" s="954"/>
      <c r="J1397" s="1005" t="str">
        <f t="shared" si="29"/>
        <v/>
      </c>
    </row>
    <row r="1398" spans="1:10" s="212" customFormat="1">
      <c r="A1398" s="371"/>
      <c r="B1398" s="372"/>
      <c r="C1398" s="380" t="s">
        <v>4230</v>
      </c>
      <c r="D1398" s="400"/>
      <c r="E1398" s="376"/>
      <c r="F1398" s="994"/>
      <c r="G1398" s="401"/>
      <c r="H1398" s="374"/>
      <c r="I1398" s="954"/>
      <c r="J1398" s="1005" t="str">
        <f t="shared" si="29"/>
        <v/>
      </c>
    </row>
    <row r="1399" spans="1:10" s="212" customFormat="1" ht="22.5">
      <c r="A1399" s="371">
        <v>87</v>
      </c>
      <c r="B1399" s="372" t="s">
        <v>3609</v>
      </c>
      <c r="C1399" s="374" t="s">
        <v>427</v>
      </c>
      <c r="D1399" s="400" t="s">
        <v>2695</v>
      </c>
      <c r="E1399" s="376">
        <v>1</v>
      </c>
      <c r="F1399" s="994"/>
      <c r="G1399" s="401">
        <f>E1399*F1399</f>
        <v>0</v>
      </c>
      <c r="H1399" s="374" t="s">
        <v>3526</v>
      </c>
      <c r="I1399" s="954"/>
      <c r="J1399" s="1005" t="str">
        <f t="shared" si="29"/>
        <v>CHYBNÁ CENA</v>
      </c>
    </row>
    <row r="1400" spans="1:10" s="212" customFormat="1">
      <c r="A1400" s="371"/>
      <c r="B1400" s="372"/>
      <c r="C1400" s="380" t="s">
        <v>4233</v>
      </c>
      <c r="D1400" s="400"/>
      <c r="E1400" s="376"/>
      <c r="F1400" s="994"/>
      <c r="G1400" s="377"/>
      <c r="H1400" s="374"/>
      <c r="I1400" s="954"/>
      <c r="J1400" s="1005" t="str">
        <f t="shared" si="29"/>
        <v/>
      </c>
    </row>
    <row r="1401" spans="1:10" s="212" customFormat="1" ht="22.5">
      <c r="A1401" s="371">
        <v>88</v>
      </c>
      <c r="B1401" s="372" t="s">
        <v>3469</v>
      </c>
      <c r="C1401" s="374" t="s">
        <v>3471</v>
      </c>
      <c r="D1401" s="400" t="s">
        <v>2695</v>
      </c>
      <c r="E1401" s="376">
        <v>1</v>
      </c>
      <c r="F1401" s="994"/>
      <c r="G1401" s="401">
        <f>E1401*F1401</f>
        <v>0</v>
      </c>
      <c r="H1401" s="374" t="s">
        <v>3526</v>
      </c>
      <c r="I1401" s="954"/>
      <c r="J1401" s="1005" t="str">
        <f t="shared" si="29"/>
        <v>CHYBNÁ CENA</v>
      </c>
    </row>
    <row r="1402" spans="1:10" s="212" customFormat="1">
      <c r="A1402" s="371"/>
      <c r="B1402" s="372"/>
      <c r="C1402" s="380" t="s">
        <v>3472</v>
      </c>
      <c r="D1402" s="400"/>
      <c r="E1402" s="376"/>
      <c r="F1402" s="994"/>
      <c r="G1402" s="377"/>
      <c r="H1402" s="374"/>
      <c r="I1402" s="954"/>
      <c r="J1402" s="1005" t="str">
        <f t="shared" si="29"/>
        <v/>
      </c>
    </row>
    <row r="1403" spans="1:10" s="212" customFormat="1" ht="22.5">
      <c r="A1403" s="371">
        <v>89</v>
      </c>
      <c r="B1403" s="372" t="s">
        <v>3470</v>
      </c>
      <c r="C1403" s="374" t="s">
        <v>3474</v>
      </c>
      <c r="D1403" s="400" t="s">
        <v>2695</v>
      </c>
      <c r="E1403" s="376">
        <v>1</v>
      </c>
      <c r="F1403" s="994"/>
      <c r="G1403" s="401">
        <f>E1403*F1403</f>
        <v>0</v>
      </c>
      <c r="H1403" s="374" t="s">
        <v>3526</v>
      </c>
      <c r="I1403" s="954"/>
      <c r="J1403" s="1005" t="str">
        <f t="shared" si="29"/>
        <v>CHYBNÁ CENA</v>
      </c>
    </row>
    <row r="1404" spans="1:10" s="212" customFormat="1">
      <c r="A1404" s="371"/>
      <c r="B1404" s="372"/>
      <c r="C1404" s="380" t="s">
        <v>4231</v>
      </c>
      <c r="D1404" s="400"/>
      <c r="E1404" s="376"/>
      <c r="F1404" s="994"/>
      <c r="G1404" s="377"/>
      <c r="H1404" s="374"/>
      <c r="I1404" s="954"/>
      <c r="J1404" s="1005" t="str">
        <f t="shared" si="29"/>
        <v/>
      </c>
    </row>
    <row r="1405" spans="1:10" s="212" customFormat="1" ht="22.5">
      <c r="A1405" s="371">
        <v>90</v>
      </c>
      <c r="B1405" s="372" t="s">
        <v>3475</v>
      </c>
      <c r="C1405" s="374" t="s">
        <v>3476</v>
      </c>
      <c r="D1405" s="400" t="s">
        <v>2695</v>
      </c>
      <c r="E1405" s="376">
        <v>1</v>
      </c>
      <c r="F1405" s="994"/>
      <c r="G1405" s="401">
        <f>E1405*F1405</f>
        <v>0</v>
      </c>
      <c r="H1405" s="374" t="s">
        <v>3526</v>
      </c>
      <c r="I1405" s="954"/>
      <c r="J1405" s="1005" t="str">
        <f t="shared" si="29"/>
        <v>CHYBNÁ CENA</v>
      </c>
    </row>
    <row r="1406" spans="1:10" s="212" customFormat="1">
      <c r="A1406" s="371"/>
      <c r="B1406" s="372"/>
      <c r="C1406" s="380" t="s">
        <v>74</v>
      </c>
      <c r="D1406" s="400"/>
      <c r="E1406" s="376"/>
      <c r="F1406" s="994"/>
      <c r="G1406" s="377"/>
      <c r="H1406" s="374"/>
      <c r="I1406" s="954"/>
      <c r="J1406" s="1005" t="str">
        <f t="shared" si="29"/>
        <v/>
      </c>
    </row>
    <row r="1407" spans="1:10" s="212" customFormat="1" ht="22.5">
      <c r="A1407" s="371">
        <v>91</v>
      </c>
      <c r="B1407" s="372" t="s">
        <v>428</v>
      </c>
      <c r="C1407" s="374" t="s">
        <v>429</v>
      </c>
      <c r="D1407" s="400" t="s">
        <v>2695</v>
      </c>
      <c r="E1407" s="376">
        <v>11</v>
      </c>
      <c r="F1407" s="994"/>
      <c r="G1407" s="377">
        <f>E1407*F1407</f>
        <v>0</v>
      </c>
      <c r="H1407" s="374" t="s">
        <v>4235</v>
      </c>
      <c r="I1407" s="954"/>
      <c r="J1407" s="1005" t="str">
        <f t="shared" si="29"/>
        <v>CHYBNÁ CENA</v>
      </c>
    </row>
    <row r="1408" spans="1:10" s="113" customFormat="1">
      <c r="A1408" s="371"/>
      <c r="B1408" s="379" t="s">
        <v>577</v>
      </c>
      <c r="C1408" s="380" t="s">
        <v>3483</v>
      </c>
      <c r="D1408" s="400"/>
      <c r="E1408" s="376"/>
      <c r="F1408" s="994"/>
      <c r="G1408" s="401"/>
      <c r="H1408" s="374"/>
      <c r="I1408" s="946"/>
      <c r="J1408" s="1005" t="str">
        <f t="shared" si="29"/>
        <v/>
      </c>
    </row>
    <row r="1409" spans="1:10" s="212" customFormat="1" ht="22.5">
      <c r="A1409" s="371">
        <v>92</v>
      </c>
      <c r="B1409" s="372" t="s">
        <v>3610</v>
      </c>
      <c r="C1409" s="374" t="s">
        <v>430</v>
      </c>
      <c r="D1409" s="400" t="s">
        <v>2695</v>
      </c>
      <c r="E1409" s="376">
        <v>11</v>
      </c>
      <c r="F1409" s="994"/>
      <c r="G1409" s="401">
        <f>E1409*F1409</f>
        <v>0</v>
      </c>
      <c r="H1409" s="374" t="s">
        <v>3526</v>
      </c>
      <c r="I1409" s="954"/>
      <c r="J1409" s="1005" t="str">
        <f t="shared" si="29"/>
        <v>CHYBNÁ CENA</v>
      </c>
    </row>
    <row r="1410" spans="1:10" s="212" customFormat="1" ht="22.5">
      <c r="A1410" s="371"/>
      <c r="B1410" s="372"/>
      <c r="C1410" s="380" t="s">
        <v>3482</v>
      </c>
      <c r="D1410" s="400"/>
      <c r="E1410" s="376"/>
      <c r="F1410" s="994"/>
      <c r="G1410" s="377"/>
      <c r="H1410" s="374"/>
      <c r="I1410" s="954"/>
      <c r="J1410" s="1005" t="str">
        <f t="shared" si="29"/>
        <v/>
      </c>
    </row>
    <row r="1411" spans="1:10" s="113" customFormat="1">
      <c r="A1411" s="371"/>
      <c r="B1411" s="372"/>
      <c r="C1411" s="380"/>
      <c r="D1411" s="400"/>
      <c r="E1411" s="376"/>
      <c r="F1411" s="994"/>
      <c r="G1411" s="401"/>
      <c r="H1411" s="374"/>
      <c r="I1411" s="946"/>
      <c r="J1411" s="1005" t="str">
        <f t="shared" si="29"/>
        <v/>
      </c>
    </row>
    <row r="1412" spans="1:10" s="427" customFormat="1">
      <c r="A1412" s="421"/>
      <c r="B1412" s="422"/>
      <c r="C1412" s="423" t="s">
        <v>431</v>
      </c>
      <c r="D1412" s="424"/>
      <c r="E1412" s="425"/>
      <c r="F1412" s="1004"/>
      <c r="G1412" s="426"/>
      <c r="H1412" s="827"/>
      <c r="I1412" s="963"/>
      <c r="J1412" s="1005" t="str">
        <f t="shared" si="29"/>
        <v/>
      </c>
    </row>
    <row r="1413" spans="1:10" s="113" customFormat="1" ht="22.5">
      <c r="A1413" s="371">
        <v>93</v>
      </c>
      <c r="B1413" s="372" t="s">
        <v>3611</v>
      </c>
      <c r="C1413" s="374" t="s">
        <v>94</v>
      </c>
      <c r="D1413" s="400" t="s">
        <v>4492</v>
      </c>
      <c r="E1413" s="376">
        <v>41</v>
      </c>
      <c r="F1413" s="994"/>
      <c r="G1413" s="401">
        <f t="shared" ref="G1413:G1425" si="30">E1413*F1413</f>
        <v>0</v>
      </c>
      <c r="H1413" s="374" t="s">
        <v>3527</v>
      </c>
      <c r="I1413" s="946"/>
      <c r="J1413" s="1005" t="str">
        <f t="shared" si="29"/>
        <v>CHYBNÁ CENA</v>
      </c>
    </row>
    <row r="1414" spans="1:10" s="113" customFormat="1">
      <c r="A1414" s="371"/>
      <c r="B1414" s="372"/>
      <c r="C1414" s="374"/>
      <c r="D1414" s="400"/>
      <c r="E1414" s="376"/>
      <c r="F1414" s="994"/>
      <c r="G1414" s="401"/>
      <c r="H1414" s="374"/>
      <c r="I1414" s="946"/>
      <c r="J1414" s="1005" t="str">
        <f t="shared" si="29"/>
        <v/>
      </c>
    </row>
    <row r="1415" spans="1:10" s="113" customFormat="1" ht="22.5">
      <c r="A1415" s="371">
        <v>94</v>
      </c>
      <c r="B1415" s="372" t="s">
        <v>3612</v>
      </c>
      <c r="C1415" s="374" t="s">
        <v>95</v>
      </c>
      <c r="D1415" s="400" t="s">
        <v>4492</v>
      </c>
      <c r="E1415" s="376">
        <v>28</v>
      </c>
      <c r="F1415" s="994"/>
      <c r="G1415" s="401">
        <f t="shared" si="30"/>
        <v>0</v>
      </c>
      <c r="H1415" s="374" t="s">
        <v>3527</v>
      </c>
      <c r="I1415" s="946"/>
      <c r="J1415" s="1005" t="str">
        <f t="shared" si="29"/>
        <v>CHYBNÁ CENA</v>
      </c>
    </row>
    <row r="1416" spans="1:10" s="113" customFormat="1">
      <c r="A1416" s="371"/>
      <c r="B1416" s="372"/>
      <c r="C1416" s="374"/>
      <c r="D1416" s="400"/>
      <c r="E1416" s="376"/>
      <c r="F1416" s="994"/>
      <c r="G1416" s="401"/>
      <c r="H1416" s="374"/>
      <c r="I1416" s="946"/>
      <c r="J1416" s="1005" t="str">
        <f t="shared" ref="J1416:J1479" si="31">IF((ISBLANK(D1416)),"",IF(G1416&lt;=0,"CHYBNÁ CENA",""))</f>
        <v/>
      </c>
    </row>
    <row r="1417" spans="1:10" s="113" customFormat="1" ht="22.5">
      <c r="A1417" s="371">
        <v>95</v>
      </c>
      <c r="B1417" s="372" t="s">
        <v>3613</v>
      </c>
      <c r="C1417" s="374" t="s">
        <v>96</v>
      </c>
      <c r="D1417" s="400" t="s">
        <v>4492</v>
      </c>
      <c r="E1417" s="376">
        <v>76.819999999999993</v>
      </c>
      <c r="F1417" s="994"/>
      <c r="G1417" s="401">
        <f t="shared" si="30"/>
        <v>0</v>
      </c>
      <c r="H1417" s="374" t="s">
        <v>3527</v>
      </c>
      <c r="I1417" s="946"/>
      <c r="J1417" s="1005" t="str">
        <f t="shared" si="31"/>
        <v>CHYBNÁ CENA</v>
      </c>
    </row>
    <row r="1418" spans="1:10" s="113" customFormat="1">
      <c r="A1418" s="371"/>
      <c r="B1418" s="372"/>
      <c r="C1418" s="374"/>
      <c r="D1418" s="400"/>
      <c r="E1418" s="376"/>
      <c r="F1418" s="994"/>
      <c r="G1418" s="401"/>
      <c r="H1418" s="374"/>
      <c r="I1418" s="946"/>
      <c r="J1418" s="1005" t="str">
        <f t="shared" si="31"/>
        <v/>
      </c>
    </row>
    <row r="1419" spans="1:10" s="113" customFormat="1" ht="22.5">
      <c r="A1419" s="371">
        <v>96</v>
      </c>
      <c r="B1419" s="372" t="s">
        <v>3614</v>
      </c>
      <c r="C1419" s="374" t="s">
        <v>97</v>
      </c>
      <c r="D1419" s="400" t="s">
        <v>4492</v>
      </c>
      <c r="E1419" s="376">
        <v>39.31</v>
      </c>
      <c r="F1419" s="994"/>
      <c r="G1419" s="401">
        <f>E1419*F1419</f>
        <v>0</v>
      </c>
      <c r="H1419" s="374" t="s">
        <v>3527</v>
      </c>
      <c r="I1419" s="946"/>
      <c r="J1419" s="1005" t="str">
        <f t="shared" si="31"/>
        <v>CHYBNÁ CENA</v>
      </c>
    </row>
    <row r="1420" spans="1:10" s="113" customFormat="1">
      <c r="A1420" s="371"/>
      <c r="B1420" s="372"/>
      <c r="C1420" s="374"/>
      <c r="D1420" s="400"/>
      <c r="E1420" s="376"/>
      <c r="F1420" s="994"/>
      <c r="G1420" s="401"/>
      <c r="H1420" s="374"/>
      <c r="I1420" s="946"/>
      <c r="J1420" s="1005" t="str">
        <f t="shared" si="31"/>
        <v/>
      </c>
    </row>
    <row r="1421" spans="1:10" s="113" customFormat="1" ht="22.5">
      <c r="A1421" s="371">
        <v>97</v>
      </c>
      <c r="B1421" s="372" t="s">
        <v>3615</v>
      </c>
      <c r="C1421" s="374" t="s">
        <v>98</v>
      </c>
      <c r="D1421" s="400" t="s">
        <v>4492</v>
      </c>
      <c r="E1421" s="376">
        <v>25.26</v>
      </c>
      <c r="F1421" s="994"/>
      <c r="G1421" s="401">
        <f t="shared" si="30"/>
        <v>0</v>
      </c>
      <c r="H1421" s="374" t="s">
        <v>3527</v>
      </c>
      <c r="I1421" s="946"/>
      <c r="J1421" s="1005" t="str">
        <f t="shared" si="31"/>
        <v>CHYBNÁ CENA</v>
      </c>
    </row>
    <row r="1422" spans="1:10" s="113" customFormat="1">
      <c r="A1422" s="371"/>
      <c r="B1422" s="372"/>
      <c r="C1422" s="374"/>
      <c r="D1422" s="400"/>
      <c r="E1422" s="376"/>
      <c r="F1422" s="994"/>
      <c r="G1422" s="401"/>
      <c r="H1422" s="374"/>
      <c r="I1422" s="946"/>
      <c r="J1422" s="1005" t="str">
        <f t="shared" si="31"/>
        <v/>
      </c>
    </row>
    <row r="1423" spans="1:10" s="113" customFormat="1" ht="22.5">
      <c r="A1423" s="371">
        <v>98</v>
      </c>
      <c r="B1423" s="372" t="s">
        <v>3616</v>
      </c>
      <c r="C1423" s="374" t="s">
        <v>99</v>
      </c>
      <c r="D1423" s="400" t="s">
        <v>4492</v>
      </c>
      <c r="E1423" s="376">
        <v>37</v>
      </c>
      <c r="F1423" s="994"/>
      <c r="G1423" s="401">
        <f t="shared" si="30"/>
        <v>0</v>
      </c>
      <c r="H1423" s="374" t="s">
        <v>3527</v>
      </c>
      <c r="I1423" s="946"/>
      <c r="J1423" s="1005" t="str">
        <f t="shared" si="31"/>
        <v>CHYBNÁ CENA</v>
      </c>
    </row>
    <row r="1424" spans="1:10" s="113" customFormat="1">
      <c r="A1424" s="371"/>
      <c r="B1424" s="372"/>
      <c r="C1424" s="374"/>
      <c r="D1424" s="400"/>
      <c r="E1424" s="376"/>
      <c r="F1424" s="994"/>
      <c r="G1424" s="401"/>
      <c r="H1424" s="374"/>
      <c r="I1424" s="946"/>
      <c r="J1424" s="1005" t="str">
        <f t="shared" si="31"/>
        <v/>
      </c>
    </row>
    <row r="1425" spans="1:10" s="113" customFormat="1" ht="22.5">
      <c r="A1425" s="371">
        <v>99</v>
      </c>
      <c r="B1425" s="372" t="s">
        <v>3617</v>
      </c>
      <c r="C1425" s="374" t="s">
        <v>100</v>
      </c>
      <c r="D1425" s="400" t="s">
        <v>4492</v>
      </c>
      <c r="E1425" s="376">
        <v>24</v>
      </c>
      <c r="F1425" s="994"/>
      <c r="G1425" s="401">
        <f t="shared" si="30"/>
        <v>0</v>
      </c>
      <c r="H1425" s="374" t="s">
        <v>3527</v>
      </c>
      <c r="I1425" s="946"/>
      <c r="J1425" s="1005" t="str">
        <f t="shared" si="31"/>
        <v>CHYBNÁ CENA</v>
      </c>
    </row>
    <row r="1426" spans="1:10" s="113" customFormat="1">
      <c r="A1426" s="371"/>
      <c r="B1426" s="372"/>
      <c r="C1426" s="374"/>
      <c r="D1426" s="400"/>
      <c r="E1426" s="376"/>
      <c r="F1426" s="994"/>
      <c r="G1426" s="401"/>
      <c r="H1426" s="374"/>
      <c r="I1426" s="946"/>
      <c r="J1426" s="1005" t="str">
        <f t="shared" si="31"/>
        <v/>
      </c>
    </row>
    <row r="1427" spans="1:10" s="113" customFormat="1" ht="22.5">
      <c r="A1427" s="371">
        <v>100</v>
      </c>
      <c r="B1427" s="372" t="s">
        <v>3618</v>
      </c>
      <c r="C1427" s="374" t="s">
        <v>101</v>
      </c>
      <c r="D1427" s="400" t="s">
        <v>4492</v>
      </c>
      <c r="E1427" s="376">
        <v>19</v>
      </c>
      <c r="F1427" s="994"/>
      <c r="G1427" s="401">
        <f>E1427*F1427</f>
        <v>0</v>
      </c>
      <c r="H1427" s="374" t="s">
        <v>3527</v>
      </c>
      <c r="I1427" s="946"/>
      <c r="J1427" s="1005" t="str">
        <f t="shared" si="31"/>
        <v>CHYBNÁ CENA</v>
      </c>
    </row>
    <row r="1428" spans="1:10" s="113" customFormat="1">
      <c r="A1428" s="371"/>
      <c r="B1428" s="372"/>
      <c r="C1428" s="374"/>
      <c r="D1428" s="400"/>
      <c r="E1428" s="376"/>
      <c r="F1428" s="994"/>
      <c r="G1428" s="401"/>
      <c r="H1428" s="374"/>
      <c r="I1428" s="946"/>
      <c r="J1428" s="1005" t="str">
        <f t="shared" si="31"/>
        <v/>
      </c>
    </row>
    <row r="1429" spans="1:10" s="113" customFormat="1" ht="22.5">
      <c r="A1429" s="371">
        <v>101</v>
      </c>
      <c r="B1429" s="372" t="s">
        <v>3619</v>
      </c>
      <c r="C1429" s="374" t="s">
        <v>102</v>
      </c>
      <c r="D1429" s="400" t="s">
        <v>1062</v>
      </c>
      <c r="E1429" s="376">
        <v>46.8</v>
      </c>
      <c r="F1429" s="994"/>
      <c r="G1429" s="401">
        <f>E1429*F1429</f>
        <v>0</v>
      </c>
      <c r="H1429" s="374" t="s">
        <v>3527</v>
      </c>
      <c r="I1429" s="946"/>
      <c r="J1429" s="1005" t="str">
        <f t="shared" si="31"/>
        <v>CHYBNÁ CENA</v>
      </c>
    </row>
    <row r="1430" spans="1:10" s="113" customFormat="1">
      <c r="A1430" s="371"/>
      <c r="B1430" s="372"/>
      <c r="C1430" s="374"/>
      <c r="D1430" s="400"/>
      <c r="E1430" s="376"/>
      <c r="F1430" s="994"/>
      <c r="G1430" s="401"/>
      <c r="H1430" s="374"/>
      <c r="I1430" s="946"/>
      <c r="J1430" s="1005" t="str">
        <f t="shared" si="31"/>
        <v/>
      </c>
    </row>
    <row r="1431" spans="1:10" s="113" customFormat="1" ht="22.5">
      <c r="A1431" s="371">
        <v>102</v>
      </c>
      <c r="B1431" s="372" t="s">
        <v>3620</v>
      </c>
      <c r="C1431" s="374" t="s">
        <v>103</v>
      </c>
      <c r="D1431" s="400" t="s">
        <v>2695</v>
      </c>
      <c r="E1431" s="376">
        <v>1</v>
      </c>
      <c r="F1431" s="994"/>
      <c r="G1431" s="401">
        <f>E1431*F1431</f>
        <v>0</v>
      </c>
      <c r="H1431" s="374" t="s">
        <v>3527</v>
      </c>
      <c r="I1431" s="946"/>
      <c r="J1431" s="1005" t="str">
        <f t="shared" si="31"/>
        <v>CHYBNÁ CENA</v>
      </c>
    </row>
    <row r="1432" spans="1:10" s="113" customFormat="1">
      <c r="A1432" s="371"/>
      <c r="B1432" s="372"/>
      <c r="C1432" s="374"/>
      <c r="D1432" s="400"/>
      <c r="E1432" s="376"/>
      <c r="F1432" s="994"/>
      <c r="G1432" s="401"/>
      <c r="H1432" s="374"/>
      <c r="I1432" s="946"/>
      <c r="J1432" s="1005" t="str">
        <f t="shared" si="31"/>
        <v/>
      </c>
    </row>
    <row r="1433" spans="1:10" s="113" customFormat="1" ht="22.5">
      <c r="A1433" s="371">
        <v>103</v>
      </c>
      <c r="B1433" s="372" t="s">
        <v>3621</v>
      </c>
      <c r="C1433" s="374" t="s">
        <v>104</v>
      </c>
      <c r="D1433" s="400" t="s">
        <v>2695</v>
      </c>
      <c r="E1433" s="376">
        <v>8</v>
      </c>
      <c r="F1433" s="994"/>
      <c r="G1433" s="401">
        <f>E1433*F1433</f>
        <v>0</v>
      </c>
      <c r="H1433" s="374" t="s">
        <v>3527</v>
      </c>
      <c r="I1433" s="946"/>
      <c r="J1433" s="1005" t="str">
        <f t="shared" si="31"/>
        <v>CHYBNÁ CENA</v>
      </c>
    </row>
    <row r="1434" spans="1:10" s="113" customFormat="1">
      <c r="A1434" s="371"/>
      <c r="B1434" s="372"/>
      <c r="C1434" s="374"/>
      <c r="D1434" s="400"/>
      <c r="E1434" s="376"/>
      <c r="F1434" s="994"/>
      <c r="G1434" s="401"/>
      <c r="H1434" s="374"/>
      <c r="I1434" s="946"/>
      <c r="J1434" s="1005" t="str">
        <f t="shared" si="31"/>
        <v/>
      </c>
    </row>
    <row r="1435" spans="1:10" s="113" customFormat="1" ht="22.5">
      <c r="A1435" s="371">
        <v>104</v>
      </c>
      <c r="B1435" s="372" t="s">
        <v>3622</v>
      </c>
      <c r="C1435" s="374" t="s">
        <v>561</v>
      </c>
      <c r="D1435" s="400" t="s">
        <v>2695</v>
      </c>
      <c r="E1435" s="376">
        <v>1</v>
      </c>
      <c r="F1435" s="994"/>
      <c r="G1435" s="401">
        <f t="shared" ref="G1435:G1469" si="32">E1435*F1435</f>
        <v>0</v>
      </c>
      <c r="H1435" s="374" t="s">
        <v>3527</v>
      </c>
      <c r="I1435" s="946"/>
      <c r="J1435" s="1005" t="str">
        <f t="shared" si="31"/>
        <v>CHYBNÁ CENA</v>
      </c>
    </row>
    <row r="1436" spans="1:10" s="113" customFormat="1">
      <c r="A1436" s="371"/>
      <c r="B1436" s="372"/>
      <c r="C1436" s="374"/>
      <c r="D1436" s="400"/>
      <c r="E1436" s="376"/>
      <c r="F1436" s="994"/>
      <c r="G1436" s="401"/>
      <c r="H1436" s="374"/>
      <c r="I1436" s="946"/>
      <c r="J1436" s="1005" t="str">
        <f t="shared" si="31"/>
        <v/>
      </c>
    </row>
    <row r="1437" spans="1:10" s="113" customFormat="1" ht="22.5">
      <c r="A1437" s="371">
        <v>105</v>
      </c>
      <c r="B1437" s="372" t="s">
        <v>3623</v>
      </c>
      <c r="C1437" s="374" t="s">
        <v>105</v>
      </c>
      <c r="D1437" s="400" t="s">
        <v>4492</v>
      </c>
      <c r="E1437" s="376">
        <f>8*2.6+8*2.85</f>
        <v>43.6</v>
      </c>
      <c r="F1437" s="994"/>
      <c r="G1437" s="401">
        <f t="shared" si="32"/>
        <v>0</v>
      </c>
      <c r="H1437" s="374" t="s">
        <v>3527</v>
      </c>
      <c r="I1437" s="946"/>
      <c r="J1437" s="1005" t="str">
        <f t="shared" si="31"/>
        <v>CHYBNÁ CENA</v>
      </c>
    </row>
    <row r="1438" spans="1:10" s="113" customFormat="1">
      <c r="A1438" s="371"/>
      <c r="B1438" s="372"/>
      <c r="C1438" s="374"/>
      <c r="D1438" s="400"/>
      <c r="E1438" s="376"/>
      <c r="F1438" s="994"/>
      <c r="G1438" s="401"/>
      <c r="H1438" s="374"/>
      <c r="I1438" s="946"/>
      <c r="J1438" s="1005" t="str">
        <f t="shared" si="31"/>
        <v/>
      </c>
    </row>
    <row r="1439" spans="1:10" s="113" customFormat="1" ht="22.5">
      <c r="A1439" s="371">
        <v>106</v>
      </c>
      <c r="B1439" s="372" t="s">
        <v>3624</v>
      </c>
      <c r="C1439" s="374" t="s">
        <v>106</v>
      </c>
      <c r="D1439" s="400" t="s">
        <v>1062</v>
      </c>
      <c r="E1439" s="376">
        <v>176</v>
      </c>
      <c r="F1439" s="994"/>
      <c r="G1439" s="401">
        <f t="shared" si="32"/>
        <v>0</v>
      </c>
      <c r="H1439" s="374" t="s">
        <v>3527</v>
      </c>
      <c r="I1439" s="946"/>
      <c r="J1439" s="1005" t="str">
        <f t="shared" si="31"/>
        <v>CHYBNÁ CENA</v>
      </c>
    </row>
    <row r="1440" spans="1:10" s="113" customFormat="1">
      <c r="A1440" s="371"/>
      <c r="B1440" s="372"/>
      <c r="C1440" s="374"/>
      <c r="D1440" s="400"/>
      <c r="E1440" s="376"/>
      <c r="F1440" s="994"/>
      <c r="G1440" s="401"/>
      <c r="H1440" s="374"/>
      <c r="I1440" s="946"/>
      <c r="J1440" s="1005" t="str">
        <f t="shared" si="31"/>
        <v/>
      </c>
    </row>
    <row r="1441" spans="1:10" s="113" customFormat="1" ht="22.5">
      <c r="A1441" s="371">
        <v>107</v>
      </c>
      <c r="B1441" s="372" t="s">
        <v>3625</v>
      </c>
      <c r="C1441" s="374" t="s">
        <v>888</v>
      </c>
      <c r="D1441" s="400" t="s">
        <v>2695</v>
      </c>
      <c r="E1441" s="376">
        <v>1</v>
      </c>
      <c r="F1441" s="994"/>
      <c r="G1441" s="401">
        <f t="shared" si="32"/>
        <v>0</v>
      </c>
      <c r="H1441" s="374" t="s">
        <v>3527</v>
      </c>
      <c r="I1441" s="946"/>
      <c r="J1441" s="1005" t="str">
        <f t="shared" si="31"/>
        <v>CHYBNÁ CENA</v>
      </c>
    </row>
    <row r="1442" spans="1:10" s="113" customFormat="1">
      <c r="A1442" s="371"/>
      <c r="B1442" s="372"/>
      <c r="C1442" s="374"/>
      <c r="D1442" s="400"/>
      <c r="E1442" s="376"/>
      <c r="F1442" s="994"/>
      <c r="G1442" s="401"/>
      <c r="H1442" s="374"/>
      <c r="I1442" s="946"/>
      <c r="J1442" s="1005" t="str">
        <f t="shared" si="31"/>
        <v/>
      </c>
    </row>
    <row r="1443" spans="1:10" s="113" customFormat="1" ht="22.5">
      <c r="A1443" s="371">
        <v>108</v>
      </c>
      <c r="B1443" s="372" t="s">
        <v>3626</v>
      </c>
      <c r="C1443" s="374" t="s">
        <v>107</v>
      </c>
      <c r="D1443" s="400" t="s">
        <v>2695</v>
      </c>
      <c r="E1443" s="376">
        <v>1</v>
      </c>
      <c r="F1443" s="994"/>
      <c r="G1443" s="401">
        <f t="shared" si="32"/>
        <v>0</v>
      </c>
      <c r="H1443" s="374" t="s">
        <v>3527</v>
      </c>
      <c r="I1443" s="946"/>
      <c r="J1443" s="1005" t="str">
        <f t="shared" si="31"/>
        <v>CHYBNÁ CENA</v>
      </c>
    </row>
    <row r="1444" spans="1:10" s="113" customFormat="1">
      <c r="A1444" s="371"/>
      <c r="B1444" s="372"/>
      <c r="C1444" s="374"/>
      <c r="D1444" s="400"/>
      <c r="E1444" s="376"/>
      <c r="F1444" s="994"/>
      <c r="G1444" s="401"/>
      <c r="H1444" s="374"/>
      <c r="I1444" s="946"/>
      <c r="J1444" s="1005" t="str">
        <f t="shared" si="31"/>
        <v/>
      </c>
    </row>
    <row r="1445" spans="1:10" s="113" customFormat="1" ht="22.5">
      <c r="A1445" s="371">
        <v>109</v>
      </c>
      <c r="B1445" s="372" t="s">
        <v>3627</v>
      </c>
      <c r="C1445" s="374" t="s">
        <v>108</v>
      </c>
      <c r="D1445" s="400" t="s">
        <v>2695</v>
      </c>
      <c r="E1445" s="376">
        <v>1</v>
      </c>
      <c r="F1445" s="994"/>
      <c r="G1445" s="401">
        <f t="shared" si="32"/>
        <v>0</v>
      </c>
      <c r="H1445" s="374" t="s">
        <v>3527</v>
      </c>
      <c r="I1445" s="946"/>
      <c r="J1445" s="1005" t="str">
        <f t="shared" si="31"/>
        <v>CHYBNÁ CENA</v>
      </c>
    </row>
    <row r="1446" spans="1:10" s="113" customFormat="1">
      <c r="A1446" s="371"/>
      <c r="B1446" s="372"/>
      <c r="C1446" s="374"/>
      <c r="D1446" s="400"/>
      <c r="E1446" s="376"/>
      <c r="F1446" s="994"/>
      <c r="G1446" s="401"/>
      <c r="H1446" s="374"/>
      <c r="I1446" s="946"/>
      <c r="J1446" s="1005" t="str">
        <f t="shared" si="31"/>
        <v/>
      </c>
    </row>
    <row r="1447" spans="1:10" s="113" customFormat="1" ht="22.5">
      <c r="A1447" s="371">
        <v>110</v>
      </c>
      <c r="B1447" s="372" t="s">
        <v>3628</v>
      </c>
      <c r="C1447" s="374" t="s">
        <v>109</v>
      </c>
      <c r="D1447" s="400" t="s">
        <v>2695</v>
      </c>
      <c r="E1447" s="376">
        <v>1</v>
      </c>
      <c r="F1447" s="994"/>
      <c r="G1447" s="401">
        <f t="shared" si="32"/>
        <v>0</v>
      </c>
      <c r="H1447" s="374" t="s">
        <v>3527</v>
      </c>
      <c r="I1447" s="946"/>
      <c r="J1447" s="1005" t="str">
        <f t="shared" si="31"/>
        <v>CHYBNÁ CENA</v>
      </c>
    </row>
    <row r="1448" spans="1:10" s="113" customFormat="1">
      <c r="A1448" s="371"/>
      <c r="B1448" s="372"/>
      <c r="C1448" s="374"/>
      <c r="D1448" s="400"/>
      <c r="E1448" s="376"/>
      <c r="F1448" s="994"/>
      <c r="G1448" s="401"/>
      <c r="H1448" s="374"/>
      <c r="I1448" s="946"/>
      <c r="J1448" s="1005" t="str">
        <f t="shared" si="31"/>
        <v/>
      </c>
    </row>
    <row r="1449" spans="1:10" s="113" customFormat="1" ht="22.5">
      <c r="A1449" s="371">
        <v>111</v>
      </c>
      <c r="B1449" s="372" t="s">
        <v>3629</v>
      </c>
      <c r="C1449" s="374" t="s">
        <v>110</v>
      </c>
      <c r="D1449" s="400" t="s">
        <v>2695</v>
      </c>
      <c r="E1449" s="376">
        <v>1</v>
      </c>
      <c r="F1449" s="994"/>
      <c r="G1449" s="401">
        <f t="shared" si="32"/>
        <v>0</v>
      </c>
      <c r="H1449" s="374" t="s">
        <v>3527</v>
      </c>
      <c r="I1449" s="946"/>
      <c r="J1449" s="1005" t="str">
        <f t="shared" si="31"/>
        <v>CHYBNÁ CENA</v>
      </c>
    </row>
    <row r="1450" spans="1:10" s="113" customFormat="1">
      <c r="A1450" s="371"/>
      <c r="B1450" s="372"/>
      <c r="C1450" s="374"/>
      <c r="D1450" s="400"/>
      <c r="E1450" s="376"/>
      <c r="F1450" s="994"/>
      <c r="G1450" s="401"/>
      <c r="H1450" s="374"/>
      <c r="I1450" s="946"/>
      <c r="J1450" s="1005" t="str">
        <f t="shared" si="31"/>
        <v/>
      </c>
    </row>
    <row r="1451" spans="1:10" s="113" customFormat="1" ht="22.5">
      <c r="A1451" s="371">
        <v>112</v>
      </c>
      <c r="B1451" s="372" t="s">
        <v>3630</v>
      </c>
      <c r="C1451" s="374" t="s">
        <v>895</v>
      </c>
      <c r="D1451" s="400" t="s">
        <v>2695</v>
      </c>
      <c r="E1451" s="376">
        <v>2</v>
      </c>
      <c r="F1451" s="994"/>
      <c r="G1451" s="401">
        <f t="shared" si="32"/>
        <v>0</v>
      </c>
      <c r="H1451" s="374" t="s">
        <v>3527</v>
      </c>
      <c r="I1451" s="946"/>
      <c r="J1451" s="1005" t="str">
        <f t="shared" si="31"/>
        <v>CHYBNÁ CENA</v>
      </c>
    </row>
    <row r="1452" spans="1:10" s="113" customFormat="1">
      <c r="A1452" s="371"/>
      <c r="B1452" s="372"/>
      <c r="C1452" s="374"/>
      <c r="D1452" s="400"/>
      <c r="E1452" s="376"/>
      <c r="F1452" s="994"/>
      <c r="G1452" s="401"/>
      <c r="H1452" s="374"/>
      <c r="I1452" s="946"/>
      <c r="J1452" s="1005" t="str">
        <f t="shared" si="31"/>
        <v/>
      </c>
    </row>
    <row r="1453" spans="1:10" s="113" customFormat="1" ht="22.5">
      <c r="A1453" s="371">
        <v>113</v>
      </c>
      <c r="B1453" s="372" t="s">
        <v>3631</v>
      </c>
      <c r="C1453" s="374" t="s">
        <v>896</v>
      </c>
      <c r="D1453" s="400" t="s">
        <v>2695</v>
      </c>
      <c r="E1453" s="376">
        <v>1</v>
      </c>
      <c r="F1453" s="994"/>
      <c r="G1453" s="401">
        <f t="shared" si="32"/>
        <v>0</v>
      </c>
      <c r="H1453" s="374" t="s">
        <v>3527</v>
      </c>
      <c r="I1453" s="946"/>
      <c r="J1453" s="1005" t="str">
        <f t="shared" si="31"/>
        <v>CHYBNÁ CENA</v>
      </c>
    </row>
    <row r="1454" spans="1:10" s="113" customFormat="1">
      <c r="A1454" s="371"/>
      <c r="B1454" s="372"/>
      <c r="C1454" s="374"/>
      <c r="D1454" s="400"/>
      <c r="E1454" s="376"/>
      <c r="F1454" s="994"/>
      <c r="G1454" s="401"/>
      <c r="H1454" s="374"/>
      <c r="I1454" s="946"/>
      <c r="J1454" s="1005" t="str">
        <f t="shared" si="31"/>
        <v/>
      </c>
    </row>
    <row r="1455" spans="1:10" s="113" customFormat="1" ht="22.5">
      <c r="A1455" s="371">
        <v>114</v>
      </c>
      <c r="B1455" s="372" t="s">
        <v>3632</v>
      </c>
      <c r="C1455" s="374" t="s">
        <v>897</v>
      </c>
      <c r="D1455" s="400" t="s">
        <v>1062</v>
      </c>
      <c r="E1455" s="376">
        <v>161</v>
      </c>
      <c r="F1455" s="994"/>
      <c r="G1455" s="401">
        <f t="shared" si="32"/>
        <v>0</v>
      </c>
      <c r="H1455" s="374" t="s">
        <v>3527</v>
      </c>
      <c r="I1455" s="946"/>
      <c r="J1455" s="1005" t="str">
        <f t="shared" si="31"/>
        <v>CHYBNÁ CENA</v>
      </c>
    </row>
    <row r="1456" spans="1:10" s="113" customFormat="1">
      <c r="A1456" s="371"/>
      <c r="B1456" s="372"/>
      <c r="C1456" s="374"/>
      <c r="D1456" s="400"/>
      <c r="E1456" s="376"/>
      <c r="F1456" s="994"/>
      <c r="G1456" s="401"/>
      <c r="H1456" s="374"/>
      <c r="I1456" s="946"/>
      <c r="J1456" s="1005" t="str">
        <f t="shared" si="31"/>
        <v/>
      </c>
    </row>
    <row r="1457" spans="1:10" s="113" customFormat="1" ht="22.5">
      <c r="A1457" s="371">
        <v>115</v>
      </c>
      <c r="B1457" s="372" t="s">
        <v>3633</v>
      </c>
      <c r="C1457" s="374" t="s">
        <v>898</v>
      </c>
      <c r="D1457" s="400" t="s">
        <v>2695</v>
      </c>
      <c r="E1457" s="376">
        <v>1</v>
      </c>
      <c r="F1457" s="994"/>
      <c r="G1457" s="401">
        <f t="shared" si="32"/>
        <v>0</v>
      </c>
      <c r="H1457" s="374" t="s">
        <v>3527</v>
      </c>
      <c r="I1457" s="946"/>
      <c r="J1457" s="1005" t="str">
        <f t="shared" si="31"/>
        <v>CHYBNÁ CENA</v>
      </c>
    </row>
    <row r="1458" spans="1:10" s="113" customFormat="1">
      <c r="A1458" s="371"/>
      <c r="B1458" s="372"/>
      <c r="C1458" s="374"/>
      <c r="D1458" s="400"/>
      <c r="E1458" s="376"/>
      <c r="F1458" s="994"/>
      <c r="G1458" s="401"/>
      <c r="H1458" s="374"/>
      <c r="I1458" s="946"/>
      <c r="J1458" s="1005" t="str">
        <f t="shared" si="31"/>
        <v/>
      </c>
    </row>
    <row r="1459" spans="1:10" s="113" customFormat="1" ht="22.5">
      <c r="A1459" s="371">
        <v>116</v>
      </c>
      <c r="B1459" s="372" t="s">
        <v>3634</v>
      </c>
      <c r="C1459" s="374" t="s">
        <v>899</v>
      </c>
      <c r="D1459" s="400" t="s">
        <v>2695</v>
      </c>
      <c r="E1459" s="376">
        <v>1</v>
      </c>
      <c r="F1459" s="994"/>
      <c r="G1459" s="401">
        <f t="shared" si="32"/>
        <v>0</v>
      </c>
      <c r="H1459" s="374" t="s">
        <v>3527</v>
      </c>
      <c r="I1459" s="946"/>
      <c r="J1459" s="1005" t="str">
        <f t="shared" si="31"/>
        <v>CHYBNÁ CENA</v>
      </c>
    </row>
    <row r="1460" spans="1:10" s="113" customFormat="1">
      <c r="A1460" s="371"/>
      <c r="B1460" s="372"/>
      <c r="C1460" s="374"/>
      <c r="D1460" s="400"/>
      <c r="E1460" s="376"/>
      <c r="F1460" s="994"/>
      <c r="G1460" s="401"/>
      <c r="H1460" s="374"/>
      <c r="I1460" s="946"/>
      <c r="J1460" s="1005" t="str">
        <f t="shared" si="31"/>
        <v/>
      </c>
    </row>
    <row r="1461" spans="1:10" s="113" customFormat="1" ht="22.5">
      <c r="A1461" s="371">
        <v>117</v>
      </c>
      <c r="B1461" s="372" t="s">
        <v>3635</v>
      </c>
      <c r="C1461" s="374" t="s">
        <v>900</v>
      </c>
      <c r="D1461" s="400" t="s">
        <v>2950</v>
      </c>
      <c r="E1461" s="376">
        <v>1</v>
      </c>
      <c r="F1461" s="994"/>
      <c r="G1461" s="401">
        <f t="shared" si="32"/>
        <v>0</v>
      </c>
      <c r="H1461" s="374" t="s">
        <v>3527</v>
      </c>
      <c r="I1461" s="946"/>
      <c r="J1461" s="1005" t="str">
        <f t="shared" si="31"/>
        <v>CHYBNÁ CENA</v>
      </c>
    </row>
    <row r="1462" spans="1:10" s="113" customFormat="1">
      <c r="A1462" s="371"/>
      <c r="B1462" s="372"/>
      <c r="C1462" s="374"/>
      <c r="D1462" s="400"/>
      <c r="E1462" s="376"/>
      <c r="F1462" s="994"/>
      <c r="G1462" s="401"/>
      <c r="H1462" s="374"/>
      <c r="I1462" s="946"/>
      <c r="J1462" s="1005" t="str">
        <f t="shared" si="31"/>
        <v/>
      </c>
    </row>
    <row r="1463" spans="1:10" s="113" customFormat="1" ht="22.5">
      <c r="A1463" s="371">
        <v>118</v>
      </c>
      <c r="B1463" s="372" t="s">
        <v>3636</v>
      </c>
      <c r="C1463" s="374" t="s">
        <v>901</v>
      </c>
      <c r="D1463" s="400" t="s">
        <v>1062</v>
      </c>
      <c r="E1463" s="376">
        <v>626.79999999999995</v>
      </c>
      <c r="F1463" s="994"/>
      <c r="G1463" s="401">
        <f t="shared" si="32"/>
        <v>0</v>
      </c>
      <c r="H1463" s="374" t="s">
        <v>3527</v>
      </c>
      <c r="I1463" s="946"/>
      <c r="J1463" s="1005" t="str">
        <f t="shared" si="31"/>
        <v>CHYBNÁ CENA</v>
      </c>
    </row>
    <row r="1464" spans="1:10" s="113" customFormat="1">
      <c r="A1464" s="371"/>
      <c r="B1464" s="372"/>
      <c r="C1464" s="374"/>
      <c r="D1464" s="400"/>
      <c r="E1464" s="376"/>
      <c r="F1464" s="994"/>
      <c r="G1464" s="401"/>
      <c r="H1464" s="374"/>
      <c r="I1464" s="946"/>
      <c r="J1464" s="1005" t="str">
        <f t="shared" si="31"/>
        <v/>
      </c>
    </row>
    <row r="1465" spans="1:10" s="113" customFormat="1" ht="45">
      <c r="A1465" s="371">
        <v>119</v>
      </c>
      <c r="B1465" s="372" t="s">
        <v>3637</v>
      </c>
      <c r="C1465" s="374" t="s">
        <v>902</v>
      </c>
      <c r="D1465" s="400" t="s">
        <v>2695</v>
      </c>
      <c r="E1465" s="376">
        <v>1</v>
      </c>
      <c r="F1465" s="994"/>
      <c r="G1465" s="401">
        <f t="shared" si="32"/>
        <v>0</v>
      </c>
      <c r="H1465" s="374" t="s">
        <v>3527</v>
      </c>
      <c r="I1465" s="946"/>
      <c r="J1465" s="1005" t="str">
        <f t="shared" si="31"/>
        <v>CHYBNÁ CENA</v>
      </c>
    </row>
    <row r="1466" spans="1:10" s="113" customFormat="1">
      <c r="A1466" s="371"/>
      <c r="B1466" s="372"/>
      <c r="C1466" s="374"/>
      <c r="D1466" s="400"/>
      <c r="E1466" s="376"/>
      <c r="F1466" s="994"/>
      <c r="G1466" s="401"/>
      <c r="H1466" s="374"/>
      <c r="I1466" s="946"/>
      <c r="J1466" s="1005" t="str">
        <f t="shared" si="31"/>
        <v/>
      </c>
    </row>
    <row r="1467" spans="1:10" s="113" customFormat="1" ht="22.5">
      <c r="A1467" s="371">
        <v>120</v>
      </c>
      <c r="B1467" s="372" t="s">
        <v>3638</v>
      </c>
      <c r="C1467" s="374" t="s">
        <v>903</v>
      </c>
      <c r="D1467" s="400" t="s">
        <v>2695</v>
      </c>
      <c r="E1467" s="376">
        <v>4</v>
      </c>
      <c r="F1467" s="994"/>
      <c r="G1467" s="401">
        <f t="shared" si="32"/>
        <v>0</v>
      </c>
      <c r="H1467" s="374" t="s">
        <v>3527</v>
      </c>
      <c r="I1467" s="946"/>
      <c r="J1467" s="1005" t="str">
        <f t="shared" si="31"/>
        <v>CHYBNÁ CENA</v>
      </c>
    </row>
    <row r="1468" spans="1:10" s="113" customFormat="1">
      <c r="A1468" s="371"/>
      <c r="B1468" s="372"/>
      <c r="C1468" s="374"/>
      <c r="D1468" s="400"/>
      <c r="E1468" s="376"/>
      <c r="F1468" s="994"/>
      <c r="G1468" s="401"/>
      <c r="H1468" s="374"/>
      <c r="I1468" s="946"/>
      <c r="J1468" s="1005" t="str">
        <f t="shared" si="31"/>
        <v/>
      </c>
    </row>
    <row r="1469" spans="1:10" s="113" customFormat="1" ht="22.5">
      <c r="A1469" s="371">
        <v>121</v>
      </c>
      <c r="B1469" s="372" t="s">
        <v>3639</v>
      </c>
      <c r="C1469" s="374" t="s">
        <v>1952</v>
      </c>
      <c r="D1469" s="400" t="s">
        <v>1062</v>
      </c>
      <c r="E1469" s="376">
        <v>3615</v>
      </c>
      <c r="F1469" s="994"/>
      <c r="G1469" s="401">
        <f t="shared" si="32"/>
        <v>0</v>
      </c>
      <c r="H1469" s="374" t="s">
        <v>3527</v>
      </c>
      <c r="I1469" s="946"/>
      <c r="J1469" s="1005" t="str">
        <f t="shared" si="31"/>
        <v>CHYBNÁ CENA</v>
      </c>
    </row>
    <row r="1470" spans="1:10" s="113" customFormat="1">
      <c r="A1470" s="371"/>
      <c r="B1470" s="372"/>
      <c r="C1470" s="374"/>
      <c r="D1470" s="400"/>
      <c r="E1470" s="376"/>
      <c r="F1470" s="994"/>
      <c r="G1470" s="401"/>
      <c r="H1470" s="374"/>
      <c r="I1470" s="946"/>
      <c r="J1470" s="1005" t="str">
        <f t="shared" si="31"/>
        <v/>
      </c>
    </row>
    <row r="1471" spans="1:10" s="113" customFormat="1" ht="22.5">
      <c r="A1471" s="371">
        <v>123</v>
      </c>
      <c r="B1471" s="372" t="s">
        <v>3640</v>
      </c>
      <c r="C1471" s="374" t="s">
        <v>3777</v>
      </c>
      <c r="D1471" s="400" t="s">
        <v>2695</v>
      </c>
      <c r="E1471" s="376">
        <v>2</v>
      </c>
      <c r="F1471" s="994"/>
      <c r="G1471" s="401">
        <f>E1471*F1471</f>
        <v>0</v>
      </c>
      <c r="H1471" s="374" t="s">
        <v>3258</v>
      </c>
      <c r="I1471" s="946"/>
      <c r="J1471" s="1005" t="str">
        <f t="shared" si="31"/>
        <v>CHYBNÁ CENA</v>
      </c>
    </row>
    <row r="1472" spans="1:10" s="113" customFormat="1">
      <c r="A1472" s="371"/>
      <c r="B1472" s="372"/>
      <c r="C1472" s="374"/>
      <c r="D1472" s="400"/>
      <c r="E1472" s="376"/>
      <c r="F1472" s="994"/>
      <c r="G1472" s="401"/>
      <c r="H1472" s="374"/>
      <c r="I1472" s="946"/>
      <c r="J1472" s="1005" t="str">
        <f t="shared" si="31"/>
        <v/>
      </c>
    </row>
    <row r="1473" spans="1:10" s="113" customFormat="1">
      <c r="A1473" s="371">
        <v>124</v>
      </c>
      <c r="B1473" s="372" t="s">
        <v>3641</v>
      </c>
      <c r="C1473" s="374" t="s">
        <v>3642</v>
      </c>
      <c r="D1473" s="400" t="s">
        <v>1766</v>
      </c>
      <c r="E1473" s="376">
        <v>26.11</v>
      </c>
      <c r="F1473" s="994"/>
      <c r="G1473" s="401">
        <f>E1473*F1473</f>
        <v>0</v>
      </c>
      <c r="H1473" s="374"/>
      <c r="I1473" s="946"/>
      <c r="J1473" s="1005" t="str">
        <f t="shared" si="31"/>
        <v>CHYBNÁ CENA</v>
      </c>
    </row>
    <row r="1474" spans="1:10" s="113" customFormat="1">
      <c r="A1474" s="371"/>
      <c r="B1474" s="379" t="s">
        <v>577</v>
      </c>
      <c r="C1474" s="374"/>
      <c r="D1474" s="400"/>
      <c r="E1474" s="376"/>
      <c r="F1474" s="994"/>
      <c r="G1474" s="800"/>
      <c r="H1474" s="374"/>
      <c r="I1474" s="946"/>
      <c r="J1474" s="1005" t="str">
        <f t="shared" si="31"/>
        <v/>
      </c>
    </row>
    <row r="1475" spans="1:10" s="113" customFormat="1">
      <c r="A1475" s="705" t="s">
        <v>4676</v>
      </c>
      <c r="B1475" s="706" t="s">
        <v>1953</v>
      </c>
      <c r="C1475" s="712" t="s">
        <v>1954</v>
      </c>
      <c r="D1475" s="709"/>
      <c r="E1475" s="710"/>
      <c r="F1475" s="998"/>
      <c r="G1475" s="708">
        <f>SUM(G1476:G1516)</f>
        <v>0</v>
      </c>
      <c r="H1475" s="948"/>
      <c r="I1475" s="950"/>
      <c r="J1475" s="1005" t="str">
        <f t="shared" si="31"/>
        <v/>
      </c>
    </row>
    <row r="1476" spans="1:10" s="113" customFormat="1" ht="22.5">
      <c r="A1476" s="371">
        <v>1</v>
      </c>
      <c r="B1476" s="372" t="s">
        <v>1955</v>
      </c>
      <c r="C1476" s="374" t="s">
        <v>1956</v>
      </c>
      <c r="D1476" s="400" t="s">
        <v>4492</v>
      </c>
      <c r="E1476" s="376">
        <v>2077.75</v>
      </c>
      <c r="F1476" s="994"/>
      <c r="G1476" s="401">
        <f>E1476*F1476</f>
        <v>0</v>
      </c>
      <c r="H1476" s="374" t="s">
        <v>2774</v>
      </c>
      <c r="I1476" s="946"/>
      <c r="J1476" s="1005" t="str">
        <f t="shared" si="31"/>
        <v>CHYBNÁ CENA</v>
      </c>
    </row>
    <row r="1477" spans="1:10" s="113" customFormat="1">
      <c r="A1477" s="371"/>
      <c r="B1477" s="379" t="s">
        <v>577</v>
      </c>
      <c r="C1477" s="380" t="s">
        <v>1957</v>
      </c>
      <c r="D1477" s="400"/>
      <c r="E1477" s="376"/>
      <c r="F1477" s="994"/>
      <c r="G1477" s="401"/>
      <c r="H1477" s="374"/>
      <c r="I1477" s="946"/>
      <c r="J1477" s="1005" t="str">
        <f t="shared" si="31"/>
        <v/>
      </c>
    </row>
    <row r="1478" spans="1:10" s="113" customFormat="1">
      <c r="A1478" s="371"/>
      <c r="B1478" s="372"/>
      <c r="C1478" s="380" t="s">
        <v>318</v>
      </c>
      <c r="D1478" s="400"/>
      <c r="E1478" s="376"/>
      <c r="F1478" s="994"/>
      <c r="G1478" s="401"/>
      <c r="H1478" s="374"/>
      <c r="I1478" s="946"/>
      <c r="J1478" s="1005" t="str">
        <f t="shared" si="31"/>
        <v/>
      </c>
    </row>
    <row r="1479" spans="1:10" s="113" customFormat="1">
      <c r="A1479" s="371">
        <v>2</v>
      </c>
      <c r="B1479" s="372" t="s">
        <v>1958</v>
      </c>
      <c r="C1479" s="374" t="s">
        <v>1959</v>
      </c>
      <c r="D1479" s="400" t="s">
        <v>4492</v>
      </c>
      <c r="E1479" s="376">
        <v>418.43</v>
      </c>
      <c r="F1479" s="994"/>
      <c r="G1479" s="401">
        <f>E1479*F1479</f>
        <v>0</v>
      </c>
      <c r="H1479" s="374"/>
      <c r="I1479" s="946"/>
      <c r="J1479" s="1005" t="str">
        <f t="shared" si="31"/>
        <v>CHYBNÁ CENA</v>
      </c>
    </row>
    <row r="1480" spans="1:10" s="113" customFormat="1">
      <c r="A1480" s="371"/>
      <c r="B1480" s="372"/>
      <c r="C1480" s="380" t="s">
        <v>1957</v>
      </c>
      <c r="D1480" s="400"/>
      <c r="E1480" s="376"/>
      <c r="F1480" s="994"/>
      <c r="G1480" s="401"/>
      <c r="H1480" s="374"/>
      <c r="I1480" s="946"/>
      <c r="J1480" s="1005" t="str">
        <f t="shared" ref="J1480:J1543" si="33">IF((ISBLANK(D1480)),"",IF(G1480&lt;=0,"CHYBNÁ CENA",""))</f>
        <v/>
      </c>
    </row>
    <row r="1481" spans="1:10" s="113" customFormat="1">
      <c r="A1481" s="371"/>
      <c r="B1481" s="372"/>
      <c r="C1481" s="380" t="s">
        <v>2931</v>
      </c>
      <c r="D1481" s="400"/>
      <c r="E1481" s="376"/>
      <c r="F1481" s="994"/>
      <c r="G1481" s="401"/>
      <c r="H1481" s="374"/>
      <c r="I1481" s="946"/>
      <c r="J1481" s="1005" t="str">
        <f t="shared" si="33"/>
        <v/>
      </c>
    </row>
    <row r="1482" spans="1:10" s="113" customFormat="1">
      <c r="A1482" s="371">
        <v>3</v>
      </c>
      <c r="B1482" s="372" t="s">
        <v>1960</v>
      </c>
      <c r="C1482" s="374" t="s">
        <v>1961</v>
      </c>
      <c r="D1482" s="400" t="s">
        <v>1751</v>
      </c>
      <c r="E1482" s="376">
        <v>185.82</v>
      </c>
      <c r="F1482" s="994"/>
      <c r="G1482" s="401">
        <f>E1482*F1482</f>
        <v>0</v>
      </c>
      <c r="H1482" s="374"/>
      <c r="I1482" s="946"/>
      <c r="J1482" s="1005" t="str">
        <f t="shared" si="33"/>
        <v>CHYBNÁ CENA</v>
      </c>
    </row>
    <row r="1483" spans="1:10" s="113" customFormat="1">
      <c r="A1483" s="371"/>
      <c r="B1483" s="372"/>
      <c r="C1483" s="380" t="s">
        <v>319</v>
      </c>
      <c r="D1483" s="400"/>
      <c r="E1483" s="376"/>
      <c r="F1483" s="994"/>
      <c r="G1483" s="401"/>
      <c r="H1483" s="374"/>
      <c r="I1483" s="946"/>
      <c r="J1483" s="1005" t="str">
        <f t="shared" si="33"/>
        <v/>
      </c>
    </row>
    <row r="1484" spans="1:10" s="113" customFormat="1">
      <c r="A1484" s="371"/>
      <c r="B1484" s="372"/>
      <c r="C1484" s="380" t="s">
        <v>2931</v>
      </c>
      <c r="D1484" s="400"/>
      <c r="E1484" s="376"/>
      <c r="F1484" s="994"/>
      <c r="G1484" s="401"/>
      <c r="H1484" s="374"/>
      <c r="I1484" s="946"/>
      <c r="J1484" s="1005" t="str">
        <f t="shared" si="33"/>
        <v/>
      </c>
    </row>
    <row r="1485" spans="1:10" s="113" customFormat="1" ht="33.75">
      <c r="A1485" s="371">
        <v>4</v>
      </c>
      <c r="B1485" s="372" t="s">
        <v>1962</v>
      </c>
      <c r="C1485" s="374" t="s">
        <v>1963</v>
      </c>
      <c r="D1485" s="400" t="s">
        <v>1751</v>
      </c>
      <c r="E1485" s="376">
        <v>3449.11</v>
      </c>
      <c r="F1485" s="994"/>
      <c r="G1485" s="401">
        <f>E1485*F1485</f>
        <v>0</v>
      </c>
      <c r="H1485" s="374" t="s">
        <v>4237</v>
      </c>
      <c r="I1485" s="946"/>
      <c r="J1485" s="1005" t="str">
        <f t="shared" si="33"/>
        <v>CHYBNÁ CENA</v>
      </c>
    </row>
    <row r="1486" spans="1:10" s="113" customFormat="1">
      <c r="A1486" s="378"/>
      <c r="B1486" s="379" t="s">
        <v>577</v>
      </c>
      <c r="C1486" s="380" t="s">
        <v>93</v>
      </c>
      <c r="D1486" s="805"/>
      <c r="E1486" s="382"/>
      <c r="F1486" s="995"/>
      <c r="G1486" s="401"/>
      <c r="H1486" s="383"/>
      <c r="I1486" s="946"/>
      <c r="J1486" s="1005" t="str">
        <f t="shared" si="33"/>
        <v/>
      </c>
    </row>
    <row r="1487" spans="1:10" s="113" customFormat="1">
      <c r="A1487" s="371">
        <v>5</v>
      </c>
      <c r="B1487" s="372" t="s">
        <v>1964</v>
      </c>
      <c r="C1487" s="374" t="s">
        <v>1965</v>
      </c>
      <c r="D1487" s="400" t="s">
        <v>1751</v>
      </c>
      <c r="E1487" s="376">
        <v>117.3</v>
      </c>
      <c r="F1487" s="994"/>
      <c r="G1487" s="401">
        <f>E1487*F1487</f>
        <v>0</v>
      </c>
      <c r="H1487" s="374"/>
      <c r="I1487" s="946"/>
      <c r="J1487" s="1005" t="str">
        <f t="shared" si="33"/>
        <v>CHYBNÁ CENA</v>
      </c>
    </row>
    <row r="1488" spans="1:10" s="113" customFormat="1">
      <c r="A1488" s="371"/>
      <c r="B1488" s="372"/>
      <c r="C1488" s="380">
        <v>106.64</v>
      </c>
      <c r="D1488" s="400"/>
      <c r="E1488" s="376"/>
      <c r="F1488" s="994"/>
      <c r="G1488" s="401"/>
      <c r="H1488" s="374"/>
      <c r="I1488" s="946"/>
      <c r="J1488" s="1005" t="str">
        <f t="shared" si="33"/>
        <v/>
      </c>
    </row>
    <row r="1489" spans="1:10" s="113" customFormat="1">
      <c r="A1489" s="371"/>
      <c r="B1489" s="372"/>
      <c r="C1489" s="380" t="s">
        <v>2931</v>
      </c>
      <c r="D1489" s="400"/>
      <c r="E1489" s="376"/>
      <c r="F1489" s="994"/>
      <c r="G1489" s="401"/>
      <c r="H1489" s="374"/>
      <c r="I1489" s="946"/>
      <c r="J1489" s="1005" t="str">
        <f t="shared" si="33"/>
        <v/>
      </c>
    </row>
    <row r="1490" spans="1:10" s="113" customFormat="1">
      <c r="A1490" s="371">
        <v>5</v>
      </c>
      <c r="B1490" s="372" t="s">
        <v>1966</v>
      </c>
      <c r="C1490" s="374" t="s">
        <v>1967</v>
      </c>
      <c r="D1490" s="400" t="s">
        <v>1751</v>
      </c>
      <c r="E1490" s="376">
        <v>17.350000000000001</v>
      </c>
      <c r="F1490" s="994"/>
      <c r="G1490" s="401">
        <f>E1490*F1490</f>
        <v>0</v>
      </c>
      <c r="H1490" s="374"/>
      <c r="I1490" s="946"/>
      <c r="J1490" s="1005" t="str">
        <f t="shared" si="33"/>
        <v>CHYBNÁ CENA</v>
      </c>
    </row>
    <row r="1491" spans="1:10" s="113" customFormat="1">
      <c r="A1491" s="371"/>
      <c r="B1491" s="372"/>
      <c r="C1491" s="380">
        <v>15.77</v>
      </c>
      <c r="D1491" s="400"/>
      <c r="E1491" s="376"/>
      <c r="F1491" s="994"/>
      <c r="G1491" s="401"/>
      <c r="H1491" s="374"/>
      <c r="I1491" s="946"/>
      <c r="J1491" s="1005" t="str">
        <f t="shared" si="33"/>
        <v/>
      </c>
    </row>
    <row r="1492" spans="1:10" s="113" customFormat="1">
      <c r="A1492" s="371"/>
      <c r="B1492" s="372"/>
      <c r="C1492" s="380" t="s">
        <v>2931</v>
      </c>
      <c r="D1492" s="400"/>
      <c r="E1492" s="376"/>
      <c r="F1492" s="994"/>
      <c r="G1492" s="401"/>
      <c r="H1492" s="374"/>
      <c r="I1492" s="946"/>
      <c r="J1492" s="1005" t="str">
        <f t="shared" si="33"/>
        <v/>
      </c>
    </row>
    <row r="1493" spans="1:10" s="113" customFormat="1">
      <c r="A1493" s="371">
        <v>6</v>
      </c>
      <c r="B1493" s="372" t="s">
        <v>1968</v>
      </c>
      <c r="C1493" s="374" t="s">
        <v>1969</v>
      </c>
      <c r="D1493" s="400" t="s">
        <v>1751</v>
      </c>
      <c r="E1493" s="376">
        <v>32</v>
      </c>
      <c r="F1493" s="994"/>
      <c r="G1493" s="401">
        <f>E1493*F1493</f>
        <v>0</v>
      </c>
      <c r="H1493" s="374"/>
      <c r="I1493" s="946"/>
      <c r="J1493" s="1005" t="str">
        <f t="shared" si="33"/>
        <v>CHYBNÁ CENA</v>
      </c>
    </row>
    <row r="1494" spans="1:10" s="113" customFormat="1">
      <c r="A1494" s="371"/>
      <c r="B1494" s="372"/>
      <c r="C1494" s="380">
        <v>29.09</v>
      </c>
      <c r="D1494" s="400"/>
      <c r="E1494" s="376"/>
      <c r="F1494" s="994"/>
      <c r="G1494" s="401"/>
      <c r="H1494" s="374"/>
      <c r="I1494" s="946"/>
      <c r="J1494" s="1005" t="str">
        <f t="shared" si="33"/>
        <v/>
      </c>
    </row>
    <row r="1495" spans="1:10" s="113" customFormat="1">
      <c r="A1495" s="371"/>
      <c r="B1495" s="372"/>
      <c r="C1495" s="380" t="s">
        <v>2931</v>
      </c>
      <c r="D1495" s="400"/>
      <c r="E1495" s="376"/>
      <c r="F1495" s="994"/>
      <c r="G1495" s="401"/>
      <c r="H1495" s="374"/>
      <c r="I1495" s="946"/>
      <c r="J1495" s="1005" t="str">
        <f t="shared" si="33"/>
        <v/>
      </c>
    </row>
    <row r="1496" spans="1:10" s="113" customFormat="1">
      <c r="A1496" s="371">
        <v>7</v>
      </c>
      <c r="B1496" s="372" t="s">
        <v>1970</v>
      </c>
      <c r="C1496" s="374" t="s">
        <v>1971</v>
      </c>
      <c r="D1496" s="400" t="s">
        <v>1751</v>
      </c>
      <c r="E1496" s="376">
        <v>8.1</v>
      </c>
      <c r="F1496" s="994"/>
      <c r="G1496" s="401">
        <f>E1496*F1496</f>
        <v>0</v>
      </c>
      <c r="H1496" s="374"/>
      <c r="I1496" s="946"/>
      <c r="J1496" s="1005" t="str">
        <f t="shared" si="33"/>
        <v>CHYBNÁ CENA</v>
      </c>
    </row>
    <row r="1497" spans="1:10" s="113" customFormat="1">
      <c r="A1497" s="371"/>
      <c r="B1497" s="372"/>
      <c r="C1497" s="380">
        <v>7.36</v>
      </c>
      <c r="D1497" s="400"/>
      <c r="E1497" s="376"/>
      <c r="F1497" s="994"/>
      <c r="G1497" s="401"/>
      <c r="H1497" s="374"/>
      <c r="I1497" s="946"/>
      <c r="J1497" s="1005" t="str">
        <f t="shared" si="33"/>
        <v/>
      </c>
    </row>
    <row r="1498" spans="1:10" s="113" customFormat="1">
      <c r="A1498" s="371"/>
      <c r="B1498" s="372"/>
      <c r="C1498" s="380" t="s">
        <v>2931</v>
      </c>
      <c r="D1498" s="400"/>
      <c r="E1498" s="376"/>
      <c r="F1498" s="994"/>
      <c r="G1498" s="401"/>
      <c r="H1498" s="374"/>
      <c r="I1498" s="946"/>
      <c r="J1498" s="1005" t="str">
        <f t="shared" si="33"/>
        <v/>
      </c>
    </row>
    <row r="1499" spans="1:10" s="113" customFormat="1">
      <c r="A1499" s="371">
        <v>8</v>
      </c>
      <c r="B1499" s="372" t="s">
        <v>1972</v>
      </c>
      <c r="C1499" s="374" t="s">
        <v>1973</v>
      </c>
      <c r="D1499" s="400" t="s">
        <v>1751</v>
      </c>
      <c r="E1499" s="376">
        <v>15.39</v>
      </c>
      <c r="F1499" s="994"/>
      <c r="G1499" s="401">
        <f>E1499*F1499</f>
        <v>0</v>
      </c>
      <c r="H1499" s="374"/>
      <c r="I1499" s="946"/>
      <c r="J1499" s="1005" t="str">
        <f t="shared" si="33"/>
        <v>CHYBNÁ CENA</v>
      </c>
    </row>
    <row r="1500" spans="1:10" s="113" customFormat="1">
      <c r="A1500" s="371"/>
      <c r="B1500" s="372"/>
      <c r="C1500" s="380">
        <v>13.99</v>
      </c>
      <c r="D1500" s="400"/>
      <c r="E1500" s="376"/>
      <c r="F1500" s="994"/>
      <c r="G1500" s="401"/>
      <c r="H1500" s="374"/>
      <c r="I1500" s="946"/>
      <c r="J1500" s="1005" t="str">
        <f t="shared" si="33"/>
        <v/>
      </c>
    </row>
    <row r="1501" spans="1:10" s="113" customFormat="1">
      <c r="A1501" s="371"/>
      <c r="B1501" s="372"/>
      <c r="C1501" s="380" t="s">
        <v>2931</v>
      </c>
      <c r="D1501" s="400"/>
      <c r="E1501" s="376"/>
      <c r="F1501" s="994"/>
      <c r="G1501" s="401"/>
      <c r="H1501" s="374"/>
      <c r="I1501" s="946"/>
      <c r="J1501" s="1005" t="str">
        <f t="shared" si="33"/>
        <v/>
      </c>
    </row>
    <row r="1502" spans="1:10" s="113" customFormat="1">
      <c r="A1502" s="371">
        <v>9</v>
      </c>
      <c r="B1502" s="372" t="s">
        <v>1974</v>
      </c>
      <c r="C1502" s="374" t="s">
        <v>1975</v>
      </c>
      <c r="D1502" s="400" t="s">
        <v>1751</v>
      </c>
      <c r="E1502" s="376">
        <v>3603.89</v>
      </c>
      <c r="F1502" s="994"/>
      <c r="G1502" s="401">
        <f>E1502*F1502</f>
        <v>0</v>
      </c>
      <c r="H1502" s="374"/>
      <c r="I1502" s="946"/>
      <c r="J1502" s="1005" t="str">
        <f t="shared" si="33"/>
        <v>CHYBNÁ CENA</v>
      </c>
    </row>
    <row r="1503" spans="1:10" s="113" customFormat="1">
      <c r="A1503" s="371"/>
      <c r="B1503" s="372"/>
      <c r="C1503" s="380">
        <v>3276.26</v>
      </c>
      <c r="D1503" s="400"/>
      <c r="E1503" s="376"/>
      <c r="F1503" s="994"/>
      <c r="G1503" s="401"/>
      <c r="H1503" s="374"/>
      <c r="I1503" s="946"/>
      <c r="J1503" s="1005" t="str">
        <f t="shared" si="33"/>
        <v/>
      </c>
    </row>
    <row r="1504" spans="1:10" s="113" customFormat="1">
      <c r="A1504" s="371"/>
      <c r="B1504" s="372"/>
      <c r="C1504" s="380" t="s">
        <v>2931</v>
      </c>
      <c r="D1504" s="400"/>
      <c r="E1504" s="376"/>
      <c r="F1504" s="994"/>
      <c r="G1504" s="401"/>
      <c r="H1504" s="374"/>
      <c r="I1504" s="946"/>
      <c r="J1504" s="1005" t="str">
        <f t="shared" si="33"/>
        <v/>
      </c>
    </row>
    <row r="1505" spans="1:10" s="113" customFormat="1" ht="22.5">
      <c r="A1505" s="371">
        <v>10</v>
      </c>
      <c r="B1505" s="372" t="s">
        <v>1976</v>
      </c>
      <c r="C1505" s="374" t="s">
        <v>3259</v>
      </c>
      <c r="D1505" s="400" t="s">
        <v>4492</v>
      </c>
      <c r="E1505" s="376">
        <v>336</v>
      </c>
      <c r="F1505" s="994"/>
      <c r="G1505" s="401">
        <f>E1505*F1505</f>
        <v>0</v>
      </c>
      <c r="H1505" s="374" t="s">
        <v>2774</v>
      </c>
      <c r="I1505" s="946"/>
      <c r="J1505" s="1005" t="str">
        <f t="shared" si="33"/>
        <v>CHYBNÁ CENA</v>
      </c>
    </row>
    <row r="1506" spans="1:10" s="113" customFormat="1">
      <c r="A1506" s="371"/>
      <c r="B1506" s="372"/>
      <c r="C1506" s="380" t="s">
        <v>1977</v>
      </c>
      <c r="D1506" s="400"/>
      <c r="E1506" s="376"/>
      <c r="F1506" s="994"/>
      <c r="G1506" s="401"/>
      <c r="H1506" s="374"/>
      <c r="I1506" s="946"/>
      <c r="J1506" s="1005" t="str">
        <f t="shared" si="33"/>
        <v/>
      </c>
    </row>
    <row r="1507" spans="1:10" s="113" customFormat="1" ht="27" customHeight="1">
      <c r="A1507" s="371">
        <v>11</v>
      </c>
      <c r="B1507" s="372" t="s">
        <v>1978</v>
      </c>
      <c r="C1507" s="374" t="s">
        <v>4866</v>
      </c>
      <c r="D1507" s="400" t="s">
        <v>4492</v>
      </c>
      <c r="E1507" s="376">
        <v>365.2</v>
      </c>
      <c r="F1507" s="994"/>
      <c r="G1507" s="401">
        <f>E1507*F1507</f>
        <v>0</v>
      </c>
      <c r="H1507" s="374" t="s">
        <v>4865</v>
      </c>
      <c r="I1507" s="946"/>
      <c r="J1507" s="1005" t="str">
        <f t="shared" si="33"/>
        <v>CHYBNÁ CENA</v>
      </c>
    </row>
    <row r="1508" spans="1:10" s="113" customFormat="1">
      <c r="A1508" s="371"/>
      <c r="B1508" s="372"/>
      <c r="C1508" s="380" t="s">
        <v>1979</v>
      </c>
      <c r="D1508" s="400"/>
      <c r="E1508" s="376"/>
      <c r="F1508" s="994"/>
      <c r="G1508" s="401"/>
      <c r="H1508" s="374"/>
      <c r="I1508" s="946"/>
      <c r="J1508" s="1005" t="str">
        <f t="shared" si="33"/>
        <v/>
      </c>
    </row>
    <row r="1509" spans="1:10" s="113" customFormat="1">
      <c r="A1509" s="371"/>
      <c r="B1509" s="372"/>
      <c r="C1509" s="380" t="s">
        <v>2931</v>
      </c>
      <c r="D1509" s="400"/>
      <c r="E1509" s="376"/>
      <c r="F1509" s="994"/>
      <c r="G1509" s="401"/>
      <c r="H1509" s="374"/>
      <c r="I1509" s="946"/>
      <c r="J1509" s="1005" t="str">
        <f t="shared" si="33"/>
        <v/>
      </c>
    </row>
    <row r="1510" spans="1:10" s="113" customFormat="1" ht="33.75">
      <c r="A1510" s="371">
        <v>12</v>
      </c>
      <c r="B1510" s="372" t="s">
        <v>1980</v>
      </c>
      <c r="C1510" s="374" t="s">
        <v>1981</v>
      </c>
      <c r="D1510" s="400" t="s">
        <v>1751</v>
      </c>
      <c r="E1510" s="376">
        <v>3349.11</v>
      </c>
      <c r="F1510" s="994"/>
      <c r="G1510" s="401">
        <f>E1510*F1510</f>
        <v>0</v>
      </c>
      <c r="H1510" s="374" t="s">
        <v>4237</v>
      </c>
      <c r="I1510" s="946"/>
      <c r="J1510" s="1005" t="str">
        <f t="shared" si="33"/>
        <v>CHYBNÁ CENA</v>
      </c>
    </row>
    <row r="1511" spans="1:10" s="113" customFormat="1">
      <c r="A1511" s="371"/>
      <c r="B1511" s="379" t="s">
        <v>577</v>
      </c>
      <c r="C1511" s="374"/>
      <c r="D1511" s="400"/>
      <c r="E1511" s="376"/>
      <c r="F1511" s="994"/>
      <c r="G1511" s="401"/>
      <c r="H1511" s="374"/>
      <c r="I1511" s="946"/>
      <c r="J1511" s="1005" t="str">
        <f t="shared" si="33"/>
        <v/>
      </c>
    </row>
    <row r="1512" spans="1:10" s="113" customFormat="1">
      <c r="A1512" s="371">
        <v>13</v>
      </c>
      <c r="B1512" s="372" t="s">
        <v>1982</v>
      </c>
      <c r="C1512" s="374" t="s">
        <v>1983</v>
      </c>
      <c r="D1512" s="400" t="s">
        <v>1751</v>
      </c>
      <c r="E1512" s="376">
        <f>SUM(E1510:E1510)</f>
        <v>3349.11</v>
      </c>
      <c r="F1512" s="994"/>
      <c r="G1512" s="401">
        <f>E1512*F1512</f>
        <v>0</v>
      </c>
      <c r="H1512" s="374" t="s">
        <v>4839</v>
      </c>
      <c r="I1512" s="946"/>
      <c r="J1512" s="1005" t="str">
        <f t="shared" si="33"/>
        <v>CHYBNÁ CENA</v>
      </c>
    </row>
    <row r="1513" spans="1:10" s="113" customFormat="1">
      <c r="A1513" s="371"/>
      <c r="B1513" s="372"/>
      <c r="C1513" s="374"/>
      <c r="D1513" s="400"/>
      <c r="E1513" s="376"/>
      <c r="F1513" s="994"/>
      <c r="G1513" s="401"/>
      <c r="H1513" s="374"/>
      <c r="I1513" s="946"/>
      <c r="J1513" s="1005" t="str">
        <f t="shared" si="33"/>
        <v/>
      </c>
    </row>
    <row r="1514" spans="1:10" s="113" customFormat="1" ht="22.5">
      <c r="A1514" s="371">
        <v>14</v>
      </c>
      <c r="B1514" s="372" t="s">
        <v>3758</v>
      </c>
      <c r="C1514" s="374" t="s">
        <v>3757</v>
      </c>
      <c r="D1514" s="400" t="s">
        <v>4492</v>
      </c>
      <c r="E1514" s="376">
        <v>192.4</v>
      </c>
      <c r="F1514" s="994"/>
      <c r="G1514" s="401">
        <f>E1514*F1514</f>
        <v>0</v>
      </c>
      <c r="H1514" s="374" t="s">
        <v>4839</v>
      </c>
      <c r="I1514" s="946" t="s">
        <v>4238</v>
      </c>
      <c r="J1514" s="1005" t="str">
        <f t="shared" si="33"/>
        <v>CHYBNÁ CENA</v>
      </c>
    </row>
    <row r="1515" spans="1:10" s="113" customFormat="1">
      <c r="A1515" s="371"/>
      <c r="B1515" s="372"/>
      <c r="C1515" s="374"/>
      <c r="D1515" s="400"/>
      <c r="E1515" s="376"/>
      <c r="F1515" s="994"/>
      <c r="G1515" s="401"/>
      <c r="H1515" s="374"/>
      <c r="I1515" s="946"/>
      <c r="J1515" s="1005" t="str">
        <f t="shared" si="33"/>
        <v/>
      </c>
    </row>
    <row r="1516" spans="1:10" s="113" customFormat="1">
      <c r="A1516" s="371">
        <v>15</v>
      </c>
      <c r="B1516" s="372" t="s">
        <v>1984</v>
      </c>
      <c r="C1516" s="374" t="s">
        <v>1985</v>
      </c>
      <c r="D1516" s="400" t="s">
        <v>1766</v>
      </c>
      <c r="E1516" s="376">
        <v>69.290000000000006</v>
      </c>
      <c r="F1516" s="994"/>
      <c r="G1516" s="401">
        <f>E1516*F1516</f>
        <v>0</v>
      </c>
      <c r="H1516" s="374"/>
      <c r="I1516" s="946"/>
      <c r="J1516" s="1005" t="str">
        <f t="shared" si="33"/>
        <v>CHYBNÁ CENA</v>
      </c>
    </row>
    <row r="1517" spans="1:10" s="113" customFormat="1">
      <c r="A1517" s="371"/>
      <c r="B1517" s="379" t="s">
        <v>577</v>
      </c>
      <c r="C1517" s="374"/>
      <c r="D1517" s="400"/>
      <c r="E1517" s="376"/>
      <c r="F1517" s="994"/>
      <c r="G1517" s="401"/>
      <c r="H1517" s="374"/>
      <c r="I1517" s="946"/>
      <c r="J1517" s="1005" t="str">
        <f t="shared" si="33"/>
        <v/>
      </c>
    </row>
    <row r="1518" spans="1:10" s="113" customFormat="1">
      <c r="A1518" s="705" t="s">
        <v>4676</v>
      </c>
      <c r="B1518" s="706" t="s">
        <v>1986</v>
      </c>
      <c r="C1518" s="712" t="s">
        <v>1987</v>
      </c>
      <c r="D1518" s="709"/>
      <c r="E1518" s="710"/>
      <c r="F1518" s="998"/>
      <c r="G1518" s="708">
        <f>SUM(G1519:G1547)</f>
        <v>0</v>
      </c>
      <c r="H1518" s="948"/>
      <c r="I1518" s="950"/>
      <c r="J1518" s="1005" t="str">
        <f t="shared" si="33"/>
        <v/>
      </c>
    </row>
    <row r="1519" spans="1:10" s="113" customFormat="1" ht="22.5">
      <c r="A1519" s="371">
        <v>1</v>
      </c>
      <c r="B1519" s="372" t="s">
        <v>1988</v>
      </c>
      <c r="C1519" s="374" t="s">
        <v>1989</v>
      </c>
      <c r="D1519" s="400" t="s">
        <v>4492</v>
      </c>
      <c r="E1519" s="376">
        <v>1830.14</v>
      </c>
      <c r="F1519" s="994"/>
      <c r="G1519" s="377">
        <f>E1519*F1519</f>
        <v>0</v>
      </c>
      <c r="H1519" s="374" t="s">
        <v>2774</v>
      </c>
      <c r="I1519" s="946"/>
      <c r="J1519" s="1005" t="str">
        <f t="shared" si="33"/>
        <v>CHYBNÁ CENA</v>
      </c>
    </row>
    <row r="1520" spans="1:10" s="113" customFormat="1">
      <c r="A1520" s="378"/>
      <c r="B1520" s="379" t="s">
        <v>577</v>
      </c>
      <c r="C1520" s="380" t="s">
        <v>320</v>
      </c>
      <c r="D1520" s="381"/>
      <c r="E1520" s="382"/>
      <c r="F1520" s="995"/>
      <c r="G1520" s="384"/>
      <c r="H1520" s="374"/>
      <c r="I1520" s="946"/>
      <c r="J1520" s="1005" t="str">
        <f t="shared" si="33"/>
        <v/>
      </c>
    </row>
    <row r="1521" spans="1:10" s="113" customFormat="1">
      <c r="A1521" s="371">
        <v>2</v>
      </c>
      <c r="B1521" s="372" t="s">
        <v>3762</v>
      </c>
      <c r="C1521" s="374" t="s">
        <v>3761</v>
      </c>
      <c r="D1521" s="400" t="s">
        <v>4492</v>
      </c>
      <c r="E1521" s="376">
        <v>2013.15</v>
      </c>
      <c r="F1521" s="994"/>
      <c r="G1521" s="377">
        <f>E1521*F1521</f>
        <v>0</v>
      </c>
      <c r="H1521" s="374"/>
      <c r="I1521" s="946"/>
      <c r="J1521" s="1005" t="str">
        <f t="shared" si="33"/>
        <v>CHYBNÁ CENA</v>
      </c>
    </row>
    <row r="1522" spans="1:10" s="113" customFormat="1">
      <c r="A1522" s="371"/>
      <c r="B1522" s="372"/>
      <c r="C1522" s="380" t="s">
        <v>321</v>
      </c>
      <c r="D1522" s="381"/>
      <c r="E1522" s="376"/>
      <c r="F1522" s="994"/>
      <c r="G1522" s="377"/>
      <c r="H1522" s="374"/>
      <c r="I1522" s="946"/>
      <c r="J1522" s="1005" t="str">
        <f t="shared" si="33"/>
        <v/>
      </c>
    </row>
    <row r="1523" spans="1:10" s="113" customFormat="1">
      <c r="A1523" s="378"/>
      <c r="B1523" s="395"/>
      <c r="C1523" s="380" t="s">
        <v>2931</v>
      </c>
      <c r="D1523" s="381"/>
      <c r="E1523" s="382"/>
      <c r="F1523" s="995"/>
      <c r="G1523" s="384"/>
      <c r="H1523" s="374"/>
      <c r="I1523" s="946"/>
      <c r="J1523" s="1005" t="str">
        <f t="shared" si="33"/>
        <v/>
      </c>
    </row>
    <row r="1524" spans="1:10" s="113" customFormat="1" ht="33.75">
      <c r="A1524" s="371">
        <v>3</v>
      </c>
      <c r="B1524" s="372" t="s">
        <v>3767</v>
      </c>
      <c r="C1524" s="374" t="s">
        <v>3766</v>
      </c>
      <c r="D1524" s="400" t="s">
        <v>1751</v>
      </c>
      <c r="E1524" s="376">
        <v>1683.85</v>
      </c>
      <c r="F1524" s="994"/>
      <c r="G1524" s="377">
        <f>E1524*F1524</f>
        <v>0</v>
      </c>
      <c r="H1524" s="374" t="s">
        <v>4237</v>
      </c>
      <c r="I1524" s="946"/>
      <c r="J1524" s="1005" t="str">
        <f t="shared" si="33"/>
        <v>CHYBNÁ CENA</v>
      </c>
    </row>
    <row r="1525" spans="1:10" s="113" customFormat="1">
      <c r="A1525" s="378"/>
      <c r="B1525" s="379"/>
      <c r="C1525" s="380" t="s">
        <v>3759</v>
      </c>
      <c r="D1525" s="381"/>
      <c r="E1525" s="382"/>
      <c r="F1525" s="995"/>
      <c r="G1525" s="384"/>
      <c r="H1525" s="374"/>
      <c r="I1525" s="946"/>
      <c r="J1525" s="1005" t="str">
        <f t="shared" si="33"/>
        <v/>
      </c>
    </row>
    <row r="1526" spans="1:10" s="113" customFormat="1">
      <c r="A1526" s="378"/>
      <c r="B1526" s="395"/>
      <c r="C1526" s="380" t="s">
        <v>2881</v>
      </c>
      <c r="D1526" s="381"/>
      <c r="E1526" s="382"/>
      <c r="F1526" s="995"/>
      <c r="G1526" s="384"/>
      <c r="H1526" s="374"/>
      <c r="I1526" s="946"/>
      <c r="J1526" s="1005" t="str">
        <f t="shared" si="33"/>
        <v/>
      </c>
    </row>
    <row r="1527" spans="1:10" s="113" customFormat="1">
      <c r="A1527" s="378"/>
      <c r="B1527" s="395"/>
      <c r="C1527" s="380" t="s">
        <v>322</v>
      </c>
      <c r="D1527" s="381"/>
      <c r="E1527" s="382"/>
      <c r="F1527" s="995"/>
      <c r="G1527" s="384"/>
      <c r="H1527" s="374"/>
      <c r="I1527" s="946"/>
      <c r="J1527" s="1005" t="str">
        <f t="shared" si="33"/>
        <v/>
      </c>
    </row>
    <row r="1528" spans="1:10" s="113" customFormat="1">
      <c r="A1528" s="378"/>
      <c r="B1528" s="395"/>
      <c r="C1528" s="380" t="s">
        <v>3760</v>
      </c>
      <c r="D1528" s="381"/>
      <c r="E1528" s="382"/>
      <c r="F1528" s="995"/>
      <c r="G1528" s="384"/>
      <c r="H1528" s="374"/>
      <c r="I1528" s="946"/>
      <c r="J1528" s="1005" t="str">
        <f t="shared" si="33"/>
        <v/>
      </c>
    </row>
    <row r="1529" spans="1:10" s="113" customFormat="1">
      <c r="A1529" s="378"/>
      <c r="B1529" s="395"/>
      <c r="C1529" s="380" t="s">
        <v>2883</v>
      </c>
      <c r="D1529" s="381"/>
      <c r="E1529" s="382"/>
      <c r="F1529" s="995"/>
      <c r="G1529" s="384"/>
      <c r="H1529" s="374"/>
      <c r="I1529" s="946"/>
      <c r="J1529" s="1005" t="str">
        <f t="shared" si="33"/>
        <v/>
      </c>
    </row>
    <row r="1530" spans="1:10" s="113" customFormat="1">
      <c r="A1530" s="371">
        <v>4</v>
      </c>
      <c r="B1530" s="372" t="s">
        <v>3763</v>
      </c>
      <c r="C1530" s="374" t="s">
        <v>2766</v>
      </c>
      <c r="D1530" s="400" t="s">
        <v>1751</v>
      </c>
      <c r="E1530" s="376">
        <v>1829.97</v>
      </c>
      <c r="F1530" s="994"/>
      <c r="G1530" s="377">
        <f>E1530*F1530</f>
        <v>0</v>
      </c>
      <c r="H1530" s="374" t="s">
        <v>4239</v>
      </c>
      <c r="I1530" s="946"/>
      <c r="J1530" s="1005" t="str">
        <f t="shared" si="33"/>
        <v>CHYBNÁ CENA</v>
      </c>
    </row>
    <row r="1531" spans="1:10" s="113" customFormat="1">
      <c r="A1531" s="371"/>
      <c r="B1531" s="372"/>
      <c r="C1531" s="380" t="s">
        <v>323</v>
      </c>
      <c r="D1531" s="396"/>
      <c r="E1531" s="376"/>
      <c r="F1531" s="994"/>
      <c r="G1531" s="377"/>
      <c r="H1531" s="374"/>
      <c r="I1531" s="946"/>
      <c r="J1531" s="1005" t="str">
        <f t="shared" si="33"/>
        <v/>
      </c>
    </row>
    <row r="1532" spans="1:10" s="113" customFormat="1">
      <c r="A1532" s="378"/>
      <c r="B1532" s="395"/>
      <c r="C1532" s="380" t="s">
        <v>2931</v>
      </c>
      <c r="D1532" s="381"/>
      <c r="E1532" s="382"/>
      <c r="F1532" s="995"/>
      <c r="G1532" s="384"/>
      <c r="H1532" s="374"/>
      <c r="I1532" s="946"/>
      <c r="J1532" s="1005" t="str">
        <f t="shared" si="33"/>
        <v/>
      </c>
    </row>
    <row r="1533" spans="1:10" s="113" customFormat="1">
      <c r="A1533" s="371">
        <v>5</v>
      </c>
      <c r="B1533" s="372" t="s">
        <v>3764</v>
      </c>
      <c r="C1533" s="374" t="s">
        <v>2767</v>
      </c>
      <c r="D1533" s="400" t="s">
        <v>1751</v>
      </c>
      <c r="E1533" s="376">
        <v>22.263999999999999</v>
      </c>
      <c r="F1533" s="994"/>
      <c r="G1533" s="377">
        <f>E1533*F1533</f>
        <v>0</v>
      </c>
      <c r="H1533" s="374" t="s">
        <v>4239</v>
      </c>
      <c r="I1533" s="946"/>
      <c r="J1533" s="1005" t="str">
        <f t="shared" si="33"/>
        <v>CHYBNÁ CENA</v>
      </c>
    </row>
    <row r="1534" spans="1:10" s="113" customFormat="1">
      <c r="A1534" s="371"/>
      <c r="B1534" s="372"/>
      <c r="C1534" s="380" t="s">
        <v>2768</v>
      </c>
      <c r="D1534" s="396"/>
      <c r="E1534" s="376"/>
      <c r="F1534" s="994"/>
      <c r="G1534" s="377"/>
      <c r="H1534" s="374"/>
      <c r="I1534" s="946"/>
      <c r="J1534" s="1005" t="str">
        <f t="shared" si="33"/>
        <v/>
      </c>
    </row>
    <row r="1535" spans="1:10" s="113" customFormat="1">
      <c r="A1535" s="378"/>
      <c r="B1535" s="395"/>
      <c r="C1535" s="380" t="s">
        <v>2931</v>
      </c>
      <c r="D1535" s="381"/>
      <c r="E1535" s="382"/>
      <c r="F1535" s="995"/>
      <c r="G1535" s="384"/>
      <c r="H1535" s="374"/>
      <c r="I1535" s="946"/>
      <c r="J1535" s="1005" t="str">
        <f t="shared" si="33"/>
        <v/>
      </c>
    </row>
    <row r="1536" spans="1:10" s="113" customFormat="1" ht="33.75">
      <c r="A1536" s="371">
        <v>6</v>
      </c>
      <c r="B1536" s="372" t="s">
        <v>1990</v>
      </c>
      <c r="C1536" s="374" t="s">
        <v>1991</v>
      </c>
      <c r="D1536" s="400" t="s">
        <v>1751</v>
      </c>
      <c r="E1536" s="376">
        <v>830.57</v>
      </c>
      <c r="F1536" s="994"/>
      <c r="G1536" s="377">
        <f>E1536*F1536</f>
        <v>0</v>
      </c>
      <c r="H1536" s="374" t="s">
        <v>4237</v>
      </c>
      <c r="I1536" s="946"/>
      <c r="J1536" s="1005" t="str">
        <f t="shared" si="33"/>
        <v>CHYBNÁ CENA</v>
      </c>
    </row>
    <row r="1537" spans="1:16" s="113" customFormat="1">
      <c r="A1537" s="371"/>
      <c r="B1537" s="379" t="s">
        <v>577</v>
      </c>
      <c r="C1537" s="380" t="s">
        <v>2769</v>
      </c>
      <c r="D1537" s="396"/>
      <c r="E1537" s="376"/>
      <c r="F1537" s="994"/>
      <c r="G1537" s="377"/>
      <c r="H1537" s="374"/>
      <c r="I1537" s="946"/>
      <c r="J1537" s="1005" t="str">
        <f t="shared" si="33"/>
        <v/>
      </c>
    </row>
    <row r="1538" spans="1:16" s="113" customFormat="1">
      <c r="A1538" s="378"/>
      <c r="B1538" s="379"/>
      <c r="C1538" s="380" t="s">
        <v>2882</v>
      </c>
      <c r="D1538" s="381"/>
      <c r="E1538" s="382"/>
      <c r="F1538" s="995"/>
      <c r="G1538" s="384"/>
      <c r="H1538" s="374"/>
      <c r="I1538" s="946"/>
      <c r="J1538" s="1005" t="str">
        <f t="shared" si="33"/>
        <v/>
      </c>
    </row>
    <row r="1539" spans="1:16" s="113" customFormat="1">
      <c r="A1539" s="378"/>
      <c r="B1539" s="395"/>
      <c r="C1539" s="380" t="s">
        <v>2884</v>
      </c>
      <c r="D1539" s="381"/>
      <c r="E1539" s="382"/>
      <c r="F1539" s="995"/>
      <c r="G1539" s="384"/>
      <c r="H1539" s="374"/>
      <c r="I1539" s="946"/>
      <c r="J1539" s="1005" t="str">
        <f t="shared" si="33"/>
        <v/>
      </c>
    </row>
    <row r="1540" spans="1:16" s="113" customFormat="1">
      <c r="A1540" s="371">
        <v>7</v>
      </c>
      <c r="B1540" s="372" t="s">
        <v>3765</v>
      </c>
      <c r="C1540" s="374" t="s">
        <v>2770</v>
      </c>
      <c r="D1540" s="400" t="s">
        <v>1751</v>
      </c>
      <c r="E1540" s="376">
        <v>913.62699999999995</v>
      </c>
      <c r="F1540" s="994"/>
      <c r="G1540" s="377">
        <f>E1540*F1540</f>
        <v>0</v>
      </c>
      <c r="H1540" s="374" t="s">
        <v>4239</v>
      </c>
      <c r="I1540" s="946"/>
      <c r="J1540" s="1005" t="str">
        <f t="shared" si="33"/>
        <v>CHYBNÁ CENA</v>
      </c>
    </row>
    <row r="1541" spans="1:16" s="113" customFormat="1">
      <c r="A1541" s="371"/>
      <c r="B1541" s="372"/>
      <c r="C1541" s="380" t="s">
        <v>2771</v>
      </c>
      <c r="D1541" s="396"/>
      <c r="E1541" s="376"/>
      <c r="F1541" s="994"/>
      <c r="G1541" s="377"/>
      <c r="H1541" s="374"/>
      <c r="I1541" s="946"/>
      <c r="J1541" s="1005" t="str">
        <f t="shared" si="33"/>
        <v/>
      </c>
    </row>
    <row r="1542" spans="1:16" s="113" customFormat="1">
      <c r="A1542" s="378"/>
      <c r="B1542" s="395"/>
      <c r="C1542" s="380" t="s">
        <v>2931</v>
      </c>
      <c r="D1542" s="381"/>
      <c r="E1542" s="382"/>
      <c r="F1542" s="995"/>
      <c r="G1542" s="384"/>
      <c r="H1542" s="374"/>
      <c r="I1542" s="946"/>
      <c r="J1542" s="1005" t="str">
        <f t="shared" si="33"/>
        <v/>
      </c>
    </row>
    <row r="1543" spans="1:16" s="113" customFormat="1">
      <c r="A1543" s="371">
        <v>8</v>
      </c>
      <c r="B1543" s="372" t="s">
        <v>3768</v>
      </c>
      <c r="C1543" s="374" t="s">
        <v>3769</v>
      </c>
      <c r="D1543" s="400" t="s">
        <v>1751</v>
      </c>
      <c r="E1543" s="376">
        <v>2464.42</v>
      </c>
      <c r="F1543" s="994"/>
      <c r="G1543" s="377">
        <f>E1543*F1543</f>
        <v>0</v>
      </c>
      <c r="H1543" s="374" t="s">
        <v>4239</v>
      </c>
      <c r="I1543" s="946"/>
      <c r="J1543" s="1005" t="str">
        <f t="shared" si="33"/>
        <v>CHYBNÁ CENA</v>
      </c>
    </row>
    <row r="1544" spans="1:16" s="113" customFormat="1">
      <c r="A1544" s="378"/>
      <c r="B1544" s="395"/>
      <c r="C1544" s="380" t="s">
        <v>3770</v>
      </c>
      <c r="D1544" s="381"/>
      <c r="E1544" s="382"/>
      <c r="F1544" s="995"/>
      <c r="G1544" s="384"/>
      <c r="H1544" s="374"/>
      <c r="I1544" s="946"/>
      <c r="J1544" s="1005" t="str">
        <f t="shared" ref="J1544:J1607" si="34">IF((ISBLANK(D1544)),"",IF(G1544&lt;=0,"CHYBNÁ CENA",""))</f>
        <v/>
      </c>
    </row>
    <row r="1545" spans="1:16" s="113" customFormat="1">
      <c r="A1545" s="371">
        <v>9</v>
      </c>
      <c r="B1545" s="372" t="s">
        <v>4240</v>
      </c>
      <c r="C1545" s="374" t="s">
        <v>1992</v>
      </c>
      <c r="D1545" s="400" t="s">
        <v>4492</v>
      </c>
      <c r="E1545" s="376">
        <v>135.6</v>
      </c>
      <c r="F1545" s="994"/>
      <c r="G1545" s="401">
        <f>E1545*F1545</f>
        <v>0</v>
      </c>
      <c r="H1545" s="374" t="s">
        <v>3516</v>
      </c>
      <c r="I1545" s="946"/>
      <c r="J1545" s="1005" t="str">
        <f t="shared" si="34"/>
        <v>CHYBNÁ CENA</v>
      </c>
    </row>
    <row r="1546" spans="1:16" s="113" customFormat="1">
      <c r="A1546" s="378"/>
      <c r="B1546" s="395"/>
      <c r="C1546" s="374"/>
      <c r="D1546" s="400"/>
      <c r="E1546" s="376"/>
      <c r="F1546" s="994"/>
      <c r="G1546" s="401"/>
      <c r="H1546" s="374"/>
      <c r="I1546" s="946"/>
      <c r="J1546" s="1005" t="str">
        <f t="shared" si="34"/>
        <v/>
      </c>
    </row>
    <row r="1547" spans="1:16" s="113" customFormat="1">
      <c r="A1547" s="371">
        <v>10</v>
      </c>
      <c r="B1547" s="372" t="s">
        <v>1993</v>
      </c>
      <c r="C1547" s="374" t="s">
        <v>1994</v>
      </c>
      <c r="D1547" s="400" t="s">
        <v>1766</v>
      </c>
      <c r="E1547" s="376">
        <v>7.5</v>
      </c>
      <c r="F1547" s="994"/>
      <c r="G1547" s="377">
        <f>E1547*F1547</f>
        <v>0</v>
      </c>
      <c r="H1547" s="374"/>
      <c r="I1547" s="946"/>
      <c r="J1547" s="1005" t="str">
        <f t="shared" si="34"/>
        <v>CHYBNÁ CENA</v>
      </c>
    </row>
    <row r="1548" spans="1:16" s="113" customFormat="1">
      <c r="A1548" s="371"/>
      <c r="B1548" s="379" t="s">
        <v>577</v>
      </c>
      <c r="C1548" s="374"/>
      <c r="D1548" s="400"/>
      <c r="E1548" s="376"/>
      <c r="F1548" s="994"/>
      <c r="G1548" s="401"/>
      <c r="H1548" s="374"/>
      <c r="I1548" s="946"/>
      <c r="J1548" s="1005" t="str">
        <f t="shared" si="34"/>
        <v/>
      </c>
    </row>
    <row r="1549" spans="1:16" s="113" customFormat="1">
      <c r="A1549" s="705" t="s">
        <v>4676</v>
      </c>
      <c r="B1549" s="706" t="s">
        <v>1995</v>
      </c>
      <c r="C1549" s="712" t="s">
        <v>1996</v>
      </c>
      <c r="D1549" s="709"/>
      <c r="E1549" s="710"/>
      <c r="F1549" s="998"/>
      <c r="G1549" s="708">
        <f>SUM(G1550:G1564)</f>
        <v>0</v>
      </c>
      <c r="H1549" s="948"/>
      <c r="I1549" s="950"/>
      <c r="J1549" s="1005" t="str">
        <f t="shared" si="34"/>
        <v/>
      </c>
    </row>
    <row r="1550" spans="1:16" s="113" customFormat="1" ht="33.75">
      <c r="A1550" s="371">
        <v>1</v>
      </c>
      <c r="B1550" s="372" t="s">
        <v>3785</v>
      </c>
      <c r="C1550" s="374" t="s">
        <v>3260</v>
      </c>
      <c r="D1550" s="400" t="s">
        <v>1751</v>
      </c>
      <c r="E1550" s="376">
        <v>351.68</v>
      </c>
      <c r="F1550" s="994"/>
      <c r="G1550" s="401">
        <f>E1550*F1550</f>
        <v>0</v>
      </c>
      <c r="H1550" s="374" t="s">
        <v>4237</v>
      </c>
      <c r="I1550" s="946"/>
      <c r="J1550" s="1005" t="str">
        <f t="shared" si="34"/>
        <v>CHYBNÁ CENA</v>
      </c>
    </row>
    <row r="1551" spans="1:16" s="210" customFormat="1">
      <c r="A1551" s="378"/>
      <c r="B1551" s="395"/>
      <c r="C1551" s="380" t="s">
        <v>449</v>
      </c>
      <c r="D1551" s="381"/>
      <c r="E1551" s="382"/>
      <c r="F1551" s="995"/>
      <c r="G1551" s="384"/>
      <c r="H1551" s="374"/>
      <c r="I1551" s="964"/>
      <c r="J1551" s="1005" t="str">
        <f t="shared" si="34"/>
        <v/>
      </c>
      <c r="N1551" s="415" t="s">
        <v>449</v>
      </c>
      <c r="P1551" s="213"/>
    </row>
    <row r="1552" spans="1:16" s="210" customFormat="1">
      <c r="A1552" s="378"/>
      <c r="B1552" s="395"/>
      <c r="C1552" s="380" t="s">
        <v>450</v>
      </c>
      <c r="D1552" s="381"/>
      <c r="E1552" s="382"/>
      <c r="F1552" s="995"/>
      <c r="G1552" s="384"/>
      <c r="H1552" s="374"/>
      <c r="I1552" s="964"/>
      <c r="J1552" s="1005" t="str">
        <f t="shared" si="34"/>
        <v/>
      </c>
      <c r="N1552" s="415" t="s">
        <v>450</v>
      </c>
      <c r="P1552" s="213"/>
    </row>
    <row r="1553" spans="1:16" s="210" customFormat="1">
      <c r="A1553" s="378"/>
      <c r="B1553" s="395"/>
      <c r="C1553" s="380" t="s">
        <v>2885</v>
      </c>
      <c r="D1553" s="381"/>
      <c r="E1553" s="382"/>
      <c r="F1553" s="995"/>
      <c r="G1553" s="384"/>
      <c r="H1553" s="374"/>
      <c r="I1553" s="964"/>
      <c r="J1553" s="1005" t="str">
        <f t="shared" si="34"/>
        <v/>
      </c>
      <c r="N1553" s="415" t="s">
        <v>2885</v>
      </c>
      <c r="P1553" s="213"/>
    </row>
    <row r="1554" spans="1:16" s="210" customFormat="1">
      <c r="A1554" s="378"/>
      <c r="B1554" s="395"/>
      <c r="C1554" s="380" t="s">
        <v>2886</v>
      </c>
      <c r="D1554" s="381"/>
      <c r="E1554" s="382"/>
      <c r="F1554" s="995"/>
      <c r="G1554" s="384"/>
      <c r="H1554" s="374"/>
      <c r="I1554" s="964"/>
      <c r="J1554" s="1005" t="str">
        <f t="shared" si="34"/>
        <v/>
      </c>
      <c r="N1554" s="415" t="s">
        <v>2886</v>
      </c>
      <c r="P1554" s="213"/>
    </row>
    <row r="1555" spans="1:16" s="210" customFormat="1">
      <c r="A1555" s="378"/>
      <c r="B1555" s="395"/>
      <c r="C1555" s="380" t="s">
        <v>3488</v>
      </c>
      <c r="D1555" s="381"/>
      <c r="E1555" s="382"/>
      <c r="F1555" s="995"/>
      <c r="G1555" s="384"/>
      <c r="H1555" s="374"/>
      <c r="I1555" s="964"/>
      <c r="J1555" s="1005" t="str">
        <f t="shared" si="34"/>
        <v/>
      </c>
      <c r="N1555" s="415" t="s">
        <v>3488</v>
      </c>
      <c r="P1555" s="213"/>
    </row>
    <row r="1556" spans="1:16" s="113" customFormat="1" ht="33.75">
      <c r="A1556" s="371">
        <v>2</v>
      </c>
      <c r="B1556" s="372" t="s">
        <v>1997</v>
      </c>
      <c r="C1556" s="374" t="s">
        <v>1998</v>
      </c>
      <c r="D1556" s="400" t="s">
        <v>1751</v>
      </c>
      <c r="E1556" s="376">
        <v>486.07</v>
      </c>
      <c r="F1556" s="994"/>
      <c r="G1556" s="401">
        <f>E1556*F1556</f>
        <v>0</v>
      </c>
      <c r="H1556" s="374" t="s">
        <v>4237</v>
      </c>
      <c r="I1556" s="946"/>
      <c r="J1556" s="1005" t="str">
        <f t="shared" si="34"/>
        <v>CHYBNÁ CENA</v>
      </c>
    </row>
    <row r="1557" spans="1:16" s="210" customFormat="1">
      <c r="A1557" s="378"/>
      <c r="B1557" s="395"/>
      <c r="C1557" s="380" t="s">
        <v>449</v>
      </c>
      <c r="D1557" s="381"/>
      <c r="E1557" s="382"/>
      <c r="F1557" s="995"/>
      <c r="G1557" s="384"/>
      <c r="H1557" s="374"/>
      <c r="I1557" s="964"/>
      <c r="J1557" s="1005" t="str">
        <f t="shared" si="34"/>
        <v/>
      </c>
      <c r="N1557" s="415" t="s">
        <v>449</v>
      </c>
      <c r="P1557" s="213"/>
    </row>
    <row r="1558" spans="1:16" s="210" customFormat="1">
      <c r="A1558" s="378"/>
      <c r="B1558" s="395"/>
      <c r="C1558" s="380" t="s">
        <v>450</v>
      </c>
      <c r="D1558" s="381"/>
      <c r="E1558" s="382"/>
      <c r="F1558" s="995"/>
      <c r="G1558" s="384"/>
      <c r="H1558" s="374"/>
      <c r="I1558" s="964"/>
      <c r="J1558" s="1005" t="str">
        <f t="shared" si="34"/>
        <v/>
      </c>
      <c r="N1558" s="415" t="s">
        <v>450</v>
      </c>
      <c r="P1558" s="213"/>
    </row>
    <row r="1559" spans="1:16" s="210" customFormat="1">
      <c r="A1559" s="378"/>
      <c r="B1559" s="395"/>
      <c r="C1559" s="380" t="s">
        <v>3489</v>
      </c>
      <c r="D1559" s="381"/>
      <c r="E1559" s="382"/>
      <c r="F1559" s="995"/>
      <c r="G1559" s="384"/>
      <c r="H1559" s="374"/>
      <c r="I1559" s="964"/>
      <c r="J1559" s="1005" t="str">
        <f t="shared" si="34"/>
        <v/>
      </c>
      <c r="N1559" s="415" t="s">
        <v>3489</v>
      </c>
      <c r="P1559" s="213"/>
    </row>
    <row r="1560" spans="1:16" s="210" customFormat="1">
      <c r="A1560" s="378"/>
      <c r="B1560" s="395"/>
      <c r="C1560" s="380" t="s">
        <v>2885</v>
      </c>
      <c r="D1560" s="381"/>
      <c r="E1560" s="382"/>
      <c r="F1560" s="995"/>
      <c r="G1560" s="384"/>
      <c r="H1560" s="374"/>
      <c r="I1560" s="964"/>
      <c r="J1560" s="1005" t="str">
        <f t="shared" si="34"/>
        <v/>
      </c>
      <c r="N1560" s="415" t="s">
        <v>2885</v>
      </c>
      <c r="P1560" s="213"/>
    </row>
    <row r="1561" spans="1:16" s="210" customFormat="1">
      <c r="A1561" s="378"/>
      <c r="B1561" s="395"/>
      <c r="C1561" s="380" t="s">
        <v>2886</v>
      </c>
      <c r="D1561" s="381"/>
      <c r="E1561" s="382"/>
      <c r="F1561" s="995"/>
      <c r="G1561" s="384"/>
      <c r="H1561" s="374"/>
      <c r="I1561" s="964"/>
      <c r="J1561" s="1005" t="str">
        <f t="shared" si="34"/>
        <v/>
      </c>
      <c r="N1561" s="415" t="s">
        <v>2886</v>
      </c>
      <c r="P1561" s="213"/>
    </row>
    <row r="1562" spans="1:16" s="210" customFormat="1">
      <c r="A1562" s="371">
        <v>3</v>
      </c>
      <c r="B1562" s="372" t="s">
        <v>3490</v>
      </c>
      <c r="C1562" s="374" t="s">
        <v>3491</v>
      </c>
      <c r="D1562" s="400" t="s">
        <v>1751</v>
      </c>
      <c r="E1562" s="376">
        <f>E1550+E1556</f>
        <v>837.75</v>
      </c>
      <c r="F1562" s="994"/>
      <c r="G1562" s="401">
        <f>E1562*F1562</f>
        <v>0</v>
      </c>
      <c r="H1562" s="374" t="s">
        <v>4239</v>
      </c>
      <c r="I1562" s="946"/>
      <c r="J1562" s="1005" t="str">
        <f t="shared" si="34"/>
        <v>CHYBNÁ CENA</v>
      </c>
      <c r="N1562" s="415"/>
      <c r="P1562" s="213"/>
    </row>
    <row r="1563" spans="1:16" s="210" customFormat="1">
      <c r="A1563" s="371"/>
      <c r="B1563" s="379" t="s">
        <v>577</v>
      </c>
      <c r="C1563" s="380" t="s">
        <v>4241</v>
      </c>
      <c r="D1563" s="400"/>
      <c r="E1563" s="376"/>
      <c r="F1563" s="994"/>
      <c r="G1563" s="401"/>
      <c r="H1563" s="374"/>
      <c r="I1563" s="946"/>
      <c r="J1563" s="1005" t="str">
        <f t="shared" si="34"/>
        <v/>
      </c>
      <c r="N1563" s="415"/>
      <c r="P1563" s="213"/>
    </row>
    <row r="1564" spans="1:16" s="113" customFormat="1">
      <c r="A1564" s="371">
        <v>4</v>
      </c>
      <c r="B1564" s="372" t="s">
        <v>1999</v>
      </c>
      <c r="C1564" s="374" t="s">
        <v>2000</v>
      </c>
      <c r="D1564" s="400" t="s">
        <v>1766</v>
      </c>
      <c r="E1564" s="376">
        <v>7.5</v>
      </c>
      <c r="F1564" s="994"/>
      <c r="G1564" s="401">
        <f>E1564*F1564</f>
        <v>0</v>
      </c>
      <c r="H1564" s="374"/>
      <c r="I1564" s="946"/>
      <c r="J1564" s="1005" t="str">
        <f t="shared" si="34"/>
        <v>CHYBNÁ CENA</v>
      </c>
    </row>
    <row r="1565" spans="1:16" s="113" customFormat="1">
      <c r="A1565" s="371"/>
      <c r="B1565" s="379" t="s">
        <v>577</v>
      </c>
      <c r="C1565" s="374"/>
      <c r="D1565" s="400"/>
      <c r="E1565" s="376"/>
      <c r="F1565" s="994"/>
      <c r="G1565" s="401"/>
      <c r="H1565" s="374"/>
      <c r="I1565" s="946"/>
      <c r="J1565" s="1005" t="str">
        <f t="shared" si="34"/>
        <v/>
      </c>
    </row>
    <row r="1566" spans="1:16" s="113" customFormat="1">
      <c r="A1566" s="705" t="s">
        <v>4676</v>
      </c>
      <c r="B1566" s="706" t="s">
        <v>2001</v>
      </c>
      <c r="C1566" s="712" t="s">
        <v>962</v>
      </c>
      <c r="D1566" s="709"/>
      <c r="E1566" s="710"/>
      <c r="F1566" s="998"/>
      <c r="G1566" s="708">
        <f>SUM(G1567:G1584)</f>
        <v>0</v>
      </c>
      <c r="H1566" s="948"/>
      <c r="I1566" s="950"/>
      <c r="J1566" s="1005" t="str">
        <f t="shared" si="34"/>
        <v/>
      </c>
    </row>
    <row r="1567" spans="1:16" s="113" customFormat="1" ht="51" customHeight="1">
      <c r="A1567" s="371">
        <v>1</v>
      </c>
      <c r="B1567" s="372" t="s">
        <v>963</v>
      </c>
      <c r="C1567" s="374" t="s">
        <v>3261</v>
      </c>
      <c r="D1567" s="400" t="s">
        <v>1751</v>
      </c>
      <c r="E1567" s="376">
        <v>1058.3</v>
      </c>
      <c r="F1567" s="994"/>
      <c r="G1567" s="401">
        <f>E1567*F1567</f>
        <v>0</v>
      </c>
      <c r="H1567" s="374" t="s">
        <v>84</v>
      </c>
      <c r="I1567" s="946"/>
      <c r="J1567" s="1005" t="str">
        <f t="shared" si="34"/>
        <v>CHYBNÁ CENA</v>
      </c>
    </row>
    <row r="1568" spans="1:16" s="113" customFormat="1">
      <c r="A1568" s="371"/>
      <c r="B1568" s="379" t="s">
        <v>577</v>
      </c>
      <c r="C1568" s="380" t="s">
        <v>85</v>
      </c>
      <c r="D1568" s="400"/>
      <c r="E1568" s="376"/>
      <c r="F1568" s="994"/>
      <c r="G1568" s="401"/>
      <c r="H1568" s="374"/>
      <c r="I1568" s="946"/>
      <c r="J1568" s="1005" t="str">
        <f t="shared" si="34"/>
        <v/>
      </c>
    </row>
    <row r="1569" spans="1:10" s="113" customFormat="1">
      <c r="A1569" s="371"/>
      <c r="B1569" s="372"/>
      <c r="C1569" s="380" t="s">
        <v>3754</v>
      </c>
      <c r="D1569" s="400"/>
      <c r="E1569" s="376"/>
      <c r="F1569" s="994"/>
      <c r="G1569" s="401"/>
      <c r="H1569" s="374"/>
      <c r="I1569" s="946"/>
      <c r="J1569" s="1005" t="str">
        <f t="shared" si="34"/>
        <v/>
      </c>
    </row>
    <row r="1570" spans="1:10" s="113" customFormat="1">
      <c r="A1570" s="371">
        <v>2</v>
      </c>
      <c r="B1570" s="372" t="s">
        <v>964</v>
      </c>
      <c r="C1570" s="374" t="s">
        <v>965</v>
      </c>
      <c r="D1570" s="400" t="s">
        <v>1751</v>
      </c>
      <c r="E1570" s="376">
        <v>1079.47</v>
      </c>
      <c r="F1570" s="994"/>
      <c r="G1570" s="401">
        <f>E1570*F1570</f>
        <v>0</v>
      </c>
      <c r="H1570" s="374"/>
      <c r="I1570" s="946"/>
      <c r="J1570" s="1005" t="str">
        <f t="shared" si="34"/>
        <v>CHYBNÁ CENA</v>
      </c>
    </row>
    <row r="1571" spans="1:10" s="113" customFormat="1">
      <c r="A1571" s="371"/>
      <c r="B1571" s="372"/>
      <c r="C1571" s="380" t="s">
        <v>86</v>
      </c>
      <c r="D1571" s="400"/>
      <c r="E1571" s="376"/>
      <c r="F1571" s="994"/>
      <c r="G1571" s="401"/>
      <c r="H1571" s="374"/>
      <c r="I1571" s="946"/>
      <c r="J1571" s="1005" t="str">
        <f t="shared" si="34"/>
        <v/>
      </c>
    </row>
    <row r="1572" spans="1:10" s="113" customFormat="1">
      <c r="A1572" s="371"/>
      <c r="B1572" s="372"/>
      <c r="C1572" s="380" t="s">
        <v>3755</v>
      </c>
      <c r="D1572" s="400"/>
      <c r="E1572" s="376"/>
      <c r="F1572" s="994"/>
      <c r="G1572" s="401"/>
      <c r="H1572" s="374"/>
      <c r="I1572" s="946"/>
      <c r="J1572" s="1005" t="str">
        <f t="shared" si="34"/>
        <v/>
      </c>
    </row>
    <row r="1573" spans="1:10" s="113" customFormat="1" ht="33.75">
      <c r="A1573" s="371">
        <v>3</v>
      </c>
      <c r="B1573" s="372" t="s">
        <v>4444</v>
      </c>
      <c r="C1573" s="374" t="s">
        <v>4445</v>
      </c>
      <c r="D1573" s="400" t="s">
        <v>1751</v>
      </c>
      <c r="E1573" s="376">
        <v>1163.6600000000001</v>
      </c>
      <c r="F1573" s="994"/>
      <c r="G1573" s="401">
        <f>E1573*F1573</f>
        <v>0</v>
      </c>
      <c r="H1573" s="374" t="s">
        <v>4237</v>
      </c>
      <c r="I1573" s="946"/>
      <c r="J1573" s="1005" t="str">
        <f t="shared" si="34"/>
        <v>CHYBNÁ CENA</v>
      </c>
    </row>
    <row r="1574" spans="1:10" s="113" customFormat="1">
      <c r="A1574" s="371"/>
      <c r="B1574" s="379" t="s">
        <v>577</v>
      </c>
      <c r="C1574" s="380" t="s">
        <v>87</v>
      </c>
      <c r="D1574" s="400"/>
      <c r="E1574" s="376"/>
      <c r="F1574" s="994"/>
      <c r="G1574" s="401"/>
      <c r="H1574" s="374"/>
      <c r="I1574" s="946"/>
      <c r="J1574" s="1005" t="str">
        <f t="shared" si="34"/>
        <v/>
      </c>
    </row>
    <row r="1575" spans="1:10" s="113" customFormat="1">
      <c r="A1575" s="371">
        <v>4</v>
      </c>
      <c r="B1575" s="372" t="s">
        <v>966</v>
      </c>
      <c r="C1575" s="374" t="s">
        <v>4621</v>
      </c>
      <c r="D1575" s="400" t="s">
        <v>1751</v>
      </c>
      <c r="E1575" s="376">
        <v>1221.8399999999999</v>
      </c>
      <c r="F1575" s="994"/>
      <c r="G1575" s="401">
        <f>E1575*F1575</f>
        <v>0</v>
      </c>
      <c r="H1575" s="374"/>
      <c r="I1575" s="946"/>
      <c r="J1575" s="1005" t="str">
        <f t="shared" si="34"/>
        <v>CHYBNÁ CENA</v>
      </c>
    </row>
    <row r="1576" spans="1:10" s="113" customFormat="1">
      <c r="A1576" s="371"/>
      <c r="B1576" s="372"/>
      <c r="C1576" s="380" t="s">
        <v>88</v>
      </c>
      <c r="D1576" s="400"/>
      <c r="E1576" s="376"/>
      <c r="F1576" s="994"/>
      <c r="G1576" s="401"/>
      <c r="H1576" s="374"/>
      <c r="I1576" s="946"/>
      <c r="J1576" s="1005" t="str">
        <f t="shared" si="34"/>
        <v/>
      </c>
    </row>
    <row r="1577" spans="1:10" s="113" customFormat="1">
      <c r="A1577" s="371"/>
      <c r="B1577" s="372"/>
      <c r="C1577" s="380" t="s">
        <v>3756</v>
      </c>
      <c r="D1577" s="400"/>
      <c r="E1577" s="376"/>
      <c r="F1577" s="994"/>
      <c r="G1577" s="401"/>
      <c r="H1577" s="374"/>
      <c r="I1577" s="946"/>
      <c r="J1577" s="1005" t="str">
        <f t="shared" si="34"/>
        <v/>
      </c>
    </row>
    <row r="1578" spans="1:10" s="113" customFormat="1" ht="22.5">
      <c r="A1578" s="371">
        <v>5</v>
      </c>
      <c r="B1578" s="372" t="s">
        <v>967</v>
      </c>
      <c r="C1578" s="374" t="s">
        <v>968</v>
      </c>
      <c r="D1578" s="400" t="s">
        <v>1751</v>
      </c>
      <c r="E1578" s="376">
        <v>2221.96</v>
      </c>
      <c r="F1578" s="994"/>
      <c r="G1578" s="401">
        <f>E1578*F1578</f>
        <v>0</v>
      </c>
      <c r="H1578" s="374" t="s">
        <v>4243</v>
      </c>
      <c r="I1578" s="946"/>
      <c r="J1578" s="1005" t="str">
        <f t="shared" si="34"/>
        <v>CHYBNÁ CENA</v>
      </c>
    </row>
    <row r="1579" spans="1:10" s="113" customFormat="1">
      <c r="A1579" s="371"/>
      <c r="B1579" s="379" t="s">
        <v>577</v>
      </c>
      <c r="C1579" s="380" t="s">
        <v>4242</v>
      </c>
      <c r="D1579" s="400"/>
      <c r="E1579" s="376"/>
      <c r="F1579" s="994"/>
      <c r="G1579" s="401"/>
      <c r="H1579" s="374"/>
      <c r="I1579" s="946"/>
      <c r="J1579" s="1005" t="str">
        <f t="shared" si="34"/>
        <v/>
      </c>
    </row>
    <row r="1580" spans="1:10" s="113" customFormat="1" ht="35.25" customHeight="1">
      <c r="A1580" s="371">
        <v>6</v>
      </c>
      <c r="B1580" s="372" t="s">
        <v>4227</v>
      </c>
      <c r="C1580" s="374" t="s">
        <v>4228</v>
      </c>
      <c r="D1580" s="400" t="s">
        <v>4492</v>
      </c>
      <c r="E1580" s="376">
        <v>1656.3</v>
      </c>
      <c r="F1580" s="994"/>
      <c r="G1580" s="401">
        <f>E1580*F1580</f>
        <v>0</v>
      </c>
      <c r="H1580" s="374" t="s">
        <v>4244</v>
      </c>
      <c r="I1580" s="946"/>
      <c r="J1580" s="1005" t="str">
        <f t="shared" si="34"/>
        <v>CHYBNÁ CENA</v>
      </c>
    </row>
    <row r="1581" spans="1:10" s="113" customFormat="1">
      <c r="A1581" s="371"/>
      <c r="B1581" s="372"/>
      <c r="C1581" s="373"/>
      <c r="D1581" s="400"/>
      <c r="E1581" s="376"/>
      <c r="F1581" s="994"/>
      <c r="G1581" s="401"/>
      <c r="H1581" s="374"/>
      <c r="I1581" s="946"/>
      <c r="J1581" s="1005" t="str">
        <f t="shared" si="34"/>
        <v/>
      </c>
    </row>
    <row r="1582" spans="1:10" s="113" customFormat="1" ht="45">
      <c r="A1582" s="371">
        <v>7</v>
      </c>
      <c r="B1582" s="372" t="s">
        <v>3786</v>
      </c>
      <c r="C1582" s="373" t="s">
        <v>2180</v>
      </c>
      <c r="D1582" s="400" t="s">
        <v>1751</v>
      </c>
      <c r="E1582" s="376">
        <v>330</v>
      </c>
      <c r="F1582" s="994"/>
      <c r="G1582" s="401">
        <f>E1582*F1582</f>
        <v>0</v>
      </c>
      <c r="H1582" s="374" t="s">
        <v>2179</v>
      </c>
      <c r="I1582" s="374" t="s">
        <v>2178</v>
      </c>
      <c r="J1582" s="1005" t="str">
        <f t="shared" si="34"/>
        <v>CHYBNÁ CENA</v>
      </c>
    </row>
    <row r="1583" spans="1:10" s="113" customFormat="1">
      <c r="A1583" s="371"/>
      <c r="B1583" s="372"/>
      <c r="C1583" s="380"/>
      <c r="D1583" s="400"/>
      <c r="E1583" s="376"/>
      <c r="F1583" s="994"/>
      <c r="G1583" s="401"/>
      <c r="H1583" s="374"/>
      <c r="I1583" s="946"/>
      <c r="J1583" s="1005" t="str">
        <f t="shared" si="34"/>
        <v/>
      </c>
    </row>
    <row r="1584" spans="1:10" s="113" customFormat="1">
      <c r="A1584" s="371">
        <v>8</v>
      </c>
      <c r="B1584" s="372" t="s">
        <v>969</v>
      </c>
      <c r="C1584" s="374" t="s">
        <v>970</v>
      </c>
      <c r="D1584" s="400" t="s">
        <v>1766</v>
      </c>
      <c r="E1584" s="376">
        <v>33.450000000000003</v>
      </c>
      <c r="F1584" s="994"/>
      <c r="G1584" s="401">
        <f>E1584*F1584</f>
        <v>0</v>
      </c>
      <c r="H1584" s="374"/>
      <c r="I1584" s="946"/>
      <c r="J1584" s="1005" t="str">
        <f t="shared" si="34"/>
        <v>CHYBNÁ CENA</v>
      </c>
    </row>
    <row r="1585" spans="1:10" s="113" customFormat="1">
      <c r="A1585" s="371"/>
      <c r="B1585" s="379" t="s">
        <v>577</v>
      </c>
      <c r="C1585" s="374"/>
      <c r="D1585" s="400"/>
      <c r="E1585" s="376"/>
      <c r="F1585" s="994"/>
      <c r="G1585" s="800"/>
      <c r="H1585" s="374"/>
      <c r="I1585" s="946"/>
      <c r="J1585" s="1005" t="str">
        <f t="shared" si="34"/>
        <v/>
      </c>
    </row>
    <row r="1586" spans="1:10" s="113" customFormat="1">
      <c r="A1586" s="705" t="s">
        <v>4676</v>
      </c>
      <c r="B1586" s="706" t="s">
        <v>971</v>
      </c>
      <c r="C1586" s="712" t="s">
        <v>972</v>
      </c>
      <c r="D1586" s="709"/>
      <c r="E1586" s="710"/>
      <c r="F1586" s="998"/>
      <c r="G1586" s="708">
        <f>SUM(G1587:G1612)</f>
        <v>0</v>
      </c>
      <c r="H1586" s="948"/>
      <c r="I1586" s="950"/>
      <c r="J1586" s="1005" t="str">
        <f t="shared" si="34"/>
        <v/>
      </c>
    </row>
    <row r="1587" spans="1:10" s="113" customFormat="1" ht="33.75">
      <c r="A1587" s="371">
        <v>1</v>
      </c>
      <c r="B1587" s="372" t="s">
        <v>973</v>
      </c>
      <c r="C1587" s="374" t="s">
        <v>974</v>
      </c>
      <c r="D1587" s="400" t="s">
        <v>1751</v>
      </c>
      <c r="E1587" s="376">
        <v>325.97399999999999</v>
      </c>
      <c r="F1587" s="994"/>
      <c r="G1587" s="401">
        <f>E1587*F1587</f>
        <v>0</v>
      </c>
      <c r="H1587" s="374" t="s">
        <v>4237</v>
      </c>
      <c r="I1587" s="946"/>
      <c r="J1587" s="1005" t="str">
        <f t="shared" si="34"/>
        <v>CHYBNÁ CENA</v>
      </c>
    </row>
    <row r="1588" spans="1:10" s="113" customFormat="1">
      <c r="A1588" s="371"/>
      <c r="B1588" s="372"/>
      <c r="C1588" s="374"/>
      <c r="D1588" s="400"/>
      <c r="E1588" s="376"/>
      <c r="F1588" s="994"/>
      <c r="G1588" s="401"/>
      <c r="H1588" s="374"/>
      <c r="I1588" s="946"/>
      <c r="J1588" s="1005" t="str">
        <f t="shared" si="34"/>
        <v/>
      </c>
    </row>
    <row r="1589" spans="1:10" s="113" customFormat="1" ht="28.5" customHeight="1">
      <c r="A1589" s="371">
        <v>2</v>
      </c>
      <c r="B1589" s="372" t="s">
        <v>975</v>
      </c>
      <c r="C1589" s="374" t="s">
        <v>889</v>
      </c>
      <c r="D1589" s="400" t="s">
        <v>1751</v>
      </c>
      <c r="E1589" s="376">
        <v>319.21940000000001</v>
      </c>
      <c r="F1589" s="994"/>
      <c r="G1589" s="401">
        <f>E1589*F1589</f>
        <v>0</v>
      </c>
      <c r="H1589" s="374" t="s">
        <v>4245</v>
      </c>
      <c r="I1589" s="946"/>
      <c r="J1589" s="1005" t="str">
        <f t="shared" si="34"/>
        <v>CHYBNÁ CENA</v>
      </c>
    </row>
    <row r="1590" spans="1:10" s="113" customFormat="1" ht="22.5">
      <c r="A1590" s="378"/>
      <c r="B1590" s="379" t="s">
        <v>577</v>
      </c>
      <c r="C1590" s="380" t="s">
        <v>890</v>
      </c>
      <c r="D1590" s="805"/>
      <c r="E1590" s="382"/>
      <c r="F1590" s="995"/>
      <c r="G1590" s="401"/>
      <c r="H1590" s="383"/>
      <c r="I1590" s="946"/>
      <c r="J1590" s="1005" t="str">
        <f t="shared" si="34"/>
        <v/>
      </c>
    </row>
    <row r="1591" spans="1:10" s="113" customFormat="1">
      <c r="A1591" s="378"/>
      <c r="B1591" s="395"/>
      <c r="C1591" s="380" t="s">
        <v>891</v>
      </c>
      <c r="D1591" s="805"/>
      <c r="E1591" s="382"/>
      <c r="F1591" s="995"/>
      <c r="G1591" s="401"/>
      <c r="H1591" s="383"/>
      <c r="I1591" s="946"/>
      <c r="J1591" s="1005" t="str">
        <f t="shared" si="34"/>
        <v/>
      </c>
    </row>
    <row r="1592" spans="1:10" s="113" customFormat="1">
      <c r="A1592" s="378"/>
      <c r="B1592" s="395"/>
      <c r="C1592" s="380" t="s">
        <v>892</v>
      </c>
      <c r="D1592" s="805"/>
      <c r="E1592" s="382"/>
      <c r="F1592" s="995"/>
      <c r="G1592" s="401"/>
      <c r="H1592" s="383"/>
      <c r="I1592" s="946"/>
      <c r="J1592" s="1005" t="str">
        <f t="shared" si="34"/>
        <v/>
      </c>
    </row>
    <row r="1593" spans="1:10" s="113" customFormat="1">
      <c r="A1593" s="378"/>
      <c r="B1593" s="395"/>
      <c r="C1593" s="380" t="s">
        <v>893</v>
      </c>
      <c r="D1593" s="805"/>
      <c r="E1593" s="382"/>
      <c r="F1593" s="995"/>
      <c r="G1593" s="401"/>
      <c r="H1593" s="383"/>
      <c r="I1593" s="946"/>
      <c r="J1593" s="1005" t="str">
        <f t="shared" si="34"/>
        <v/>
      </c>
    </row>
    <row r="1594" spans="1:10" s="113" customFormat="1">
      <c r="A1594" s="371">
        <v>3</v>
      </c>
      <c r="B1594" s="372" t="s">
        <v>213</v>
      </c>
      <c r="C1594" s="374" t="s">
        <v>214</v>
      </c>
      <c r="D1594" s="400" t="s">
        <v>1751</v>
      </c>
      <c r="E1594" s="376">
        <v>188.16</v>
      </c>
      <c r="F1594" s="994"/>
      <c r="G1594" s="401">
        <f>E1594*F1594</f>
        <v>0</v>
      </c>
      <c r="H1594" s="374" t="s">
        <v>3526</v>
      </c>
      <c r="I1594" s="946"/>
      <c r="J1594" s="1005" t="str">
        <f t="shared" si="34"/>
        <v>CHYBNÁ CENA</v>
      </c>
    </row>
    <row r="1595" spans="1:10" s="113" customFormat="1">
      <c r="A1595" s="378"/>
      <c r="B1595" s="379" t="s">
        <v>577</v>
      </c>
      <c r="C1595" s="380" t="s">
        <v>215</v>
      </c>
      <c r="D1595" s="805"/>
      <c r="E1595" s="382"/>
      <c r="F1595" s="995"/>
      <c r="G1595" s="401"/>
      <c r="H1595" s="383"/>
      <c r="I1595" s="946"/>
      <c r="J1595" s="1005" t="str">
        <f t="shared" si="34"/>
        <v/>
      </c>
    </row>
    <row r="1596" spans="1:10" s="113" customFormat="1">
      <c r="A1596" s="378"/>
      <c r="B1596" s="395"/>
      <c r="C1596" s="380" t="s">
        <v>216</v>
      </c>
      <c r="D1596" s="805"/>
      <c r="E1596" s="382"/>
      <c r="F1596" s="995"/>
      <c r="G1596" s="401"/>
      <c r="H1596" s="383"/>
      <c r="I1596" s="946"/>
      <c r="J1596" s="1005" t="str">
        <f t="shared" si="34"/>
        <v/>
      </c>
    </row>
    <row r="1597" spans="1:10" s="113" customFormat="1">
      <c r="A1597" s="378"/>
      <c r="B1597" s="395"/>
      <c r="C1597" s="380" t="s">
        <v>217</v>
      </c>
      <c r="D1597" s="805"/>
      <c r="E1597" s="382"/>
      <c r="F1597" s="995"/>
      <c r="G1597" s="401"/>
      <c r="H1597" s="383"/>
      <c r="I1597" s="946"/>
      <c r="J1597" s="1005" t="str">
        <f t="shared" si="34"/>
        <v/>
      </c>
    </row>
    <row r="1598" spans="1:10" s="113" customFormat="1">
      <c r="A1598" s="378"/>
      <c r="B1598" s="395"/>
      <c r="C1598" s="380" t="s">
        <v>218</v>
      </c>
      <c r="D1598" s="805"/>
      <c r="E1598" s="382"/>
      <c r="F1598" s="995"/>
      <c r="G1598" s="401"/>
      <c r="H1598" s="383"/>
      <c r="I1598" s="946"/>
      <c r="J1598" s="1005" t="str">
        <f t="shared" si="34"/>
        <v/>
      </c>
    </row>
    <row r="1599" spans="1:10" s="113" customFormat="1">
      <c r="A1599" s="378"/>
      <c r="B1599" s="395"/>
      <c r="C1599" s="380" t="s">
        <v>219</v>
      </c>
      <c r="D1599" s="805"/>
      <c r="E1599" s="382"/>
      <c r="F1599" s="995"/>
      <c r="G1599" s="401"/>
      <c r="H1599" s="383"/>
      <c r="I1599" s="946"/>
      <c r="J1599" s="1005" t="str">
        <f t="shared" si="34"/>
        <v/>
      </c>
    </row>
    <row r="1600" spans="1:10" s="113" customFormat="1">
      <c r="A1600" s="378"/>
      <c r="B1600" s="395"/>
      <c r="C1600" s="380" t="s">
        <v>220</v>
      </c>
      <c r="D1600" s="805"/>
      <c r="E1600" s="382"/>
      <c r="F1600" s="995"/>
      <c r="G1600" s="401"/>
      <c r="H1600" s="383"/>
      <c r="I1600" s="946"/>
      <c r="J1600" s="1005" t="str">
        <f t="shared" si="34"/>
        <v/>
      </c>
    </row>
    <row r="1601" spans="1:10" s="113" customFormat="1">
      <c r="A1601" s="378"/>
      <c r="B1601" s="395"/>
      <c r="C1601" s="380" t="s">
        <v>221</v>
      </c>
      <c r="D1601" s="805"/>
      <c r="E1601" s="382"/>
      <c r="F1601" s="995"/>
      <c r="G1601" s="401"/>
      <c r="H1601" s="383"/>
      <c r="I1601" s="946"/>
      <c r="J1601" s="1005" t="str">
        <f t="shared" si="34"/>
        <v/>
      </c>
    </row>
    <row r="1602" spans="1:10" s="113" customFormat="1">
      <c r="A1602" s="378"/>
      <c r="B1602" s="395"/>
      <c r="C1602" s="380" t="s">
        <v>222</v>
      </c>
      <c r="D1602" s="805"/>
      <c r="E1602" s="382"/>
      <c r="F1602" s="995"/>
      <c r="G1602" s="401"/>
      <c r="H1602" s="383"/>
      <c r="I1602" s="946"/>
      <c r="J1602" s="1005" t="str">
        <f t="shared" si="34"/>
        <v/>
      </c>
    </row>
    <row r="1603" spans="1:10" s="113" customFormat="1">
      <c r="A1603" s="378"/>
      <c r="B1603" s="395"/>
      <c r="C1603" s="380" t="s">
        <v>223</v>
      </c>
      <c r="D1603" s="805"/>
      <c r="E1603" s="382"/>
      <c r="F1603" s="995"/>
      <c r="G1603" s="401"/>
      <c r="H1603" s="383"/>
      <c r="I1603" s="946"/>
      <c r="J1603" s="1005" t="str">
        <f t="shared" si="34"/>
        <v/>
      </c>
    </row>
    <row r="1604" spans="1:10" s="113" customFormat="1">
      <c r="A1604" s="378"/>
      <c r="B1604" s="395"/>
      <c r="C1604" s="380" t="s">
        <v>224</v>
      </c>
      <c r="D1604" s="805"/>
      <c r="E1604" s="382"/>
      <c r="F1604" s="995"/>
      <c r="G1604" s="401"/>
      <c r="H1604" s="383"/>
      <c r="I1604" s="946"/>
      <c r="J1604" s="1005" t="str">
        <f t="shared" si="34"/>
        <v/>
      </c>
    </row>
    <row r="1605" spans="1:10" s="113" customFormat="1">
      <c r="A1605" s="378"/>
      <c r="B1605" s="395"/>
      <c r="C1605" s="380" t="s">
        <v>225</v>
      </c>
      <c r="D1605" s="805"/>
      <c r="E1605" s="382"/>
      <c r="F1605" s="995"/>
      <c r="G1605" s="401"/>
      <c r="H1605" s="383"/>
      <c r="I1605" s="946"/>
      <c r="J1605" s="1005" t="str">
        <f t="shared" si="34"/>
        <v/>
      </c>
    </row>
    <row r="1606" spans="1:10" s="113" customFormat="1">
      <c r="A1606" s="378"/>
      <c r="B1606" s="395"/>
      <c r="C1606" s="380" t="s">
        <v>692</v>
      </c>
      <c r="D1606" s="805"/>
      <c r="E1606" s="382"/>
      <c r="F1606" s="995"/>
      <c r="G1606" s="401"/>
      <c r="H1606" s="383"/>
      <c r="I1606" s="946"/>
      <c r="J1606" s="1005" t="str">
        <f t="shared" si="34"/>
        <v/>
      </c>
    </row>
    <row r="1607" spans="1:10" s="113" customFormat="1">
      <c r="A1607" s="378"/>
      <c r="B1607" s="395"/>
      <c r="C1607" s="380" t="s">
        <v>226</v>
      </c>
      <c r="D1607" s="805"/>
      <c r="E1607" s="382"/>
      <c r="F1607" s="995"/>
      <c r="G1607" s="401"/>
      <c r="H1607" s="383"/>
      <c r="I1607" s="946"/>
      <c r="J1607" s="1005" t="str">
        <f t="shared" si="34"/>
        <v/>
      </c>
    </row>
    <row r="1608" spans="1:10" s="113" customFormat="1">
      <c r="A1608" s="378"/>
      <c r="B1608" s="395"/>
      <c r="C1608" s="380" t="s">
        <v>693</v>
      </c>
      <c r="D1608" s="805"/>
      <c r="E1608" s="382"/>
      <c r="F1608" s="995"/>
      <c r="G1608" s="401"/>
      <c r="H1608" s="383"/>
      <c r="I1608" s="946"/>
      <c r="J1608" s="1005" t="str">
        <f t="shared" ref="J1608:J1627" si="35">IF((ISBLANK(D1608)),"",IF(G1608&lt;=0,"CHYBNÁ CENA",""))</f>
        <v/>
      </c>
    </row>
    <row r="1609" spans="1:10" s="113" customFormat="1">
      <c r="A1609" s="378"/>
      <c r="B1609" s="395"/>
      <c r="C1609" s="380" t="s">
        <v>227</v>
      </c>
      <c r="D1609" s="805"/>
      <c r="E1609" s="382"/>
      <c r="F1609" s="995"/>
      <c r="G1609" s="401"/>
      <c r="H1609" s="383"/>
      <c r="I1609" s="946"/>
      <c r="J1609" s="1005" t="str">
        <f t="shared" si="35"/>
        <v/>
      </c>
    </row>
    <row r="1610" spans="1:10" s="113" customFormat="1">
      <c r="A1610" s="378"/>
      <c r="B1610" s="395"/>
      <c r="C1610" s="380" t="s">
        <v>228</v>
      </c>
      <c r="D1610" s="805"/>
      <c r="E1610" s="382"/>
      <c r="F1610" s="995"/>
      <c r="G1610" s="401"/>
      <c r="H1610" s="383"/>
      <c r="I1610" s="946"/>
      <c r="J1610" s="1005" t="str">
        <f t="shared" si="35"/>
        <v/>
      </c>
    </row>
    <row r="1611" spans="1:10" s="113" customFormat="1">
      <c r="A1611" s="378"/>
      <c r="B1611" s="395"/>
      <c r="C1611" s="380" t="s">
        <v>1735</v>
      </c>
      <c r="D1611" s="805"/>
      <c r="E1611" s="382"/>
      <c r="F1611" s="995"/>
      <c r="G1611" s="401"/>
      <c r="H1611" s="383"/>
      <c r="I1611" s="946"/>
      <c r="J1611" s="1005" t="str">
        <f t="shared" si="35"/>
        <v/>
      </c>
    </row>
    <row r="1612" spans="1:10" s="113" customFormat="1">
      <c r="A1612" s="378"/>
      <c r="B1612" s="395"/>
      <c r="C1612" s="380" t="s">
        <v>229</v>
      </c>
      <c r="D1612" s="805"/>
      <c r="E1612" s="382"/>
      <c r="F1612" s="995"/>
      <c r="G1612" s="401"/>
      <c r="H1612" s="383"/>
      <c r="I1612" s="946"/>
      <c r="J1612" s="1005" t="str">
        <f t="shared" si="35"/>
        <v/>
      </c>
    </row>
    <row r="1613" spans="1:10" s="113" customFormat="1">
      <c r="A1613" s="705" t="s">
        <v>4676</v>
      </c>
      <c r="B1613" s="706" t="s">
        <v>230</v>
      </c>
      <c r="C1613" s="712" t="s">
        <v>231</v>
      </c>
      <c r="D1613" s="709"/>
      <c r="E1613" s="710"/>
      <c r="F1613" s="998"/>
      <c r="G1613" s="708">
        <f>SUM(G1614:G1619)</f>
        <v>0</v>
      </c>
      <c r="H1613" s="948"/>
      <c r="I1613" s="950"/>
      <c r="J1613" s="1005" t="str">
        <f t="shared" si="35"/>
        <v/>
      </c>
    </row>
    <row r="1614" spans="1:10" s="113" customFormat="1" ht="33.75">
      <c r="A1614" s="371">
        <v>1</v>
      </c>
      <c r="B1614" s="372" t="s">
        <v>232</v>
      </c>
      <c r="C1614" s="374" t="s">
        <v>233</v>
      </c>
      <c r="D1614" s="400" t="s">
        <v>1751</v>
      </c>
      <c r="E1614" s="376">
        <v>14516.67</v>
      </c>
      <c r="F1614" s="994"/>
      <c r="G1614" s="401">
        <f>E1614*F1614</f>
        <v>0</v>
      </c>
      <c r="H1614" s="374" t="s">
        <v>4237</v>
      </c>
      <c r="I1614" s="946"/>
      <c r="J1614" s="1005" t="str">
        <f t="shared" si="35"/>
        <v>CHYBNÁ CENA</v>
      </c>
    </row>
    <row r="1615" spans="1:10" s="113" customFormat="1">
      <c r="A1615" s="371"/>
      <c r="B1615" s="379" t="s">
        <v>577</v>
      </c>
      <c r="C1615" s="374"/>
      <c r="D1615" s="400"/>
      <c r="E1615" s="376"/>
      <c r="F1615" s="994"/>
      <c r="G1615" s="401"/>
      <c r="H1615" s="374"/>
      <c r="I1615" s="946"/>
      <c r="J1615" s="1005" t="str">
        <f t="shared" si="35"/>
        <v/>
      </c>
    </row>
    <row r="1616" spans="1:10" s="113" customFormat="1" ht="33.75">
      <c r="A1616" s="371">
        <v>2</v>
      </c>
      <c r="B1616" s="372" t="s">
        <v>234</v>
      </c>
      <c r="C1616" s="374" t="s">
        <v>235</v>
      </c>
      <c r="D1616" s="400" t="s">
        <v>1751</v>
      </c>
      <c r="E1616" s="376">
        <v>14516.67</v>
      </c>
      <c r="F1616" s="994"/>
      <c r="G1616" s="401">
        <f>E1616*F1616</f>
        <v>0</v>
      </c>
      <c r="H1616" s="374" t="s">
        <v>4237</v>
      </c>
      <c r="I1616" s="946"/>
      <c r="J1616" s="1005" t="str">
        <f t="shared" si="35"/>
        <v>CHYBNÁ CENA</v>
      </c>
    </row>
    <row r="1617" spans="1:10" s="113" customFormat="1">
      <c r="A1617" s="371"/>
      <c r="B1617" s="379" t="s">
        <v>577</v>
      </c>
      <c r="C1617" s="374"/>
      <c r="D1617" s="400"/>
      <c r="E1617" s="376"/>
      <c r="F1617" s="994"/>
      <c r="G1617" s="401"/>
      <c r="H1617" s="374"/>
      <c r="I1617" s="946"/>
      <c r="J1617" s="1005" t="str">
        <f t="shared" si="35"/>
        <v/>
      </c>
    </row>
    <row r="1618" spans="1:10" s="113" customFormat="1">
      <c r="A1618" s="371">
        <v>3</v>
      </c>
      <c r="B1618" s="372" t="s">
        <v>310</v>
      </c>
      <c r="C1618" s="374" t="s">
        <v>311</v>
      </c>
      <c r="D1618" s="400" t="s">
        <v>1751</v>
      </c>
      <c r="E1618" s="376">
        <v>315.60000000000002</v>
      </c>
      <c r="F1618" s="994"/>
      <c r="G1618" s="401">
        <f>E1618*F1618</f>
        <v>0</v>
      </c>
      <c r="H1618" s="374" t="s">
        <v>312</v>
      </c>
      <c r="I1618" s="946"/>
      <c r="J1618" s="1005" t="str">
        <f t="shared" si="35"/>
        <v>CHYBNÁ CENA</v>
      </c>
    </row>
    <row r="1619" spans="1:10" s="113" customFormat="1">
      <c r="A1619" s="385"/>
      <c r="B1619" s="386"/>
      <c r="C1619" s="416"/>
      <c r="D1619" s="385"/>
      <c r="E1619" s="390"/>
      <c r="F1619" s="999"/>
      <c r="H1619" s="388"/>
      <c r="I1619" s="951"/>
      <c r="J1619" s="1005" t="str">
        <f t="shared" si="35"/>
        <v/>
      </c>
    </row>
    <row r="1620" spans="1:10" s="113" customFormat="1">
      <c r="A1620" s="705" t="s">
        <v>4676</v>
      </c>
      <c r="B1620" s="706" t="s">
        <v>3534</v>
      </c>
      <c r="C1620" s="712" t="s">
        <v>3535</v>
      </c>
      <c r="D1620" s="709"/>
      <c r="E1620" s="710"/>
      <c r="F1620" s="998"/>
      <c r="G1620" s="708">
        <f>SUM(G1621:G1626)</f>
        <v>0</v>
      </c>
      <c r="H1620" s="948"/>
      <c r="I1620" s="950"/>
      <c r="J1620" s="1005" t="str">
        <f t="shared" si="35"/>
        <v/>
      </c>
    </row>
    <row r="1621" spans="1:10" s="113" customFormat="1">
      <c r="A1621" s="371">
        <v>1</v>
      </c>
      <c r="B1621" s="372" t="s">
        <v>3536</v>
      </c>
      <c r="C1621" s="374" t="s">
        <v>563</v>
      </c>
      <c r="D1621" s="400" t="s">
        <v>2695</v>
      </c>
      <c r="E1621" s="376">
        <v>1</v>
      </c>
      <c r="F1621" s="994"/>
      <c r="G1621" s="401">
        <f>E1621*F1621</f>
        <v>0</v>
      </c>
      <c r="H1621" s="374"/>
      <c r="I1621" s="946"/>
      <c r="J1621" s="1005" t="str">
        <f t="shared" si="35"/>
        <v>CHYBNÁ CENA</v>
      </c>
    </row>
    <row r="1622" spans="1:10" s="113" customFormat="1">
      <c r="A1622" s="371"/>
      <c r="B1622" s="379"/>
      <c r="C1622" s="374"/>
      <c r="D1622" s="400"/>
      <c r="E1622" s="376"/>
      <c r="F1622" s="994"/>
      <c r="G1622" s="401"/>
      <c r="H1622" s="374"/>
      <c r="I1622" s="946"/>
      <c r="J1622" s="1005" t="str">
        <f t="shared" si="35"/>
        <v/>
      </c>
    </row>
    <row r="1623" spans="1:10" s="113" customFormat="1">
      <c r="A1623" s="371">
        <v>2</v>
      </c>
      <c r="B1623" s="372" t="s">
        <v>3537</v>
      </c>
      <c r="C1623" s="374" t="s">
        <v>3538</v>
      </c>
      <c r="D1623" s="400" t="s">
        <v>2695</v>
      </c>
      <c r="E1623" s="376">
        <v>1</v>
      </c>
      <c r="F1623" s="994"/>
      <c r="G1623" s="401">
        <f>E1623*F1623</f>
        <v>0</v>
      </c>
      <c r="H1623" s="374"/>
      <c r="I1623" s="946"/>
      <c r="J1623" s="1005" t="str">
        <f t="shared" si="35"/>
        <v>CHYBNÁ CENA</v>
      </c>
    </row>
    <row r="1624" spans="1:10" s="113" customFormat="1">
      <c r="A1624" s="371"/>
      <c r="B1624" s="372"/>
      <c r="C1624" s="374"/>
      <c r="D1624" s="400"/>
      <c r="E1624" s="376"/>
      <c r="F1624" s="994"/>
      <c r="G1624" s="401"/>
      <c r="H1624" s="374"/>
      <c r="I1624" s="946"/>
      <c r="J1624" s="1005" t="str">
        <f t="shared" si="35"/>
        <v/>
      </c>
    </row>
    <row r="1625" spans="1:10" s="113" customFormat="1">
      <c r="A1625" s="371">
        <v>3</v>
      </c>
      <c r="B1625" s="372" t="s">
        <v>638</v>
      </c>
      <c r="C1625" s="374" t="s">
        <v>562</v>
      </c>
      <c r="D1625" s="400" t="s">
        <v>2695</v>
      </c>
      <c r="E1625" s="376">
        <v>1</v>
      </c>
      <c r="F1625" s="994"/>
      <c r="G1625" s="401">
        <f>E1625*F1625</f>
        <v>0</v>
      </c>
      <c r="H1625" s="374"/>
      <c r="I1625" s="946"/>
      <c r="J1625" s="1005" t="str">
        <f t="shared" si="35"/>
        <v>CHYBNÁ CENA</v>
      </c>
    </row>
    <row r="1626" spans="1:10" s="113" customFormat="1">
      <c r="A1626" s="371"/>
      <c r="B1626" s="379"/>
      <c r="C1626" s="374"/>
      <c r="D1626" s="400"/>
      <c r="E1626" s="376"/>
      <c r="F1626" s="994"/>
      <c r="G1626" s="401"/>
      <c r="H1626" s="374"/>
      <c r="I1626" s="946"/>
      <c r="J1626" s="1005" t="str">
        <f t="shared" si="35"/>
        <v/>
      </c>
    </row>
    <row r="1627" spans="1:10" s="113" customFormat="1">
      <c r="A1627" s="385"/>
      <c r="B1627" s="386" t="s">
        <v>391</v>
      </c>
      <c r="C1627" s="416" t="str">
        <f>CONCATENATE(B1620," ",C1620)</f>
        <v>M33 Montáž dopravních zařízení a vah</v>
      </c>
      <c r="D1627" s="385"/>
      <c r="E1627" s="390"/>
      <c r="F1627" s="999"/>
      <c r="G1627" s="806"/>
      <c r="H1627" s="388"/>
      <c r="I1627" s="951"/>
      <c r="J1627" s="1005" t="str">
        <f t="shared" si="35"/>
        <v/>
      </c>
    </row>
    <row r="1628" spans="1:10">
      <c r="A1628" s="807"/>
      <c r="B1628" s="429"/>
      <c r="C1628" s="74"/>
      <c r="D1628" s="428"/>
      <c r="E1628" s="430"/>
      <c r="F1628" s="1111"/>
      <c r="G1628" s="8"/>
      <c r="H1628" s="348"/>
      <c r="I1628" s="808"/>
      <c r="J1628" s="1010"/>
    </row>
    <row r="1629" spans="1:10" ht="13.5" thickBot="1">
      <c r="A1629" s="809"/>
      <c r="B1629" s="810"/>
      <c r="C1629" s="811" t="s">
        <v>2956</v>
      </c>
      <c r="D1629" s="813"/>
      <c r="E1629" s="814"/>
      <c r="F1629" s="815"/>
      <c r="G1629" s="816">
        <f>G7+G41+G48+G162+G178+G194+G220+G280+G412+G433+G622+G694+G711+G714+G746+G808+G982+G1004+G1035+G1070+G1197+G1475+G1518+G1549+G1566+G1586+G1613+G1620</f>
        <v>0</v>
      </c>
      <c r="H1629" s="812"/>
      <c r="I1629" s="817"/>
      <c r="J1629" s="1010"/>
    </row>
    <row r="1630" spans="1:10" ht="13.5" thickBot="1">
      <c r="A1630" s="1304" t="s">
        <v>45</v>
      </c>
      <c r="B1630" s="1305"/>
      <c r="C1630" s="1305"/>
      <c r="D1630" s="1305"/>
      <c r="E1630" s="1305"/>
      <c r="F1630" s="1305"/>
      <c r="G1630" s="1305"/>
      <c r="H1630" s="1305"/>
      <c r="I1630" s="1306"/>
      <c r="J1630" s="1010"/>
    </row>
    <row r="1631" spans="1:10">
      <c r="A1631" s="428"/>
      <c r="B1631" s="429"/>
      <c r="C1631" s="74"/>
      <c r="D1631" s="348"/>
      <c r="E1631" s="348"/>
      <c r="F1631" s="428"/>
      <c r="G1631" s="725"/>
      <c r="H1631" s="348"/>
      <c r="I1631" s="348"/>
      <c r="J1631" s="1010"/>
    </row>
    <row r="1632" spans="1:10">
      <c r="A1632" s="428"/>
      <c r="B1632" s="429"/>
      <c r="C1632" s="74"/>
      <c r="D1632" s="348"/>
      <c r="E1632" s="348"/>
      <c r="F1632" s="428"/>
      <c r="G1632" s="725"/>
      <c r="H1632" s="348"/>
      <c r="I1632" s="348"/>
      <c r="J1632" s="1010"/>
    </row>
    <row r="1633" spans="1:10">
      <c r="A1633" s="428"/>
      <c r="B1633" s="429"/>
      <c r="C1633" s="74"/>
      <c r="D1633" s="348"/>
      <c r="E1633" s="348"/>
      <c r="F1633" s="1006" t="s">
        <v>245</v>
      </c>
      <c r="G1633" s="1007">
        <f>COUNTIF(G6:G1628,"&lt;=0")</f>
        <v>621</v>
      </c>
      <c r="H1633" s="348"/>
      <c r="I1633" s="348"/>
      <c r="J1633" s="1010"/>
    </row>
    <row r="1634" spans="1:10">
      <c r="A1634" s="428"/>
      <c r="B1634" s="429"/>
      <c r="C1634" s="74"/>
      <c r="D1634" s="348"/>
      <c r="E1634" s="348"/>
      <c r="F1634" s="428"/>
      <c r="G1634" s="349"/>
      <c r="H1634" s="348"/>
      <c r="I1634" s="348"/>
      <c r="J1634" s="1010"/>
    </row>
    <row r="1635" spans="1:10">
      <c r="A1635" s="428"/>
      <c r="B1635" s="429"/>
      <c r="C1635" s="74"/>
      <c r="D1635" s="348"/>
      <c r="E1635" s="348"/>
      <c r="F1635" s="428"/>
      <c r="G1635" s="349"/>
      <c r="H1635" s="348"/>
      <c r="I1635" s="348"/>
      <c r="J1635" s="1010"/>
    </row>
    <row r="1636" spans="1:10">
      <c r="A1636" s="428"/>
      <c r="B1636" s="429"/>
      <c r="C1636" s="74"/>
      <c r="D1636" s="348"/>
      <c r="E1636" s="348"/>
      <c r="F1636" s="428"/>
      <c r="G1636" s="349"/>
      <c r="H1636" s="348"/>
      <c r="I1636" s="348"/>
      <c r="J1636" s="1010"/>
    </row>
    <row r="1637" spans="1:10">
      <c r="A1637" s="428"/>
      <c r="B1637" s="429"/>
      <c r="C1637" s="74"/>
      <c r="D1637" s="348"/>
      <c r="E1637" s="348"/>
      <c r="F1637" s="428"/>
      <c r="G1637" s="349"/>
      <c r="H1637" s="348"/>
      <c r="I1637" s="348"/>
      <c r="J1637" s="1010"/>
    </row>
    <row r="1638" spans="1:10">
      <c r="A1638" s="428"/>
      <c r="B1638" s="429"/>
      <c r="C1638" s="225"/>
      <c r="D1638" s="428"/>
      <c r="E1638" s="430"/>
      <c r="F1638" s="349"/>
      <c r="G1638" s="349"/>
      <c r="H1638" s="74"/>
      <c r="I1638" s="225"/>
      <c r="J1638" s="1010"/>
    </row>
    <row r="1639" spans="1:10">
      <c r="A1639" s="428"/>
      <c r="B1639" s="429"/>
      <c r="C1639" s="225"/>
      <c r="D1639" s="428"/>
      <c r="E1639" s="430"/>
      <c r="F1639" s="349"/>
      <c r="G1639" s="225"/>
      <c r="H1639" s="74"/>
      <c r="I1639" s="225"/>
      <c r="J1639" s="1010"/>
    </row>
    <row r="1640" spans="1:10">
      <c r="C1640" s="713"/>
      <c r="D1640" s="713"/>
      <c r="E1640" s="713"/>
      <c r="H1640" s="713"/>
      <c r="I1640" s="225"/>
      <c r="J1640" s="1011"/>
    </row>
    <row r="1641" spans="1:10">
      <c r="C1641" s="713"/>
      <c r="D1641" s="713"/>
      <c r="E1641" s="713"/>
      <c r="H1641" s="713"/>
      <c r="I1641" s="432"/>
      <c r="J1641" s="1010"/>
    </row>
    <row r="1642" spans="1:10">
      <c r="A1642" s="428"/>
      <c r="B1642" s="428"/>
      <c r="C1642" s="429"/>
      <c r="D1642" s="428"/>
      <c r="E1642" s="430"/>
      <c r="F1642" s="349"/>
      <c r="G1642" s="225"/>
      <c r="H1642" s="74"/>
      <c r="I1642" s="225"/>
      <c r="J1642" s="1010"/>
    </row>
    <row r="1643" spans="1:10">
      <c r="A1643" s="428"/>
      <c r="B1643" s="428"/>
      <c r="C1643" s="429"/>
      <c r="D1643" s="428"/>
      <c r="E1643" s="430"/>
      <c r="F1643" s="349"/>
      <c r="G1643" s="225"/>
      <c r="H1643" s="74"/>
      <c r="I1643" s="225"/>
      <c r="J1643" s="1010"/>
    </row>
    <row r="1644" spans="1:10">
      <c r="A1644" s="428"/>
      <c r="B1644" s="428"/>
      <c r="C1644" s="429"/>
      <c r="D1644" s="428"/>
      <c r="E1644" s="430"/>
      <c r="F1644" s="349"/>
      <c r="G1644" s="225"/>
      <c r="H1644" s="74"/>
      <c r="I1644" s="225"/>
      <c r="J1644" s="1010"/>
    </row>
    <row r="1645" spans="1:10">
      <c r="A1645" s="428"/>
      <c r="B1645" s="428"/>
      <c r="C1645" s="429"/>
      <c r="D1645" s="428"/>
      <c r="E1645" s="430"/>
      <c r="F1645" s="349"/>
      <c r="G1645" s="225"/>
      <c r="H1645" s="74"/>
      <c r="I1645" s="225"/>
      <c r="J1645" s="1010"/>
    </row>
    <row r="1646" spans="1:10">
      <c r="A1646" s="428"/>
      <c r="B1646" s="428"/>
      <c r="C1646" s="429"/>
      <c r="D1646" s="428"/>
      <c r="E1646" s="430"/>
      <c r="F1646" s="349"/>
      <c r="G1646" s="225"/>
      <c r="H1646" s="74"/>
      <c r="I1646" s="225"/>
      <c r="J1646" s="1010"/>
    </row>
    <row r="1647" spans="1:10">
      <c r="A1647" s="428"/>
      <c r="B1647" s="428"/>
      <c r="C1647" s="429"/>
      <c r="D1647" s="428"/>
      <c r="E1647" s="430"/>
      <c r="F1647" s="349"/>
      <c r="G1647" s="225"/>
      <c r="H1647" s="74"/>
      <c r="I1647" s="225"/>
      <c r="J1647" s="1010"/>
    </row>
    <row r="1648" spans="1:10">
      <c r="A1648" s="428"/>
      <c r="B1648" s="428"/>
      <c r="C1648" s="429"/>
      <c r="D1648" s="428"/>
      <c r="E1648" s="430"/>
      <c r="F1648" s="349"/>
      <c r="G1648" s="225"/>
      <c r="H1648" s="74"/>
      <c r="I1648" s="225"/>
      <c r="J1648" s="1010"/>
    </row>
    <row r="1649" spans="1:10">
      <c r="A1649" s="428"/>
      <c r="B1649" s="428"/>
      <c r="C1649" s="429"/>
      <c r="D1649" s="348"/>
      <c r="E1649" s="430"/>
      <c r="F1649" s="349"/>
      <c r="G1649" s="225"/>
      <c r="H1649" s="74"/>
      <c r="I1649" s="225"/>
      <c r="J1649" s="1010"/>
    </row>
    <row r="1650" spans="1:10">
      <c r="A1650" s="428"/>
      <c r="B1650" s="428"/>
      <c r="C1650" s="429"/>
      <c r="D1650" s="348"/>
      <c r="E1650" s="430"/>
      <c r="F1650" s="349"/>
      <c r="G1650" s="225"/>
      <c r="H1650" s="74"/>
      <c r="I1650" s="225"/>
      <c r="J1650" s="1010"/>
    </row>
    <row r="1651" spans="1:10">
      <c r="A1651" s="428"/>
      <c r="B1651" s="428"/>
      <c r="C1651" s="429"/>
      <c r="D1651" s="348"/>
      <c r="E1651" s="430"/>
      <c r="F1651" s="349"/>
      <c r="G1651" s="225"/>
      <c r="H1651" s="74"/>
      <c r="I1651" s="225"/>
      <c r="J1651" s="1010"/>
    </row>
    <row r="1652" spans="1:10">
      <c r="A1652" s="428"/>
      <c r="B1652" s="428"/>
      <c r="C1652" s="429"/>
      <c r="D1652" s="348"/>
      <c r="E1652" s="430"/>
      <c r="F1652" s="348"/>
      <c r="G1652" s="225"/>
      <c r="H1652" s="74"/>
      <c r="I1652" s="349"/>
      <c r="J1652" s="1010"/>
    </row>
    <row r="1653" spans="1:10">
      <c r="A1653" s="428"/>
      <c r="B1653" s="428"/>
      <c r="C1653" s="429"/>
      <c r="D1653" s="348"/>
      <c r="E1653" s="430"/>
      <c r="F1653" s="348"/>
      <c r="G1653" s="225"/>
      <c r="H1653" s="74"/>
      <c r="I1653" s="349"/>
      <c r="J1653" s="1010"/>
    </row>
    <row r="1654" spans="1:10">
      <c r="A1654" s="428"/>
      <c r="B1654" s="428"/>
      <c r="C1654" s="429"/>
      <c r="D1654" s="348"/>
      <c r="E1654" s="430"/>
      <c r="F1654" s="348"/>
      <c r="G1654" s="225"/>
      <c r="H1654" s="74"/>
      <c r="I1654" s="349"/>
      <c r="J1654" s="1010"/>
    </row>
    <row r="1655" spans="1:10">
      <c r="A1655" s="428"/>
      <c r="B1655" s="428"/>
      <c r="C1655" s="429"/>
      <c r="D1655" s="348"/>
      <c r="E1655" s="430"/>
      <c r="F1655" s="348"/>
      <c r="G1655" s="225"/>
      <c r="H1655" s="74"/>
      <c r="I1655" s="349"/>
      <c r="J1655" s="1010"/>
    </row>
    <row r="1656" spans="1:10">
      <c r="A1656" s="428"/>
      <c r="B1656" s="428"/>
      <c r="C1656" s="429"/>
      <c r="D1656" s="348"/>
      <c r="E1656" s="430"/>
      <c r="F1656" s="348"/>
      <c r="G1656" s="225"/>
      <c r="H1656" s="74"/>
      <c r="I1656" s="349"/>
      <c r="J1656" s="1010"/>
    </row>
    <row r="1657" spans="1:10">
      <c r="A1657" s="428"/>
      <c r="B1657" s="428"/>
      <c r="C1657" s="429"/>
      <c r="D1657" s="348"/>
      <c r="E1657" s="430"/>
      <c r="F1657" s="348"/>
      <c r="G1657" s="225"/>
      <c r="H1657" s="74"/>
      <c r="I1657" s="349"/>
      <c r="J1657" s="1010"/>
    </row>
    <row r="1658" spans="1:10">
      <c r="A1658" s="428"/>
      <c r="B1658" s="428"/>
      <c r="C1658" s="429"/>
      <c r="D1658" s="348"/>
      <c r="E1658" s="348"/>
      <c r="F1658" s="348"/>
      <c r="G1658" s="430"/>
      <c r="H1658" s="74"/>
      <c r="I1658" s="349"/>
      <c r="J1658" s="1010"/>
    </row>
    <row r="1659" spans="1:10">
      <c r="A1659" s="428"/>
      <c r="B1659" s="428"/>
      <c r="C1659" s="429"/>
      <c r="D1659" s="348"/>
      <c r="E1659" s="348"/>
      <c r="F1659" s="348"/>
      <c r="G1659" s="430"/>
      <c r="H1659" s="74"/>
      <c r="I1659" s="349"/>
      <c r="J1659" s="1010"/>
    </row>
    <row r="1660" spans="1:10">
      <c r="A1660" s="428"/>
      <c r="B1660" s="428"/>
      <c r="C1660" s="429"/>
      <c r="D1660" s="348"/>
      <c r="E1660" s="348"/>
      <c r="F1660" s="348"/>
      <c r="G1660" s="430"/>
      <c r="H1660" s="74"/>
      <c r="I1660" s="349"/>
      <c r="J1660" s="1010"/>
    </row>
    <row r="1661" spans="1:10">
      <c r="A1661" s="428"/>
      <c r="B1661" s="428"/>
      <c r="C1661" s="429"/>
      <c r="D1661" s="348"/>
      <c r="E1661" s="348"/>
      <c r="F1661" s="348"/>
      <c r="G1661" s="430"/>
      <c r="H1661" s="74"/>
      <c r="I1661" s="349"/>
      <c r="J1661" s="1010"/>
    </row>
    <row r="1662" spans="1:10">
      <c r="A1662" s="428"/>
      <c r="B1662" s="428"/>
      <c r="C1662" s="429"/>
      <c r="D1662" s="348"/>
      <c r="E1662" s="348"/>
      <c r="F1662" s="348"/>
      <c r="G1662" s="430"/>
      <c r="H1662" s="74"/>
      <c r="I1662" s="349"/>
      <c r="J1662" s="1010"/>
    </row>
    <row r="1663" spans="1:10">
      <c r="A1663" s="428"/>
      <c r="B1663" s="428"/>
      <c r="C1663" s="429"/>
      <c r="D1663" s="348"/>
      <c r="E1663" s="348"/>
      <c r="F1663" s="348"/>
      <c r="G1663" s="430"/>
      <c r="H1663" s="74"/>
      <c r="I1663" s="349"/>
      <c r="J1663" s="1010"/>
    </row>
    <row r="1664" spans="1:10">
      <c r="A1664" s="428"/>
      <c r="B1664" s="428"/>
      <c r="C1664" s="429"/>
      <c r="D1664" s="348"/>
      <c r="E1664" s="348"/>
      <c r="F1664" s="348"/>
      <c r="G1664" s="430"/>
      <c r="H1664" s="74"/>
      <c r="I1664" s="349"/>
      <c r="J1664" s="1010"/>
    </row>
    <row r="1665" spans="1:10">
      <c r="A1665" s="428"/>
      <c r="B1665" s="428"/>
      <c r="C1665" s="429"/>
      <c r="D1665" s="348"/>
      <c r="E1665" s="348"/>
      <c r="F1665" s="348"/>
      <c r="G1665" s="430"/>
      <c r="H1665" s="74"/>
      <c r="I1665" s="349"/>
      <c r="J1665" s="1010"/>
    </row>
    <row r="1666" spans="1:10">
      <c r="A1666" s="428"/>
      <c r="B1666" s="428"/>
      <c r="C1666" s="429"/>
      <c r="D1666" s="348"/>
      <c r="E1666" s="348"/>
      <c r="F1666" s="348"/>
      <c r="G1666" s="430"/>
      <c r="H1666" s="74"/>
      <c r="I1666" s="349"/>
      <c r="J1666" s="1010"/>
    </row>
    <row r="1667" spans="1:10">
      <c r="A1667" s="428"/>
      <c r="B1667" s="428"/>
      <c r="C1667" s="429"/>
      <c r="D1667" s="348"/>
      <c r="E1667" s="348"/>
      <c r="F1667" s="348"/>
      <c r="G1667" s="430"/>
      <c r="H1667" s="74"/>
      <c r="I1667" s="349"/>
      <c r="J1667" s="1010"/>
    </row>
    <row r="1668" spans="1:10">
      <c r="A1668" s="428"/>
      <c r="B1668" s="428"/>
      <c r="C1668" s="429"/>
      <c r="D1668" s="348"/>
      <c r="E1668" s="348"/>
      <c r="F1668" s="348"/>
      <c r="G1668" s="430"/>
      <c r="H1668" s="74"/>
      <c r="I1668" s="349"/>
      <c r="J1668" s="1010"/>
    </row>
    <row r="1669" spans="1:10">
      <c r="A1669" s="428"/>
      <c r="B1669" s="428"/>
      <c r="C1669" s="429"/>
      <c r="D1669" s="348"/>
      <c r="E1669" s="348"/>
      <c r="F1669" s="348"/>
      <c r="G1669" s="430"/>
      <c r="H1669" s="74"/>
      <c r="I1669" s="349"/>
      <c r="J1669" s="1010"/>
    </row>
    <row r="1670" spans="1:10">
      <c r="A1670" s="428"/>
      <c r="B1670" s="428"/>
      <c r="C1670" s="429"/>
      <c r="D1670" s="348"/>
      <c r="E1670" s="348"/>
      <c r="F1670" s="348"/>
      <c r="G1670" s="430"/>
      <c r="H1670" s="74"/>
      <c r="I1670" s="349"/>
      <c r="J1670" s="1010"/>
    </row>
    <row r="1671" spans="1:10">
      <c r="A1671" s="428"/>
      <c r="B1671" s="428"/>
      <c r="C1671" s="429"/>
      <c r="D1671" s="348"/>
      <c r="E1671" s="348"/>
      <c r="F1671" s="348"/>
      <c r="G1671" s="430"/>
      <c r="H1671" s="74"/>
      <c r="I1671" s="349"/>
      <c r="J1671" s="1010"/>
    </row>
    <row r="1672" spans="1:10">
      <c r="A1672" s="428"/>
      <c r="B1672" s="428"/>
      <c r="C1672" s="429"/>
      <c r="D1672" s="348"/>
      <c r="E1672" s="348"/>
      <c r="F1672" s="348"/>
      <c r="G1672" s="430"/>
      <c r="H1672" s="74"/>
      <c r="I1672" s="349"/>
      <c r="J1672" s="1010"/>
    </row>
    <row r="1673" spans="1:10">
      <c r="A1673" s="428"/>
      <c r="B1673" s="428"/>
      <c r="C1673" s="429"/>
      <c r="D1673" s="348"/>
      <c r="E1673" s="348"/>
      <c r="F1673" s="348"/>
      <c r="G1673" s="430"/>
      <c r="H1673" s="74"/>
      <c r="I1673" s="349"/>
      <c r="J1673" s="1010"/>
    </row>
    <row r="1674" spans="1:10">
      <c r="A1674" s="428"/>
      <c r="B1674" s="428"/>
      <c r="C1674" s="429"/>
      <c r="D1674" s="348"/>
      <c r="E1674" s="348"/>
      <c r="F1674" s="348"/>
      <c r="G1674" s="430"/>
      <c r="H1674" s="74"/>
      <c r="I1674" s="349"/>
      <c r="J1674" s="1010"/>
    </row>
    <row r="1675" spans="1:10">
      <c r="A1675" s="428"/>
      <c r="B1675" s="428"/>
      <c r="C1675" s="429"/>
      <c r="D1675" s="348"/>
      <c r="E1675" s="348"/>
      <c r="F1675" s="348"/>
      <c r="G1675" s="430"/>
      <c r="H1675" s="74"/>
      <c r="I1675" s="349"/>
      <c r="J1675" s="1010"/>
    </row>
    <row r="1676" spans="1:10">
      <c r="A1676" s="428"/>
      <c r="B1676" s="428"/>
      <c r="C1676" s="429"/>
      <c r="D1676" s="348"/>
      <c r="E1676" s="348"/>
      <c r="F1676" s="348"/>
      <c r="G1676" s="430"/>
      <c r="H1676" s="74"/>
      <c r="I1676" s="349"/>
      <c r="J1676" s="1010"/>
    </row>
    <row r="1677" spans="1:10">
      <c r="A1677" s="428"/>
      <c r="B1677" s="428"/>
      <c r="C1677" s="429"/>
      <c r="D1677" s="348"/>
      <c r="E1677" s="348"/>
      <c r="F1677" s="348"/>
      <c r="G1677" s="430"/>
      <c r="H1677" s="74"/>
      <c r="I1677" s="349"/>
      <c r="J1677" s="1010"/>
    </row>
    <row r="1678" spans="1:10">
      <c r="A1678" s="428"/>
      <c r="B1678" s="428"/>
      <c r="C1678" s="429"/>
      <c r="D1678" s="348"/>
      <c r="E1678" s="348"/>
      <c r="F1678" s="348"/>
      <c r="G1678" s="430"/>
      <c r="H1678" s="74"/>
      <c r="I1678" s="349"/>
      <c r="J1678" s="1010"/>
    </row>
    <row r="1679" spans="1:10">
      <c r="A1679" s="428"/>
      <c r="B1679" s="428"/>
      <c r="C1679" s="429"/>
      <c r="D1679" s="348"/>
      <c r="E1679" s="348"/>
      <c r="F1679" s="348"/>
      <c r="G1679" s="430"/>
      <c r="H1679" s="74"/>
      <c r="I1679" s="349"/>
      <c r="J1679" s="1010"/>
    </row>
    <row r="1680" spans="1:10">
      <c r="A1680" s="428"/>
      <c r="B1680" s="428"/>
      <c r="C1680" s="429"/>
      <c r="D1680" s="348"/>
      <c r="E1680" s="348"/>
      <c r="F1680" s="348"/>
      <c r="G1680" s="430"/>
      <c r="H1680" s="74"/>
      <c r="I1680" s="349"/>
      <c r="J1680" s="1010"/>
    </row>
    <row r="1681" spans="1:10">
      <c r="A1681" s="428"/>
      <c r="B1681" s="428"/>
      <c r="C1681" s="429"/>
      <c r="D1681" s="348"/>
      <c r="E1681" s="348"/>
      <c r="F1681" s="348"/>
      <c r="G1681" s="430"/>
      <c r="H1681" s="74"/>
      <c r="I1681" s="349"/>
      <c r="J1681" s="1010"/>
    </row>
    <row r="1682" spans="1:10">
      <c r="A1682" s="428"/>
      <c r="B1682" s="428"/>
      <c r="C1682" s="429"/>
      <c r="D1682" s="348"/>
      <c r="E1682" s="348"/>
      <c r="F1682" s="348"/>
      <c r="G1682" s="430"/>
      <c r="H1682" s="74"/>
      <c r="I1682" s="349"/>
      <c r="J1682" s="1010"/>
    </row>
    <row r="1683" spans="1:10">
      <c r="A1683" s="428"/>
      <c r="B1683" s="428"/>
      <c r="C1683" s="429"/>
      <c r="D1683" s="348"/>
      <c r="E1683" s="348"/>
      <c r="F1683" s="348"/>
      <c r="G1683" s="430"/>
      <c r="H1683" s="74"/>
      <c r="I1683" s="349"/>
      <c r="J1683" s="1010"/>
    </row>
    <row r="1684" spans="1:10">
      <c r="A1684" s="428"/>
      <c r="B1684" s="428"/>
      <c r="C1684" s="429"/>
      <c r="D1684" s="348"/>
      <c r="E1684" s="348"/>
      <c r="F1684" s="348"/>
      <c r="G1684" s="430"/>
      <c r="H1684" s="74"/>
      <c r="I1684" s="349"/>
      <c r="J1684" s="1010"/>
    </row>
    <row r="1685" spans="1:10">
      <c r="A1685" s="428"/>
      <c r="B1685" s="428"/>
      <c r="C1685" s="429"/>
      <c r="D1685" s="348"/>
      <c r="E1685" s="348"/>
      <c r="F1685" s="348"/>
      <c r="G1685" s="430"/>
      <c r="H1685" s="74"/>
      <c r="I1685" s="349"/>
      <c r="J1685" s="1010"/>
    </row>
    <row r="1686" spans="1:10">
      <c r="A1686" s="428"/>
      <c r="B1686" s="428"/>
      <c r="C1686" s="429"/>
      <c r="D1686" s="348"/>
      <c r="E1686" s="348"/>
      <c r="F1686" s="348"/>
      <c r="G1686" s="430"/>
      <c r="H1686" s="74"/>
      <c r="I1686" s="349"/>
      <c r="J1686" s="1010"/>
    </row>
    <row r="1687" spans="1:10">
      <c r="A1687" s="428"/>
      <c r="B1687" s="428"/>
      <c r="C1687" s="429"/>
      <c r="D1687" s="348"/>
      <c r="E1687" s="348"/>
      <c r="F1687" s="348"/>
      <c r="G1687" s="430"/>
      <c r="H1687" s="74"/>
      <c r="I1687" s="349"/>
      <c r="J1687" s="1010"/>
    </row>
    <row r="1688" spans="1:10">
      <c r="A1688" s="428"/>
      <c r="B1688" s="428"/>
      <c r="C1688" s="429"/>
      <c r="D1688" s="348"/>
      <c r="E1688" s="348"/>
      <c r="F1688" s="348"/>
      <c r="G1688" s="430"/>
      <c r="H1688" s="74"/>
      <c r="I1688" s="349"/>
      <c r="J1688" s="1010"/>
    </row>
    <row r="1689" spans="1:10">
      <c r="A1689" s="428"/>
      <c r="B1689" s="428"/>
      <c r="C1689" s="429"/>
      <c r="D1689" s="348"/>
      <c r="E1689" s="348"/>
      <c r="F1689" s="348"/>
      <c r="G1689" s="430"/>
      <c r="H1689" s="74"/>
      <c r="I1689" s="349"/>
      <c r="J1689" s="1010"/>
    </row>
    <row r="1690" spans="1:10">
      <c r="A1690" s="428"/>
      <c r="B1690" s="428"/>
      <c r="C1690" s="429"/>
      <c r="D1690" s="348"/>
      <c r="E1690" s="348"/>
      <c r="F1690" s="348"/>
      <c r="G1690" s="430"/>
      <c r="H1690" s="74"/>
      <c r="I1690" s="349"/>
      <c r="J1690" s="1010"/>
    </row>
    <row r="1691" spans="1:10">
      <c r="A1691" s="428"/>
      <c r="B1691" s="428"/>
      <c r="C1691" s="429"/>
      <c r="D1691" s="348"/>
      <c r="E1691" s="348"/>
      <c r="F1691" s="348"/>
      <c r="G1691" s="430"/>
      <c r="H1691" s="74"/>
      <c r="I1691" s="349"/>
      <c r="J1691" s="1010"/>
    </row>
    <row r="1692" spans="1:10">
      <c r="A1692" s="428"/>
      <c r="B1692" s="428"/>
      <c r="C1692" s="429"/>
      <c r="D1692" s="348"/>
      <c r="E1692" s="348"/>
      <c r="F1692" s="348"/>
      <c r="G1692" s="430"/>
      <c r="H1692" s="74"/>
      <c r="I1692" s="349"/>
      <c r="J1692" s="1010"/>
    </row>
    <row r="1693" spans="1:10">
      <c r="A1693" s="428"/>
      <c r="B1693" s="428"/>
      <c r="C1693" s="429"/>
      <c r="D1693" s="348"/>
      <c r="E1693" s="348"/>
      <c r="F1693" s="348"/>
      <c r="G1693" s="430"/>
      <c r="H1693" s="74"/>
      <c r="I1693" s="349"/>
      <c r="J1693" s="1010"/>
    </row>
    <row r="1694" spans="1:10">
      <c r="A1694" s="428"/>
      <c r="B1694" s="428"/>
      <c r="C1694" s="429"/>
      <c r="D1694" s="348"/>
      <c r="E1694" s="348"/>
      <c r="F1694" s="348"/>
      <c r="G1694" s="430"/>
      <c r="H1694" s="74"/>
      <c r="I1694" s="349"/>
      <c r="J1694" s="1010"/>
    </row>
    <row r="1695" spans="1:10">
      <c r="A1695" s="428"/>
      <c r="B1695" s="428"/>
      <c r="C1695" s="429"/>
      <c r="D1695" s="348"/>
      <c r="E1695" s="348"/>
      <c r="F1695" s="348"/>
      <c r="G1695" s="430"/>
      <c r="H1695" s="74"/>
      <c r="I1695" s="349"/>
      <c r="J1695" s="1010"/>
    </row>
    <row r="1696" spans="1:10">
      <c r="A1696" s="428"/>
      <c r="B1696" s="428"/>
      <c r="C1696" s="429"/>
      <c r="D1696" s="348"/>
      <c r="E1696" s="348"/>
      <c r="F1696" s="348"/>
      <c r="G1696" s="430"/>
      <c r="H1696" s="74"/>
      <c r="I1696" s="349"/>
      <c r="J1696" s="1010"/>
    </row>
    <row r="1697" spans="1:10">
      <c r="A1697" s="428"/>
      <c r="B1697" s="428"/>
      <c r="C1697" s="429"/>
      <c r="D1697" s="348"/>
      <c r="E1697" s="348"/>
      <c r="F1697" s="348"/>
      <c r="G1697" s="430"/>
      <c r="H1697" s="74"/>
      <c r="I1697" s="349"/>
      <c r="J1697" s="1010"/>
    </row>
    <row r="1698" spans="1:10">
      <c r="A1698" s="428"/>
      <c r="B1698" s="428"/>
      <c r="C1698" s="429"/>
      <c r="D1698" s="348"/>
      <c r="E1698" s="348"/>
      <c r="F1698" s="348"/>
      <c r="G1698" s="430"/>
      <c r="H1698" s="74"/>
      <c r="I1698" s="349"/>
      <c r="J1698" s="1010"/>
    </row>
    <row r="1699" spans="1:10">
      <c r="A1699" s="428"/>
      <c r="B1699" s="428"/>
      <c r="C1699" s="429"/>
      <c r="D1699" s="348"/>
      <c r="E1699" s="348"/>
      <c r="F1699" s="348"/>
      <c r="G1699" s="430"/>
      <c r="H1699" s="74"/>
      <c r="I1699" s="349"/>
      <c r="J1699" s="1010"/>
    </row>
    <row r="1700" spans="1:10">
      <c r="A1700" s="428"/>
      <c r="B1700" s="428"/>
      <c r="C1700" s="429"/>
      <c r="D1700" s="348"/>
      <c r="E1700" s="348"/>
      <c r="F1700" s="348"/>
      <c r="G1700" s="430"/>
      <c r="H1700" s="74"/>
      <c r="I1700" s="349"/>
      <c r="J1700" s="1010"/>
    </row>
    <row r="1701" spans="1:10">
      <c r="A1701" s="428"/>
      <c r="B1701" s="428"/>
      <c r="C1701" s="429"/>
      <c r="D1701" s="348"/>
      <c r="E1701" s="348"/>
      <c r="F1701" s="348"/>
      <c r="G1701" s="430"/>
      <c r="H1701" s="74"/>
      <c r="I1701" s="349"/>
      <c r="J1701" s="1010"/>
    </row>
    <row r="1702" spans="1:10">
      <c r="A1702" s="428"/>
      <c r="B1702" s="428"/>
      <c r="C1702" s="429"/>
      <c r="D1702" s="348"/>
      <c r="E1702" s="348"/>
      <c r="F1702" s="348"/>
      <c r="G1702" s="430"/>
      <c r="H1702" s="74"/>
      <c r="I1702" s="349"/>
      <c r="J1702" s="1010"/>
    </row>
    <row r="1703" spans="1:10">
      <c r="A1703" s="428"/>
      <c r="B1703" s="428"/>
      <c r="C1703" s="429"/>
      <c r="D1703" s="348"/>
      <c r="E1703" s="348"/>
      <c r="F1703" s="348"/>
      <c r="G1703" s="430"/>
      <c r="H1703" s="74"/>
      <c r="I1703" s="349"/>
      <c r="J1703" s="1010"/>
    </row>
    <row r="1704" spans="1:10">
      <c r="A1704" s="428"/>
      <c r="B1704" s="428"/>
      <c r="C1704" s="429"/>
      <c r="D1704" s="348"/>
      <c r="E1704" s="348"/>
      <c r="F1704" s="348"/>
      <c r="G1704" s="430"/>
      <c r="H1704" s="74"/>
      <c r="I1704" s="349"/>
      <c r="J1704" s="1010"/>
    </row>
    <row r="1705" spans="1:10">
      <c r="A1705" s="428"/>
      <c r="B1705" s="428"/>
      <c r="C1705" s="429"/>
      <c r="D1705" s="348"/>
      <c r="E1705" s="348"/>
      <c r="F1705" s="348"/>
      <c r="G1705" s="430"/>
      <c r="H1705" s="74"/>
      <c r="I1705" s="349"/>
      <c r="J1705" s="1010"/>
    </row>
    <row r="1706" spans="1:10">
      <c r="A1706" s="428"/>
      <c r="B1706" s="428"/>
      <c r="C1706" s="429"/>
      <c r="D1706" s="348"/>
      <c r="E1706" s="348"/>
      <c r="F1706" s="348"/>
      <c r="G1706" s="430"/>
      <c r="H1706" s="74"/>
      <c r="I1706" s="349"/>
      <c r="J1706" s="1010"/>
    </row>
    <row r="1707" spans="1:10">
      <c r="A1707" s="428"/>
      <c r="B1707" s="428"/>
      <c r="C1707" s="429"/>
      <c r="D1707" s="348"/>
      <c r="E1707" s="348"/>
      <c r="F1707" s="348"/>
      <c r="G1707" s="430"/>
      <c r="H1707" s="74"/>
      <c r="I1707" s="349"/>
      <c r="J1707" s="1010"/>
    </row>
    <row r="1708" spans="1:10">
      <c r="A1708" s="428"/>
      <c r="B1708" s="428"/>
      <c r="C1708" s="429"/>
      <c r="D1708" s="348"/>
      <c r="E1708" s="348"/>
      <c r="F1708" s="348"/>
      <c r="G1708" s="430"/>
      <c r="H1708" s="74"/>
      <c r="I1708" s="349"/>
      <c r="J1708" s="1010"/>
    </row>
    <row r="1709" spans="1:10">
      <c r="A1709" s="428"/>
      <c r="B1709" s="428"/>
      <c r="C1709" s="429"/>
      <c r="D1709" s="348"/>
      <c r="E1709" s="348"/>
      <c r="F1709" s="348"/>
      <c r="G1709" s="430"/>
      <c r="H1709" s="74"/>
      <c r="I1709" s="349"/>
      <c r="J1709" s="1010"/>
    </row>
    <row r="1710" spans="1:10">
      <c r="A1710" s="428"/>
      <c r="B1710" s="428"/>
      <c r="C1710" s="429"/>
      <c r="D1710" s="348"/>
      <c r="E1710" s="348"/>
      <c r="F1710" s="348"/>
      <c r="G1710" s="430"/>
      <c r="H1710" s="74"/>
      <c r="I1710" s="349"/>
      <c r="J1710" s="1010"/>
    </row>
    <row r="1711" spans="1:10">
      <c r="A1711" s="428"/>
      <c r="B1711" s="428"/>
      <c r="C1711" s="429"/>
      <c r="D1711" s="348"/>
      <c r="E1711" s="348"/>
      <c r="F1711" s="348"/>
      <c r="G1711" s="430"/>
      <c r="H1711" s="74"/>
      <c r="I1711" s="349"/>
      <c r="J1711" s="1010"/>
    </row>
    <row r="1712" spans="1:10">
      <c r="A1712" s="428"/>
      <c r="B1712" s="428"/>
      <c r="C1712" s="429"/>
      <c r="D1712" s="348"/>
      <c r="E1712" s="348"/>
      <c r="F1712" s="348"/>
      <c r="G1712" s="430"/>
      <c r="H1712" s="74"/>
      <c r="I1712" s="349"/>
      <c r="J1712" s="1010"/>
    </row>
    <row r="1713" spans="1:10">
      <c r="A1713" s="428"/>
      <c r="B1713" s="428"/>
      <c r="C1713" s="429"/>
      <c r="D1713" s="348"/>
      <c r="E1713" s="348"/>
      <c r="F1713" s="348"/>
      <c r="G1713" s="430"/>
      <c r="H1713" s="74"/>
      <c r="I1713" s="349"/>
      <c r="J1713" s="1010"/>
    </row>
    <row r="1714" spans="1:10">
      <c r="A1714" s="428"/>
      <c r="B1714" s="428"/>
      <c r="C1714" s="429"/>
      <c r="D1714" s="348"/>
      <c r="E1714" s="348"/>
      <c r="F1714" s="348"/>
      <c r="G1714" s="430"/>
      <c r="H1714" s="74"/>
      <c r="I1714" s="349"/>
      <c r="J1714" s="1010"/>
    </row>
    <row r="1715" spans="1:10">
      <c r="A1715" s="428"/>
      <c r="B1715" s="428"/>
      <c r="C1715" s="429"/>
      <c r="D1715" s="348"/>
      <c r="E1715" s="348"/>
      <c r="F1715" s="348"/>
      <c r="G1715" s="430"/>
      <c r="H1715" s="74"/>
      <c r="I1715" s="349"/>
      <c r="J1715" s="1010"/>
    </row>
    <row r="1716" spans="1:10">
      <c r="A1716" s="428"/>
      <c r="B1716" s="428"/>
      <c r="C1716" s="429"/>
      <c r="D1716" s="348"/>
      <c r="E1716" s="348"/>
      <c r="F1716" s="348"/>
      <c r="G1716" s="430"/>
      <c r="H1716" s="74"/>
      <c r="I1716" s="349"/>
      <c r="J1716" s="1010"/>
    </row>
    <row r="1717" spans="1:10">
      <c r="A1717" s="428"/>
      <c r="B1717" s="428"/>
      <c r="C1717" s="429"/>
      <c r="D1717" s="348"/>
      <c r="E1717" s="348"/>
      <c r="F1717" s="348"/>
      <c r="G1717" s="430"/>
      <c r="H1717" s="74"/>
      <c r="I1717" s="349"/>
      <c r="J1717" s="1010"/>
    </row>
    <row r="1718" spans="1:10">
      <c r="A1718" s="428"/>
      <c r="B1718" s="428"/>
      <c r="C1718" s="429"/>
      <c r="D1718" s="348"/>
      <c r="E1718" s="348"/>
      <c r="F1718" s="348"/>
      <c r="G1718" s="430"/>
      <c r="H1718" s="74"/>
      <c r="I1718" s="349"/>
      <c r="J1718" s="1010"/>
    </row>
    <row r="1719" spans="1:10">
      <c r="A1719" s="428"/>
      <c r="B1719" s="428"/>
      <c r="C1719" s="429"/>
      <c r="D1719" s="348"/>
      <c r="E1719" s="348"/>
      <c r="F1719" s="348"/>
      <c r="G1719" s="430"/>
      <c r="H1719" s="74"/>
      <c r="I1719" s="349"/>
      <c r="J1719" s="1010"/>
    </row>
    <row r="1720" spans="1:10">
      <c r="A1720" s="428"/>
      <c r="B1720" s="428"/>
      <c r="C1720" s="429"/>
      <c r="D1720" s="348"/>
      <c r="E1720" s="348"/>
      <c r="F1720" s="348"/>
      <c r="G1720" s="430"/>
      <c r="H1720" s="74"/>
      <c r="I1720" s="349"/>
      <c r="J1720" s="1010"/>
    </row>
    <row r="1721" spans="1:10">
      <c r="A1721" s="428"/>
      <c r="B1721" s="428"/>
      <c r="C1721" s="429"/>
      <c r="D1721" s="348"/>
      <c r="E1721" s="348"/>
      <c r="F1721" s="348"/>
      <c r="G1721" s="430"/>
      <c r="H1721" s="74"/>
      <c r="I1721" s="349"/>
      <c r="J1721" s="1010"/>
    </row>
    <row r="1722" spans="1:10">
      <c r="A1722" s="428"/>
      <c r="B1722" s="428"/>
      <c r="C1722" s="429"/>
      <c r="D1722" s="348"/>
      <c r="E1722" s="348"/>
      <c r="F1722" s="348"/>
      <c r="G1722" s="430"/>
      <c r="H1722" s="74"/>
      <c r="I1722" s="349"/>
      <c r="J1722" s="1010"/>
    </row>
    <row r="1723" spans="1:10">
      <c r="A1723" s="428"/>
      <c r="B1723" s="428"/>
      <c r="C1723" s="429"/>
      <c r="D1723" s="348"/>
      <c r="E1723" s="348"/>
      <c r="F1723" s="348"/>
      <c r="G1723" s="430"/>
      <c r="H1723" s="74"/>
      <c r="I1723" s="349"/>
      <c r="J1723" s="1010"/>
    </row>
    <row r="1724" spans="1:10">
      <c r="A1724" s="428"/>
      <c r="B1724" s="428"/>
      <c r="C1724" s="429"/>
      <c r="D1724" s="348"/>
      <c r="E1724" s="348"/>
      <c r="F1724" s="348"/>
      <c r="G1724" s="430"/>
      <c r="H1724" s="74"/>
      <c r="I1724" s="349"/>
      <c r="J1724" s="1010"/>
    </row>
    <row r="1725" spans="1:10">
      <c r="A1725" s="428"/>
      <c r="B1725" s="428"/>
      <c r="C1725" s="429"/>
      <c r="D1725" s="348"/>
      <c r="E1725" s="348"/>
      <c r="F1725" s="348"/>
      <c r="G1725" s="430"/>
      <c r="H1725" s="74"/>
      <c r="I1725" s="349"/>
      <c r="J1725" s="1010"/>
    </row>
    <row r="1726" spans="1:10">
      <c r="A1726" s="428"/>
      <c r="B1726" s="428"/>
      <c r="C1726" s="429"/>
      <c r="D1726" s="348"/>
      <c r="E1726" s="348"/>
      <c r="F1726" s="348"/>
      <c r="G1726" s="430"/>
      <c r="H1726" s="74"/>
      <c r="I1726" s="349"/>
      <c r="J1726" s="1010"/>
    </row>
    <row r="1727" spans="1:10">
      <c r="A1727" s="428"/>
      <c r="B1727" s="428"/>
      <c r="C1727" s="429"/>
      <c r="D1727" s="348"/>
      <c r="E1727" s="348"/>
      <c r="F1727" s="348"/>
      <c r="G1727" s="430"/>
      <c r="H1727" s="74"/>
      <c r="I1727" s="349"/>
      <c r="J1727" s="1010"/>
    </row>
    <row r="1728" spans="1:10">
      <c r="A1728" s="428"/>
      <c r="B1728" s="428"/>
      <c r="C1728" s="429"/>
      <c r="D1728" s="348"/>
      <c r="E1728" s="348"/>
      <c r="F1728" s="348"/>
      <c r="G1728" s="430"/>
      <c r="H1728" s="74"/>
      <c r="I1728" s="349"/>
      <c r="J1728" s="1010"/>
    </row>
    <row r="1729" spans="1:10">
      <c r="A1729" s="428"/>
      <c r="B1729" s="428"/>
      <c r="C1729" s="429"/>
      <c r="D1729" s="348"/>
      <c r="E1729" s="348"/>
      <c r="F1729" s="348"/>
      <c r="G1729" s="430"/>
      <c r="H1729" s="74"/>
      <c r="I1729" s="349"/>
      <c r="J1729" s="1010"/>
    </row>
    <row r="1730" spans="1:10">
      <c r="A1730" s="428"/>
      <c r="B1730" s="428"/>
      <c r="C1730" s="429"/>
      <c r="D1730" s="348"/>
      <c r="E1730" s="348"/>
      <c r="F1730" s="348"/>
      <c r="G1730" s="430"/>
      <c r="H1730" s="74"/>
      <c r="I1730" s="349"/>
      <c r="J1730" s="1010"/>
    </row>
    <row r="1731" spans="1:10">
      <c r="A1731" s="428"/>
      <c r="B1731" s="428"/>
      <c r="C1731" s="429"/>
      <c r="D1731" s="348"/>
      <c r="E1731" s="348"/>
      <c r="F1731" s="348"/>
      <c r="G1731" s="430"/>
      <c r="H1731" s="74"/>
      <c r="I1731" s="349"/>
      <c r="J1731" s="1010"/>
    </row>
    <row r="1732" spans="1:10">
      <c r="A1732" s="225"/>
      <c r="B1732" s="225"/>
      <c r="C1732" s="225"/>
      <c r="D1732" s="225"/>
      <c r="E1732" s="225"/>
      <c r="F1732" s="225"/>
      <c r="G1732" s="225"/>
      <c r="H1732" s="225"/>
      <c r="I1732" s="225"/>
    </row>
    <row r="1733" spans="1:10">
      <c r="A1733" s="225"/>
      <c r="B1733" s="225"/>
      <c r="C1733" s="225"/>
      <c r="D1733" s="225"/>
      <c r="E1733" s="225"/>
      <c r="F1733" s="225"/>
      <c r="G1733" s="225"/>
      <c r="H1733" s="225"/>
      <c r="I1733" s="225"/>
    </row>
    <row r="1734" spans="1:10">
      <c r="A1734" s="225"/>
      <c r="B1734" s="225"/>
      <c r="C1734" s="225"/>
      <c r="D1734" s="225"/>
      <c r="E1734" s="225"/>
      <c r="F1734" s="225"/>
      <c r="G1734" s="225"/>
      <c r="H1734" s="225"/>
      <c r="I1734" s="225"/>
    </row>
    <row r="1735" spans="1:10">
      <c r="A1735" s="225"/>
      <c r="B1735" s="225"/>
      <c r="C1735" s="225"/>
      <c r="D1735" s="225"/>
      <c r="E1735" s="225"/>
      <c r="F1735" s="225"/>
      <c r="G1735" s="225"/>
      <c r="H1735" s="225"/>
      <c r="I1735" s="225"/>
    </row>
    <row r="1736" spans="1:10">
      <c r="A1736" s="225"/>
      <c r="B1736" s="225"/>
      <c r="C1736" s="225"/>
      <c r="D1736" s="225"/>
      <c r="E1736" s="225"/>
      <c r="F1736" s="225"/>
      <c r="G1736" s="225"/>
      <c r="H1736" s="225"/>
      <c r="I1736" s="225"/>
    </row>
    <row r="1737" spans="1:10">
      <c r="A1737" s="225"/>
      <c r="B1737" s="225"/>
      <c r="C1737" s="225"/>
      <c r="D1737" s="225"/>
      <c r="E1737" s="225"/>
      <c r="F1737" s="225"/>
      <c r="G1737" s="225"/>
      <c r="H1737" s="225"/>
      <c r="I1737" s="225"/>
    </row>
    <row r="1738" spans="1:10">
      <c r="A1738" s="225"/>
      <c r="B1738" s="225"/>
      <c r="C1738" s="225"/>
      <c r="D1738" s="225"/>
      <c r="E1738" s="225"/>
      <c r="F1738" s="225"/>
      <c r="G1738" s="225"/>
      <c r="H1738" s="225"/>
      <c r="I1738" s="225"/>
    </row>
    <row r="1739" spans="1:10">
      <c r="C1739" s="713"/>
      <c r="D1739" s="713"/>
      <c r="E1739" s="713"/>
      <c r="H1739" s="713"/>
    </row>
    <row r="1740" spans="1:10">
      <c r="C1740" s="713"/>
      <c r="D1740" s="713"/>
      <c r="E1740" s="713"/>
      <c r="H1740" s="713"/>
    </row>
    <row r="1741" spans="1:10">
      <c r="C1741" s="713"/>
      <c r="D1741" s="713"/>
      <c r="E1741" s="713"/>
      <c r="H1741" s="713"/>
    </row>
    <row r="1742" spans="1:10">
      <c r="C1742" s="713"/>
      <c r="D1742" s="713"/>
      <c r="E1742" s="713"/>
      <c r="H1742" s="713"/>
    </row>
    <row r="1743" spans="1:10">
      <c r="C1743" s="713"/>
      <c r="D1743" s="713"/>
      <c r="E1743" s="713"/>
      <c r="H1743" s="713"/>
    </row>
    <row r="1744" spans="1:10">
      <c r="C1744" s="713"/>
      <c r="D1744" s="713"/>
      <c r="E1744" s="713"/>
      <c r="H1744" s="713"/>
    </row>
    <row r="1745" spans="3:8">
      <c r="C1745" s="713"/>
      <c r="D1745" s="713"/>
      <c r="E1745" s="713"/>
      <c r="H1745" s="713"/>
    </row>
    <row r="1746" spans="3:8">
      <c r="C1746" s="713"/>
      <c r="D1746" s="713"/>
      <c r="E1746" s="713"/>
      <c r="H1746" s="713"/>
    </row>
    <row r="1747" spans="3:8">
      <c r="C1747" s="713"/>
      <c r="D1747" s="713"/>
      <c r="E1747" s="713"/>
      <c r="H1747" s="713"/>
    </row>
    <row r="1748" spans="3:8">
      <c r="C1748" s="713"/>
      <c r="D1748" s="713"/>
      <c r="E1748" s="713"/>
      <c r="H1748" s="713"/>
    </row>
    <row r="1749" spans="3:8">
      <c r="C1749" s="713"/>
      <c r="D1749" s="713"/>
      <c r="E1749" s="713"/>
      <c r="H1749" s="713"/>
    </row>
    <row r="1750" spans="3:8">
      <c r="C1750" s="713"/>
      <c r="D1750" s="713"/>
      <c r="E1750" s="713"/>
      <c r="H1750" s="713"/>
    </row>
    <row r="1751" spans="3:8">
      <c r="C1751" s="713"/>
      <c r="D1751" s="713"/>
      <c r="E1751" s="713"/>
      <c r="H1751" s="713"/>
    </row>
    <row r="1752" spans="3:8">
      <c r="C1752" s="713"/>
      <c r="D1752" s="713"/>
      <c r="E1752" s="713"/>
      <c r="H1752" s="713"/>
    </row>
    <row r="1753" spans="3:8">
      <c r="C1753" s="713"/>
      <c r="D1753" s="713"/>
      <c r="E1753" s="713"/>
      <c r="H1753" s="713"/>
    </row>
    <row r="1754" spans="3:8">
      <c r="C1754" s="713"/>
      <c r="D1754" s="713"/>
      <c r="E1754" s="713"/>
      <c r="H1754" s="713"/>
    </row>
    <row r="1755" spans="3:8">
      <c r="C1755" s="713"/>
      <c r="D1755" s="713"/>
      <c r="E1755" s="713"/>
      <c r="H1755" s="713"/>
    </row>
    <row r="1756" spans="3:8">
      <c r="C1756" s="713"/>
      <c r="D1756" s="713"/>
      <c r="E1756" s="713"/>
      <c r="H1756" s="713"/>
    </row>
    <row r="1757" spans="3:8">
      <c r="C1757" s="713"/>
      <c r="D1757" s="713"/>
      <c r="E1757" s="713"/>
      <c r="H1757" s="713"/>
    </row>
    <row r="1758" spans="3:8">
      <c r="C1758" s="713"/>
      <c r="D1758" s="713"/>
      <c r="E1758" s="713"/>
      <c r="H1758" s="713"/>
    </row>
    <row r="1759" spans="3:8">
      <c r="C1759" s="713"/>
      <c r="D1759" s="713"/>
      <c r="E1759" s="713"/>
      <c r="H1759" s="713"/>
    </row>
    <row r="1760" spans="3:8">
      <c r="C1760" s="713"/>
      <c r="D1760" s="713"/>
      <c r="E1760" s="713"/>
      <c r="H1760" s="713"/>
    </row>
    <row r="1761" spans="3:8">
      <c r="C1761" s="713"/>
      <c r="D1761" s="713"/>
      <c r="E1761" s="713"/>
      <c r="H1761" s="713"/>
    </row>
    <row r="1762" spans="3:8">
      <c r="C1762" s="713"/>
      <c r="D1762" s="713"/>
      <c r="E1762" s="713"/>
      <c r="H1762" s="713"/>
    </row>
    <row r="1763" spans="3:8">
      <c r="C1763" s="713"/>
      <c r="D1763" s="713"/>
      <c r="E1763" s="713"/>
      <c r="H1763" s="713"/>
    </row>
    <row r="1764" spans="3:8">
      <c r="C1764" s="713"/>
      <c r="D1764" s="713"/>
      <c r="E1764" s="713"/>
      <c r="H1764" s="713"/>
    </row>
    <row r="1765" spans="3:8">
      <c r="C1765" s="713"/>
      <c r="D1765" s="713"/>
      <c r="E1765" s="713"/>
      <c r="H1765" s="713"/>
    </row>
    <row r="1766" spans="3:8">
      <c r="C1766" s="713"/>
      <c r="D1766" s="713"/>
      <c r="E1766" s="713"/>
      <c r="H1766" s="713"/>
    </row>
    <row r="1767" spans="3:8">
      <c r="C1767" s="713"/>
      <c r="D1767" s="713"/>
      <c r="E1767" s="713"/>
      <c r="H1767" s="713"/>
    </row>
    <row r="1768" spans="3:8">
      <c r="C1768" s="713"/>
      <c r="D1768" s="713"/>
      <c r="E1768" s="713"/>
      <c r="H1768" s="713"/>
    </row>
    <row r="1769" spans="3:8">
      <c r="C1769" s="713"/>
      <c r="D1769" s="713"/>
      <c r="E1769" s="713"/>
      <c r="H1769" s="713"/>
    </row>
    <row r="1770" spans="3:8">
      <c r="C1770" s="713"/>
      <c r="D1770" s="713"/>
      <c r="E1770" s="713"/>
      <c r="H1770" s="713"/>
    </row>
    <row r="1771" spans="3:8">
      <c r="C1771" s="713"/>
      <c r="D1771" s="713"/>
      <c r="E1771" s="713"/>
      <c r="H1771" s="713"/>
    </row>
    <row r="1772" spans="3:8">
      <c r="C1772" s="713"/>
      <c r="D1772" s="713"/>
      <c r="E1772" s="713"/>
      <c r="H1772" s="713"/>
    </row>
    <row r="1773" spans="3:8">
      <c r="C1773" s="713"/>
      <c r="D1773" s="713"/>
      <c r="E1773" s="713"/>
      <c r="H1773" s="713"/>
    </row>
    <row r="1774" spans="3:8">
      <c r="C1774" s="713"/>
      <c r="D1774" s="713"/>
      <c r="E1774" s="713"/>
      <c r="H1774" s="713"/>
    </row>
    <row r="1775" spans="3:8">
      <c r="C1775" s="713"/>
      <c r="D1775" s="713"/>
      <c r="E1775" s="713"/>
      <c r="H1775" s="713"/>
    </row>
    <row r="1776" spans="3:8">
      <c r="C1776" s="713"/>
      <c r="D1776" s="713"/>
      <c r="E1776" s="713"/>
      <c r="H1776" s="713"/>
    </row>
    <row r="1777" spans="3:8">
      <c r="C1777" s="713"/>
      <c r="D1777" s="713"/>
      <c r="E1777" s="713"/>
      <c r="H1777" s="713"/>
    </row>
    <row r="1778" spans="3:8">
      <c r="C1778" s="713"/>
      <c r="D1778" s="713"/>
      <c r="E1778" s="713"/>
      <c r="H1778" s="713"/>
    </row>
    <row r="1779" spans="3:8">
      <c r="C1779" s="713"/>
      <c r="D1779" s="713"/>
      <c r="E1779" s="713"/>
      <c r="H1779" s="713"/>
    </row>
    <row r="1780" spans="3:8">
      <c r="C1780" s="713"/>
      <c r="D1780" s="713"/>
      <c r="E1780" s="713"/>
      <c r="H1780" s="713"/>
    </row>
    <row r="1781" spans="3:8">
      <c r="C1781" s="713"/>
      <c r="D1781" s="713"/>
      <c r="E1781" s="713"/>
      <c r="H1781" s="713"/>
    </row>
    <row r="1782" spans="3:8">
      <c r="C1782" s="713"/>
      <c r="D1782" s="713"/>
      <c r="E1782" s="713"/>
      <c r="H1782" s="713"/>
    </row>
    <row r="1783" spans="3:8">
      <c r="C1783" s="713"/>
      <c r="D1783" s="713"/>
      <c r="E1783" s="713"/>
      <c r="H1783" s="713"/>
    </row>
    <row r="1784" spans="3:8">
      <c r="C1784" s="713"/>
      <c r="D1784" s="713"/>
      <c r="E1784" s="713"/>
      <c r="H1784" s="713"/>
    </row>
    <row r="1785" spans="3:8">
      <c r="C1785" s="713"/>
      <c r="D1785" s="713"/>
      <c r="E1785" s="713"/>
      <c r="H1785" s="713"/>
    </row>
    <row r="1786" spans="3:8">
      <c r="C1786" s="713"/>
      <c r="D1786" s="713"/>
      <c r="E1786" s="713"/>
      <c r="H1786" s="713"/>
    </row>
    <row r="1787" spans="3:8">
      <c r="C1787" s="713"/>
      <c r="D1787" s="713"/>
      <c r="E1787" s="713"/>
      <c r="H1787" s="713"/>
    </row>
    <row r="1788" spans="3:8">
      <c r="C1788" s="713"/>
      <c r="D1788" s="713"/>
      <c r="E1788" s="713"/>
      <c r="H1788" s="713"/>
    </row>
    <row r="1789" spans="3:8">
      <c r="C1789" s="713"/>
      <c r="D1789" s="713"/>
      <c r="E1789" s="713"/>
      <c r="H1789" s="713"/>
    </row>
    <row r="1790" spans="3:8">
      <c r="C1790" s="713"/>
      <c r="D1790" s="713"/>
      <c r="E1790" s="713"/>
      <c r="H1790" s="713"/>
    </row>
    <row r="1791" spans="3:8">
      <c r="C1791" s="713"/>
      <c r="D1791" s="713"/>
      <c r="E1791" s="713"/>
      <c r="H1791" s="713"/>
    </row>
    <row r="1792" spans="3:8">
      <c r="C1792" s="713"/>
      <c r="D1792" s="713"/>
      <c r="E1792" s="713"/>
      <c r="H1792" s="713"/>
    </row>
    <row r="1793" spans="3:8">
      <c r="C1793" s="713"/>
      <c r="D1793" s="713"/>
      <c r="E1793" s="713"/>
      <c r="H1793" s="713"/>
    </row>
    <row r="1794" spans="3:8">
      <c r="C1794" s="713"/>
      <c r="D1794" s="713"/>
      <c r="E1794" s="713"/>
      <c r="H1794" s="713"/>
    </row>
    <row r="1795" spans="3:8">
      <c r="C1795" s="713"/>
      <c r="D1795" s="713"/>
      <c r="E1795" s="713"/>
      <c r="H1795" s="713"/>
    </row>
    <row r="1796" spans="3:8">
      <c r="C1796" s="713"/>
      <c r="D1796" s="713"/>
      <c r="E1796" s="713"/>
      <c r="H1796" s="713"/>
    </row>
    <row r="1797" spans="3:8">
      <c r="C1797" s="713"/>
      <c r="D1797" s="713"/>
      <c r="E1797" s="713"/>
      <c r="H1797" s="713"/>
    </row>
    <row r="1798" spans="3:8">
      <c r="C1798" s="713"/>
      <c r="D1798" s="713"/>
      <c r="E1798" s="713"/>
      <c r="H1798" s="713"/>
    </row>
    <row r="1799" spans="3:8">
      <c r="C1799" s="713"/>
      <c r="D1799" s="713"/>
      <c r="E1799" s="713"/>
      <c r="H1799" s="713"/>
    </row>
    <row r="1800" spans="3:8">
      <c r="C1800" s="713"/>
      <c r="D1800" s="713"/>
      <c r="E1800" s="713"/>
      <c r="H1800" s="713"/>
    </row>
    <row r="1801" spans="3:8">
      <c r="C1801" s="713"/>
      <c r="D1801" s="713"/>
      <c r="E1801" s="713"/>
      <c r="H1801" s="713"/>
    </row>
    <row r="1802" spans="3:8">
      <c r="C1802" s="713"/>
      <c r="D1802" s="713"/>
      <c r="E1802" s="713"/>
      <c r="H1802" s="713"/>
    </row>
    <row r="1803" spans="3:8">
      <c r="C1803" s="713"/>
      <c r="D1803" s="713"/>
      <c r="E1803" s="713"/>
      <c r="H1803" s="713"/>
    </row>
    <row r="1804" spans="3:8">
      <c r="C1804" s="713"/>
      <c r="D1804" s="713"/>
      <c r="E1804" s="713"/>
      <c r="H1804" s="713"/>
    </row>
    <row r="1805" spans="3:8">
      <c r="C1805" s="713"/>
      <c r="D1805" s="713"/>
      <c r="E1805" s="713"/>
      <c r="H1805" s="713"/>
    </row>
    <row r="1806" spans="3:8">
      <c r="C1806" s="713"/>
      <c r="D1806" s="713"/>
      <c r="E1806" s="713"/>
      <c r="H1806" s="713"/>
    </row>
    <row r="1807" spans="3:8">
      <c r="C1807" s="713"/>
      <c r="D1807" s="713"/>
      <c r="E1807" s="713"/>
      <c r="H1807" s="713"/>
    </row>
    <row r="1808" spans="3:8">
      <c r="C1808" s="713"/>
      <c r="D1808" s="713"/>
      <c r="E1808" s="713"/>
      <c r="H1808" s="713"/>
    </row>
    <row r="1809" spans="3:8">
      <c r="C1809" s="713"/>
      <c r="D1809" s="713"/>
      <c r="E1809" s="713"/>
      <c r="H1809" s="713"/>
    </row>
    <row r="1810" spans="3:8">
      <c r="C1810" s="713"/>
      <c r="D1810" s="713"/>
      <c r="E1810" s="713"/>
      <c r="H1810" s="713"/>
    </row>
    <row r="1811" spans="3:8">
      <c r="C1811" s="713"/>
      <c r="D1811" s="713"/>
      <c r="E1811" s="713"/>
      <c r="H1811" s="713"/>
    </row>
    <row r="1812" spans="3:8">
      <c r="C1812" s="713"/>
      <c r="D1812" s="713"/>
      <c r="E1812" s="713"/>
      <c r="H1812" s="713"/>
    </row>
    <row r="1813" spans="3:8">
      <c r="C1813" s="713"/>
      <c r="D1813" s="713"/>
      <c r="E1813" s="713"/>
      <c r="H1813" s="713"/>
    </row>
    <row r="1814" spans="3:8">
      <c r="C1814" s="713"/>
      <c r="D1814" s="713"/>
      <c r="E1814" s="713"/>
      <c r="H1814" s="713"/>
    </row>
    <row r="1815" spans="3:8">
      <c r="C1815" s="713"/>
      <c r="D1815" s="713"/>
      <c r="E1815" s="713"/>
      <c r="H1815" s="713"/>
    </row>
    <row r="1816" spans="3:8">
      <c r="C1816" s="713"/>
      <c r="D1816" s="713"/>
      <c r="E1816" s="713"/>
      <c r="H1816" s="713"/>
    </row>
    <row r="1817" spans="3:8">
      <c r="C1817" s="713"/>
      <c r="D1817" s="713"/>
      <c r="E1817" s="713"/>
      <c r="H1817" s="713"/>
    </row>
    <row r="1818" spans="3:8">
      <c r="C1818" s="713"/>
      <c r="D1818" s="713"/>
      <c r="E1818" s="713"/>
      <c r="H1818" s="713"/>
    </row>
    <row r="1819" spans="3:8">
      <c r="C1819" s="713"/>
      <c r="D1819" s="713"/>
      <c r="E1819" s="713"/>
      <c r="H1819" s="713"/>
    </row>
    <row r="1820" spans="3:8">
      <c r="C1820" s="713"/>
      <c r="D1820" s="713"/>
      <c r="E1820" s="713"/>
      <c r="H1820" s="713"/>
    </row>
    <row r="1821" spans="3:8">
      <c r="C1821" s="713"/>
      <c r="D1821" s="713"/>
      <c r="E1821" s="713"/>
      <c r="H1821" s="713"/>
    </row>
    <row r="1822" spans="3:8">
      <c r="C1822" s="713"/>
      <c r="D1822" s="713"/>
      <c r="E1822" s="713"/>
      <c r="H1822" s="713"/>
    </row>
    <row r="1823" spans="3:8">
      <c r="C1823" s="713"/>
      <c r="D1823" s="713"/>
      <c r="E1823" s="713"/>
      <c r="H1823" s="713"/>
    </row>
    <row r="1824" spans="3:8">
      <c r="C1824" s="713"/>
      <c r="D1824" s="713"/>
      <c r="E1824" s="713"/>
      <c r="H1824" s="713"/>
    </row>
    <row r="1825" spans="3:8">
      <c r="C1825" s="713"/>
      <c r="D1825" s="713"/>
      <c r="E1825" s="713"/>
      <c r="H1825" s="713"/>
    </row>
    <row r="1826" spans="3:8">
      <c r="C1826" s="713"/>
      <c r="D1826" s="713"/>
      <c r="E1826" s="713"/>
      <c r="H1826" s="713"/>
    </row>
    <row r="1827" spans="3:8">
      <c r="C1827" s="713"/>
      <c r="D1827" s="713"/>
      <c r="E1827" s="713"/>
      <c r="H1827" s="713"/>
    </row>
    <row r="1828" spans="3:8">
      <c r="C1828" s="713"/>
      <c r="D1828" s="713"/>
      <c r="E1828" s="713"/>
      <c r="H1828" s="713"/>
    </row>
    <row r="1829" spans="3:8">
      <c r="C1829" s="713"/>
      <c r="D1829" s="713"/>
      <c r="E1829" s="713"/>
      <c r="H1829" s="713"/>
    </row>
    <row r="1830" spans="3:8">
      <c r="C1830" s="713"/>
      <c r="D1830" s="713"/>
      <c r="E1830" s="713"/>
      <c r="H1830" s="713"/>
    </row>
    <row r="1831" spans="3:8">
      <c r="C1831" s="713"/>
      <c r="D1831" s="713"/>
      <c r="E1831" s="713"/>
      <c r="H1831" s="713"/>
    </row>
    <row r="1832" spans="3:8">
      <c r="C1832" s="713"/>
      <c r="D1832" s="713"/>
      <c r="E1832" s="713"/>
      <c r="H1832" s="713"/>
    </row>
    <row r="1833" spans="3:8">
      <c r="C1833" s="713"/>
      <c r="D1833" s="713"/>
      <c r="E1833" s="713"/>
      <c r="H1833" s="713"/>
    </row>
    <row r="1834" spans="3:8">
      <c r="C1834" s="713"/>
      <c r="D1834" s="713"/>
      <c r="E1834" s="713"/>
      <c r="H1834" s="713"/>
    </row>
    <row r="1835" spans="3:8">
      <c r="C1835" s="713"/>
      <c r="D1835" s="713"/>
      <c r="E1835" s="713"/>
      <c r="H1835" s="713"/>
    </row>
    <row r="1836" spans="3:8">
      <c r="C1836" s="713"/>
      <c r="D1836" s="713"/>
      <c r="E1836" s="713"/>
      <c r="H1836" s="713"/>
    </row>
    <row r="1837" spans="3:8">
      <c r="C1837" s="713"/>
      <c r="D1837" s="713"/>
      <c r="E1837" s="713"/>
      <c r="H1837" s="713"/>
    </row>
    <row r="1838" spans="3:8">
      <c r="C1838" s="713"/>
      <c r="D1838" s="713"/>
      <c r="E1838" s="713"/>
      <c r="H1838" s="713"/>
    </row>
    <row r="1839" spans="3:8">
      <c r="C1839" s="713"/>
      <c r="D1839" s="713"/>
      <c r="E1839" s="713"/>
      <c r="H1839" s="713"/>
    </row>
    <row r="1840" spans="3:8">
      <c r="C1840" s="713"/>
      <c r="D1840" s="713"/>
      <c r="E1840" s="713"/>
      <c r="H1840" s="713"/>
    </row>
    <row r="1841" spans="3:8">
      <c r="C1841" s="713"/>
      <c r="D1841" s="713"/>
      <c r="E1841" s="713"/>
      <c r="H1841" s="713"/>
    </row>
    <row r="1842" spans="3:8">
      <c r="C1842" s="713"/>
      <c r="D1842" s="713"/>
      <c r="E1842" s="713"/>
      <c r="H1842" s="713"/>
    </row>
    <row r="1843" spans="3:8">
      <c r="C1843" s="713"/>
      <c r="D1843" s="713"/>
      <c r="E1843" s="713"/>
      <c r="H1843" s="713"/>
    </row>
    <row r="1844" spans="3:8">
      <c r="C1844" s="713"/>
      <c r="D1844" s="713"/>
      <c r="E1844" s="713"/>
      <c r="H1844" s="713"/>
    </row>
    <row r="1845" spans="3:8">
      <c r="C1845" s="713"/>
      <c r="D1845" s="713"/>
      <c r="E1845" s="713"/>
      <c r="H1845" s="713"/>
    </row>
    <row r="1846" spans="3:8">
      <c r="C1846" s="713"/>
      <c r="D1846" s="713"/>
      <c r="E1846" s="713"/>
      <c r="H1846" s="713"/>
    </row>
    <row r="1847" spans="3:8">
      <c r="C1847" s="713"/>
      <c r="D1847" s="713"/>
      <c r="E1847" s="713"/>
      <c r="H1847" s="713"/>
    </row>
    <row r="1848" spans="3:8">
      <c r="C1848" s="713"/>
      <c r="D1848" s="713"/>
      <c r="E1848" s="713"/>
      <c r="H1848" s="713"/>
    </row>
    <row r="1849" spans="3:8">
      <c r="C1849" s="713"/>
      <c r="D1849" s="713"/>
      <c r="E1849" s="713"/>
      <c r="H1849" s="713"/>
    </row>
    <row r="1850" spans="3:8">
      <c r="C1850" s="713"/>
      <c r="D1850" s="713"/>
      <c r="E1850" s="713"/>
      <c r="H1850" s="713"/>
    </row>
    <row r="1851" spans="3:8">
      <c r="C1851" s="713"/>
      <c r="D1851" s="713"/>
      <c r="E1851" s="713"/>
      <c r="H1851" s="713"/>
    </row>
    <row r="1852" spans="3:8">
      <c r="C1852" s="713"/>
      <c r="D1852" s="713"/>
      <c r="E1852" s="713"/>
      <c r="H1852" s="713"/>
    </row>
    <row r="1853" spans="3:8">
      <c r="C1853" s="713"/>
      <c r="D1853" s="713"/>
      <c r="E1853" s="713"/>
      <c r="H1853" s="713"/>
    </row>
    <row r="1854" spans="3:8">
      <c r="C1854" s="713"/>
      <c r="D1854" s="713"/>
      <c r="E1854" s="713"/>
      <c r="H1854" s="713"/>
    </row>
    <row r="1855" spans="3:8">
      <c r="C1855" s="713"/>
      <c r="D1855" s="713"/>
      <c r="E1855" s="713"/>
      <c r="H1855" s="713"/>
    </row>
    <row r="1856" spans="3:8">
      <c r="C1856" s="713"/>
      <c r="D1856" s="713"/>
      <c r="E1856" s="713"/>
      <c r="H1856" s="713"/>
    </row>
    <row r="1857" spans="3:8">
      <c r="C1857" s="713"/>
      <c r="D1857" s="713"/>
      <c r="E1857" s="713"/>
      <c r="H1857" s="713"/>
    </row>
    <row r="1858" spans="3:8">
      <c r="C1858" s="713"/>
      <c r="D1858" s="713"/>
      <c r="E1858" s="713"/>
      <c r="H1858" s="713"/>
    </row>
    <row r="1859" spans="3:8">
      <c r="C1859" s="713"/>
      <c r="D1859" s="713"/>
      <c r="E1859" s="713"/>
      <c r="H1859" s="713"/>
    </row>
    <row r="1860" spans="3:8">
      <c r="C1860" s="713"/>
      <c r="D1860" s="713"/>
      <c r="E1860" s="713"/>
      <c r="H1860" s="713"/>
    </row>
    <row r="1861" spans="3:8">
      <c r="C1861" s="713"/>
      <c r="D1861" s="713"/>
      <c r="E1861" s="713"/>
      <c r="H1861" s="713"/>
    </row>
    <row r="1862" spans="3:8">
      <c r="C1862" s="713"/>
      <c r="D1862" s="713"/>
      <c r="E1862" s="713"/>
      <c r="H1862" s="713"/>
    </row>
    <row r="1863" spans="3:8">
      <c r="C1863" s="713"/>
      <c r="D1863" s="713"/>
      <c r="E1863" s="713"/>
      <c r="H1863" s="713"/>
    </row>
    <row r="1864" spans="3:8">
      <c r="C1864" s="713"/>
      <c r="D1864" s="713"/>
      <c r="E1864" s="713"/>
      <c r="H1864" s="713"/>
    </row>
    <row r="1865" spans="3:8">
      <c r="C1865" s="713"/>
      <c r="D1865" s="713"/>
      <c r="E1865" s="713"/>
      <c r="H1865" s="713"/>
    </row>
    <row r="1866" spans="3:8">
      <c r="C1866" s="713"/>
      <c r="D1866" s="713"/>
      <c r="E1866" s="713"/>
      <c r="H1866" s="713"/>
    </row>
    <row r="1867" spans="3:8">
      <c r="C1867" s="713"/>
      <c r="D1867" s="713"/>
      <c r="E1867" s="713"/>
      <c r="H1867" s="713"/>
    </row>
    <row r="1868" spans="3:8">
      <c r="C1868" s="713"/>
      <c r="D1868" s="713"/>
      <c r="E1868" s="713"/>
      <c r="H1868" s="713"/>
    </row>
    <row r="1869" spans="3:8">
      <c r="C1869" s="713"/>
      <c r="D1869" s="713"/>
      <c r="E1869" s="713"/>
      <c r="H1869" s="713"/>
    </row>
    <row r="1870" spans="3:8">
      <c r="C1870" s="713"/>
      <c r="D1870" s="713"/>
      <c r="E1870" s="713"/>
      <c r="H1870" s="713"/>
    </row>
    <row r="1871" spans="3:8">
      <c r="C1871" s="713"/>
      <c r="D1871" s="713"/>
      <c r="E1871" s="713"/>
      <c r="H1871" s="713"/>
    </row>
    <row r="1872" spans="3:8">
      <c r="C1872" s="713"/>
      <c r="D1872" s="713"/>
      <c r="E1872" s="713"/>
      <c r="H1872" s="713"/>
    </row>
    <row r="1873" spans="3:8">
      <c r="C1873" s="713"/>
      <c r="D1873" s="713"/>
      <c r="E1873" s="713"/>
      <c r="H1873" s="713"/>
    </row>
    <row r="1874" spans="3:8">
      <c r="C1874" s="713"/>
      <c r="D1874" s="713"/>
      <c r="E1874" s="713"/>
      <c r="H1874" s="713"/>
    </row>
    <row r="1875" spans="3:8">
      <c r="C1875" s="713"/>
      <c r="D1875" s="713"/>
      <c r="E1875" s="713"/>
      <c r="H1875" s="713"/>
    </row>
    <row r="1876" spans="3:8">
      <c r="C1876" s="713"/>
      <c r="D1876" s="713"/>
      <c r="E1876" s="713"/>
      <c r="H1876" s="713"/>
    </row>
    <row r="1877" spans="3:8">
      <c r="C1877" s="713"/>
      <c r="D1877" s="713"/>
      <c r="E1877" s="713"/>
      <c r="H1877" s="713"/>
    </row>
    <row r="1878" spans="3:8">
      <c r="C1878" s="713"/>
      <c r="D1878" s="713"/>
      <c r="E1878" s="713"/>
      <c r="H1878" s="713"/>
    </row>
    <row r="1879" spans="3:8">
      <c r="C1879" s="713"/>
      <c r="D1879" s="713"/>
      <c r="E1879" s="713"/>
      <c r="H1879" s="713"/>
    </row>
    <row r="1880" spans="3:8">
      <c r="C1880" s="713"/>
      <c r="D1880" s="713"/>
      <c r="E1880" s="713"/>
      <c r="H1880" s="713"/>
    </row>
    <row r="1881" spans="3:8">
      <c r="C1881" s="713"/>
      <c r="D1881" s="713"/>
      <c r="E1881" s="713"/>
      <c r="H1881" s="713"/>
    </row>
    <row r="1882" spans="3:8">
      <c r="C1882" s="713"/>
      <c r="D1882" s="713"/>
      <c r="E1882" s="713"/>
      <c r="H1882" s="713"/>
    </row>
    <row r="1883" spans="3:8">
      <c r="C1883" s="713"/>
      <c r="D1883" s="713"/>
      <c r="E1883" s="713"/>
      <c r="H1883" s="713"/>
    </row>
    <row r="1884" spans="3:8">
      <c r="C1884" s="713"/>
      <c r="D1884" s="713"/>
      <c r="E1884" s="713"/>
      <c r="H1884" s="713"/>
    </row>
    <row r="1885" spans="3:8">
      <c r="C1885" s="713"/>
      <c r="D1885" s="713"/>
      <c r="E1885" s="713"/>
      <c r="H1885" s="713"/>
    </row>
    <row r="1886" spans="3:8">
      <c r="C1886" s="713"/>
      <c r="D1886" s="713"/>
      <c r="E1886" s="713"/>
      <c r="H1886" s="713"/>
    </row>
    <row r="1887" spans="3:8">
      <c r="C1887" s="713"/>
      <c r="D1887" s="713"/>
      <c r="E1887" s="713"/>
      <c r="H1887" s="713"/>
    </row>
    <row r="1888" spans="3:8">
      <c r="C1888" s="713"/>
      <c r="D1888" s="713"/>
      <c r="E1888" s="713"/>
      <c r="H1888" s="713"/>
    </row>
    <row r="1889" spans="3:8">
      <c r="C1889" s="713"/>
      <c r="D1889" s="713"/>
      <c r="E1889" s="713"/>
      <c r="H1889" s="713"/>
    </row>
    <row r="1890" spans="3:8">
      <c r="C1890" s="713"/>
      <c r="D1890" s="713"/>
      <c r="E1890" s="713"/>
      <c r="H1890" s="713"/>
    </row>
    <row r="1891" spans="3:8">
      <c r="C1891" s="713"/>
      <c r="D1891" s="713"/>
      <c r="E1891" s="713"/>
      <c r="H1891" s="713"/>
    </row>
    <row r="1892" spans="3:8">
      <c r="C1892" s="713"/>
      <c r="D1892" s="713"/>
      <c r="E1892" s="713"/>
      <c r="H1892" s="713"/>
    </row>
    <row r="1893" spans="3:8">
      <c r="C1893" s="713"/>
      <c r="D1893" s="713"/>
      <c r="E1893" s="713"/>
      <c r="H1893" s="713"/>
    </row>
    <row r="1894" spans="3:8">
      <c r="C1894" s="713"/>
      <c r="D1894" s="713"/>
      <c r="E1894" s="713"/>
      <c r="H1894" s="713"/>
    </row>
    <row r="1895" spans="3:8">
      <c r="C1895" s="713"/>
      <c r="D1895" s="713"/>
      <c r="E1895" s="713"/>
      <c r="H1895" s="713"/>
    </row>
    <row r="1896" spans="3:8">
      <c r="C1896" s="713"/>
      <c r="D1896" s="713"/>
      <c r="E1896" s="713"/>
      <c r="H1896" s="713"/>
    </row>
    <row r="1897" spans="3:8">
      <c r="C1897" s="713"/>
      <c r="D1897" s="713"/>
      <c r="E1897" s="713"/>
      <c r="H1897" s="713"/>
    </row>
    <row r="1898" spans="3:8">
      <c r="C1898" s="713"/>
      <c r="D1898" s="713"/>
      <c r="E1898" s="713"/>
      <c r="H1898" s="713"/>
    </row>
    <row r="1899" spans="3:8">
      <c r="C1899" s="713"/>
      <c r="D1899" s="713"/>
      <c r="E1899" s="713"/>
      <c r="H1899" s="713"/>
    </row>
    <row r="1900" spans="3:8">
      <c r="C1900" s="713"/>
      <c r="D1900" s="713"/>
      <c r="E1900" s="713"/>
      <c r="H1900" s="713"/>
    </row>
    <row r="1901" spans="3:8">
      <c r="C1901" s="713"/>
      <c r="D1901" s="713"/>
      <c r="E1901" s="713"/>
      <c r="H1901" s="713"/>
    </row>
    <row r="1902" spans="3:8">
      <c r="C1902" s="713"/>
      <c r="D1902" s="713"/>
      <c r="E1902" s="713"/>
      <c r="H1902" s="713"/>
    </row>
    <row r="1903" spans="3:8">
      <c r="C1903" s="713"/>
      <c r="D1903" s="713"/>
      <c r="E1903" s="713"/>
      <c r="H1903" s="713"/>
    </row>
    <row r="1904" spans="3:8">
      <c r="C1904" s="713"/>
      <c r="D1904" s="713"/>
      <c r="E1904" s="713"/>
      <c r="H1904" s="713"/>
    </row>
    <row r="1905" spans="3:8">
      <c r="C1905" s="713"/>
      <c r="D1905" s="713"/>
      <c r="E1905" s="713"/>
      <c r="H1905" s="713"/>
    </row>
    <row r="1906" spans="3:8">
      <c r="C1906" s="713"/>
      <c r="D1906" s="713"/>
      <c r="E1906" s="713"/>
      <c r="H1906" s="713"/>
    </row>
    <row r="1907" spans="3:8">
      <c r="C1907" s="713"/>
      <c r="D1907" s="713"/>
      <c r="E1907" s="713"/>
      <c r="H1907" s="713"/>
    </row>
    <row r="1908" spans="3:8">
      <c r="C1908" s="713"/>
      <c r="D1908" s="713"/>
      <c r="E1908" s="713"/>
      <c r="H1908" s="713"/>
    </row>
    <row r="1909" spans="3:8">
      <c r="C1909" s="713"/>
      <c r="D1909" s="713"/>
      <c r="E1909" s="713"/>
      <c r="H1909" s="713"/>
    </row>
    <row r="1910" spans="3:8">
      <c r="C1910" s="713"/>
      <c r="D1910" s="713"/>
      <c r="E1910" s="713"/>
      <c r="H1910" s="713"/>
    </row>
    <row r="1911" spans="3:8">
      <c r="C1911" s="713"/>
      <c r="D1911" s="713"/>
      <c r="E1911" s="713"/>
      <c r="H1911" s="713"/>
    </row>
    <row r="1912" spans="3:8">
      <c r="C1912" s="713"/>
      <c r="D1912" s="713"/>
      <c r="E1912" s="713"/>
      <c r="H1912" s="713"/>
    </row>
    <row r="1913" spans="3:8">
      <c r="C1913" s="713"/>
      <c r="D1913" s="713"/>
      <c r="E1913" s="713"/>
      <c r="H1913" s="713"/>
    </row>
    <row r="1914" spans="3:8">
      <c r="C1914" s="713"/>
      <c r="D1914" s="713"/>
      <c r="E1914" s="713"/>
      <c r="H1914" s="713"/>
    </row>
    <row r="1915" spans="3:8">
      <c r="C1915" s="713"/>
      <c r="D1915" s="713"/>
      <c r="E1915" s="713"/>
      <c r="H1915" s="713"/>
    </row>
    <row r="1916" spans="3:8">
      <c r="C1916" s="713"/>
      <c r="D1916" s="713"/>
      <c r="E1916" s="713"/>
      <c r="H1916" s="713"/>
    </row>
    <row r="1917" spans="3:8">
      <c r="C1917" s="713"/>
      <c r="D1917" s="713"/>
      <c r="E1917" s="713"/>
      <c r="H1917" s="713"/>
    </row>
    <row r="1918" spans="3:8">
      <c r="C1918" s="713"/>
      <c r="D1918" s="713"/>
      <c r="E1918" s="713"/>
      <c r="H1918" s="713"/>
    </row>
    <row r="1919" spans="3:8">
      <c r="C1919" s="713"/>
      <c r="D1919" s="713"/>
      <c r="E1919" s="713"/>
      <c r="H1919" s="713"/>
    </row>
    <row r="1920" spans="3:8">
      <c r="C1920" s="713"/>
      <c r="D1920" s="713"/>
      <c r="E1920" s="713"/>
      <c r="H1920" s="713"/>
    </row>
    <row r="1921" spans="3:8">
      <c r="C1921" s="713"/>
      <c r="D1921" s="713"/>
      <c r="E1921" s="713"/>
      <c r="H1921" s="713"/>
    </row>
    <row r="1922" spans="3:8">
      <c r="C1922" s="713"/>
      <c r="D1922" s="713"/>
      <c r="E1922" s="713"/>
      <c r="H1922" s="713"/>
    </row>
    <row r="1923" spans="3:8">
      <c r="C1923" s="713"/>
      <c r="D1923" s="713"/>
      <c r="E1923" s="713"/>
      <c r="H1923" s="713"/>
    </row>
    <row r="1924" spans="3:8">
      <c r="C1924" s="713"/>
      <c r="D1924" s="713"/>
      <c r="E1924" s="713"/>
      <c r="H1924" s="713"/>
    </row>
    <row r="1925" spans="3:8">
      <c r="C1925" s="713"/>
      <c r="D1925" s="713"/>
      <c r="E1925" s="713"/>
      <c r="H1925" s="713"/>
    </row>
    <row r="1926" spans="3:8">
      <c r="C1926" s="713"/>
      <c r="D1926" s="713"/>
      <c r="E1926" s="713"/>
      <c r="H1926" s="713"/>
    </row>
    <row r="1927" spans="3:8">
      <c r="C1927" s="713"/>
      <c r="D1927" s="713"/>
      <c r="E1927" s="713"/>
      <c r="H1927" s="713"/>
    </row>
    <row r="1928" spans="3:8">
      <c r="C1928" s="713"/>
      <c r="D1928" s="713"/>
      <c r="E1928" s="713"/>
      <c r="H1928" s="713"/>
    </row>
    <row r="1929" spans="3:8">
      <c r="C1929" s="713"/>
      <c r="D1929" s="713"/>
      <c r="E1929" s="713"/>
      <c r="H1929" s="713"/>
    </row>
    <row r="1930" spans="3:8">
      <c r="C1930" s="713"/>
      <c r="D1930" s="713"/>
      <c r="E1930" s="713"/>
      <c r="H1930" s="713"/>
    </row>
    <row r="1931" spans="3:8">
      <c r="C1931" s="713"/>
      <c r="D1931" s="713"/>
      <c r="E1931" s="713"/>
      <c r="H1931" s="713"/>
    </row>
    <row r="1932" spans="3:8">
      <c r="C1932" s="713"/>
      <c r="D1932" s="713"/>
      <c r="E1932" s="713"/>
      <c r="H1932" s="713"/>
    </row>
    <row r="1933" spans="3:8">
      <c r="C1933" s="713"/>
      <c r="D1933" s="713"/>
      <c r="E1933" s="713"/>
      <c r="H1933" s="713"/>
    </row>
    <row r="1934" spans="3:8">
      <c r="C1934" s="713"/>
      <c r="D1934" s="713"/>
      <c r="E1934" s="713"/>
      <c r="H1934" s="713"/>
    </row>
    <row r="1935" spans="3:8">
      <c r="C1935" s="713"/>
      <c r="D1935" s="713"/>
      <c r="E1935" s="713"/>
      <c r="H1935" s="713"/>
    </row>
    <row r="1936" spans="3:8">
      <c r="C1936" s="713"/>
      <c r="D1936" s="713"/>
      <c r="E1936" s="713"/>
      <c r="H1936" s="713"/>
    </row>
    <row r="1937" spans="3:8">
      <c r="C1937" s="713"/>
      <c r="D1937" s="713"/>
      <c r="E1937" s="713"/>
      <c r="H1937" s="713"/>
    </row>
    <row r="1938" spans="3:8">
      <c r="C1938" s="713"/>
      <c r="D1938" s="713"/>
      <c r="E1938" s="713"/>
      <c r="H1938" s="713"/>
    </row>
    <row r="1939" spans="3:8">
      <c r="C1939" s="713"/>
      <c r="D1939" s="713"/>
      <c r="E1939" s="713"/>
      <c r="H1939" s="713"/>
    </row>
    <row r="1940" spans="3:8">
      <c r="C1940" s="713"/>
      <c r="D1940" s="713"/>
      <c r="E1940" s="713"/>
      <c r="H1940" s="713"/>
    </row>
    <row r="1941" spans="3:8">
      <c r="C1941" s="713"/>
      <c r="D1941" s="713"/>
      <c r="E1941" s="713"/>
      <c r="H1941" s="713"/>
    </row>
    <row r="1942" spans="3:8">
      <c r="C1942" s="713"/>
      <c r="D1942" s="713"/>
      <c r="E1942" s="713"/>
      <c r="H1942" s="713"/>
    </row>
    <row r="1943" spans="3:8">
      <c r="C1943" s="713"/>
      <c r="D1943" s="713"/>
      <c r="E1943" s="713"/>
      <c r="H1943" s="713"/>
    </row>
    <row r="1944" spans="3:8">
      <c r="C1944" s="713"/>
      <c r="D1944" s="713"/>
      <c r="E1944" s="713"/>
      <c r="H1944" s="713"/>
    </row>
    <row r="1945" spans="3:8">
      <c r="C1945" s="713"/>
      <c r="D1945" s="713"/>
      <c r="E1945" s="713"/>
      <c r="H1945" s="713"/>
    </row>
    <row r="1946" spans="3:8">
      <c r="C1946" s="713"/>
      <c r="D1946" s="713"/>
      <c r="E1946" s="713"/>
      <c r="H1946" s="713"/>
    </row>
    <row r="1947" spans="3:8">
      <c r="C1947" s="713"/>
      <c r="D1947" s="713"/>
      <c r="E1947" s="713"/>
      <c r="H1947" s="713"/>
    </row>
    <row r="1948" spans="3:8">
      <c r="C1948" s="713"/>
      <c r="D1948" s="713"/>
      <c r="E1948" s="713"/>
      <c r="H1948" s="713"/>
    </row>
    <row r="1949" spans="3:8">
      <c r="C1949" s="713"/>
      <c r="D1949" s="713"/>
      <c r="E1949" s="713"/>
      <c r="H1949" s="713"/>
    </row>
    <row r="1950" spans="3:8">
      <c r="C1950" s="713"/>
      <c r="D1950" s="713"/>
      <c r="E1950" s="713"/>
      <c r="H1950" s="713"/>
    </row>
    <row r="1951" spans="3:8">
      <c r="C1951" s="713"/>
      <c r="D1951" s="713"/>
      <c r="E1951" s="713"/>
      <c r="H1951" s="713"/>
    </row>
    <row r="1952" spans="3:8">
      <c r="C1952" s="713"/>
      <c r="D1952" s="713"/>
      <c r="E1952" s="713"/>
      <c r="H1952" s="713"/>
    </row>
    <row r="1953" spans="3:8">
      <c r="C1953" s="713"/>
      <c r="D1953" s="713"/>
      <c r="E1953" s="713"/>
      <c r="H1953" s="713"/>
    </row>
    <row r="1954" spans="3:8">
      <c r="C1954" s="713"/>
      <c r="D1954" s="713"/>
      <c r="E1954" s="713"/>
      <c r="H1954" s="713"/>
    </row>
    <row r="1955" spans="3:8">
      <c r="C1955" s="713"/>
      <c r="D1955" s="713"/>
      <c r="E1955" s="713"/>
      <c r="H1955" s="713"/>
    </row>
    <row r="1956" spans="3:8">
      <c r="C1956" s="713"/>
      <c r="D1956" s="713"/>
      <c r="E1956" s="713"/>
      <c r="H1956" s="713"/>
    </row>
    <row r="1957" spans="3:8">
      <c r="C1957" s="713"/>
      <c r="D1957" s="713"/>
      <c r="E1957" s="713"/>
      <c r="H1957" s="713"/>
    </row>
    <row r="1958" spans="3:8">
      <c r="C1958" s="713"/>
      <c r="D1958" s="713"/>
      <c r="E1958" s="713"/>
      <c r="H1958" s="713"/>
    </row>
    <row r="1959" spans="3:8">
      <c r="C1959" s="713"/>
      <c r="D1959" s="713"/>
      <c r="E1959" s="713"/>
      <c r="H1959" s="713"/>
    </row>
    <row r="1960" spans="3:8">
      <c r="C1960" s="713"/>
      <c r="D1960" s="713"/>
      <c r="E1960" s="713"/>
      <c r="H1960" s="713"/>
    </row>
    <row r="1961" spans="3:8">
      <c r="C1961" s="713"/>
      <c r="D1961" s="713"/>
      <c r="E1961" s="713"/>
      <c r="H1961" s="713"/>
    </row>
    <row r="1962" spans="3:8">
      <c r="C1962" s="713"/>
      <c r="D1962" s="713"/>
      <c r="E1962" s="713"/>
      <c r="H1962" s="713"/>
    </row>
    <row r="1963" spans="3:8">
      <c r="C1963" s="713"/>
      <c r="D1963" s="713"/>
      <c r="E1963" s="713"/>
      <c r="H1963" s="713"/>
    </row>
    <row r="1964" spans="3:8">
      <c r="C1964" s="713"/>
      <c r="D1964" s="713"/>
      <c r="E1964" s="713"/>
      <c r="H1964" s="713"/>
    </row>
    <row r="1965" spans="3:8">
      <c r="C1965" s="713"/>
      <c r="D1965" s="713"/>
      <c r="E1965" s="713"/>
      <c r="H1965" s="713"/>
    </row>
    <row r="1966" spans="3:8">
      <c r="C1966" s="713"/>
      <c r="D1966" s="713"/>
      <c r="E1966" s="713"/>
      <c r="H1966" s="713"/>
    </row>
    <row r="1967" spans="3:8">
      <c r="C1967" s="713"/>
      <c r="D1967" s="713"/>
      <c r="E1967" s="713"/>
      <c r="H1967" s="713"/>
    </row>
    <row r="1968" spans="3:8">
      <c r="C1968" s="713"/>
      <c r="D1968" s="713"/>
      <c r="E1968" s="713"/>
      <c r="H1968" s="713"/>
    </row>
    <row r="1969" spans="3:8">
      <c r="C1969" s="713"/>
      <c r="D1969" s="713"/>
      <c r="E1969" s="713"/>
      <c r="H1969" s="713"/>
    </row>
    <row r="1970" spans="3:8">
      <c r="C1970" s="713"/>
      <c r="D1970" s="713"/>
      <c r="E1970" s="713"/>
      <c r="H1970" s="713"/>
    </row>
    <row r="1971" spans="3:8">
      <c r="C1971" s="713"/>
      <c r="D1971" s="713"/>
      <c r="E1971" s="713"/>
      <c r="H1971" s="713"/>
    </row>
    <row r="1972" spans="3:8">
      <c r="C1972" s="713"/>
      <c r="D1972" s="713"/>
      <c r="E1972" s="713"/>
      <c r="H1972" s="713"/>
    </row>
    <row r="1973" spans="3:8">
      <c r="C1973" s="713"/>
      <c r="D1973" s="713"/>
      <c r="E1973" s="713"/>
      <c r="H1973" s="713"/>
    </row>
    <row r="1974" spans="3:8">
      <c r="C1974" s="713"/>
      <c r="D1974" s="713"/>
      <c r="E1974" s="713"/>
      <c r="H1974" s="713"/>
    </row>
    <row r="1975" spans="3:8">
      <c r="C1975" s="713"/>
      <c r="D1975" s="713"/>
      <c r="E1975" s="713"/>
      <c r="H1975" s="713"/>
    </row>
    <row r="1976" spans="3:8">
      <c r="C1976" s="713"/>
      <c r="D1976" s="713"/>
      <c r="E1976" s="713"/>
      <c r="H1976" s="713"/>
    </row>
    <row r="1977" spans="3:8">
      <c r="C1977" s="713"/>
      <c r="D1977" s="713"/>
      <c r="E1977" s="713"/>
      <c r="H1977" s="713"/>
    </row>
    <row r="1978" spans="3:8">
      <c r="C1978" s="713"/>
      <c r="D1978" s="713"/>
      <c r="E1978" s="713"/>
      <c r="H1978" s="713"/>
    </row>
    <row r="1979" spans="3:8">
      <c r="C1979" s="713"/>
      <c r="D1979" s="713"/>
      <c r="E1979" s="713"/>
      <c r="H1979" s="713"/>
    </row>
    <row r="1980" spans="3:8">
      <c r="C1980" s="713"/>
      <c r="D1980" s="713"/>
      <c r="E1980" s="713"/>
      <c r="H1980" s="713"/>
    </row>
    <row r="1981" spans="3:8">
      <c r="C1981" s="713"/>
      <c r="D1981" s="713"/>
      <c r="E1981" s="713"/>
      <c r="H1981" s="713"/>
    </row>
    <row r="1982" spans="3:8">
      <c r="C1982" s="713"/>
      <c r="D1982" s="713"/>
      <c r="E1982" s="713"/>
      <c r="H1982" s="713"/>
    </row>
    <row r="1983" spans="3:8">
      <c r="C1983" s="713"/>
      <c r="D1983" s="713"/>
      <c r="E1983" s="713"/>
      <c r="H1983" s="713"/>
    </row>
    <row r="1984" spans="3:8">
      <c r="C1984" s="713"/>
      <c r="D1984" s="713"/>
      <c r="E1984" s="713"/>
      <c r="H1984" s="713"/>
    </row>
    <row r="1985" spans="3:8">
      <c r="C1985" s="713"/>
      <c r="D1985" s="713"/>
      <c r="E1985" s="713"/>
      <c r="H1985" s="713"/>
    </row>
    <row r="1986" spans="3:8">
      <c r="C1986" s="713"/>
      <c r="D1986" s="713"/>
      <c r="E1986" s="713"/>
      <c r="H1986" s="713"/>
    </row>
    <row r="1987" spans="3:8">
      <c r="C1987" s="713"/>
      <c r="D1987" s="713"/>
      <c r="E1987" s="713"/>
      <c r="H1987" s="713"/>
    </row>
    <row r="1988" spans="3:8">
      <c r="C1988" s="713"/>
      <c r="D1988" s="713"/>
      <c r="E1988" s="713"/>
      <c r="H1988" s="713"/>
    </row>
    <row r="1989" spans="3:8">
      <c r="C1989" s="713"/>
      <c r="D1989" s="713"/>
      <c r="E1989" s="713"/>
      <c r="H1989" s="713"/>
    </row>
    <row r="1990" spans="3:8">
      <c r="C1990" s="713"/>
      <c r="D1990" s="713"/>
      <c r="E1990" s="713"/>
      <c r="H1990" s="713"/>
    </row>
    <row r="1991" spans="3:8">
      <c r="C1991" s="713"/>
      <c r="D1991" s="713"/>
      <c r="E1991" s="713"/>
      <c r="H1991" s="713"/>
    </row>
    <row r="1992" spans="3:8">
      <c r="C1992" s="713"/>
      <c r="D1992" s="713"/>
      <c r="E1992" s="713"/>
      <c r="H1992" s="713"/>
    </row>
    <row r="1993" spans="3:8">
      <c r="C1993" s="713"/>
      <c r="D1993" s="713"/>
      <c r="E1993" s="713"/>
      <c r="H1993" s="713"/>
    </row>
    <row r="1994" spans="3:8">
      <c r="C1994" s="713"/>
      <c r="D1994" s="713"/>
      <c r="E1994" s="713"/>
      <c r="H1994" s="713"/>
    </row>
    <row r="1995" spans="3:8">
      <c r="C1995" s="713"/>
      <c r="D1995" s="713"/>
      <c r="E1995" s="713"/>
      <c r="H1995" s="713"/>
    </row>
    <row r="1996" spans="3:8">
      <c r="C1996" s="713"/>
      <c r="D1996" s="713"/>
      <c r="E1996" s="713"/>
      <c r="H1996" s="713"/>
    </row>
    <row r="1997" spans="3:8">
      <c r="C1997" s="713"/>
      <c r="D1997" s="713"/>
      <c r="E1997" s="713"/>
      <c r="H1997" s="713"/>
    </row>
    <row r="1998" spans="3:8">
      <c r="C1998" s="713"/>
      <c r="D1998" s="713"/>
      <c r="E1998" s="713"/>
      <c r="H1998" s="713"/>
    </row>
    <row r="1999" spans="3:8">
      <c r="C1999" s="713"/>
      <c r="D1999" s="713"/>
      <c r="E1999" s="713"/>
      <c r="H1999" s="713"/>
    </row>
    <row r="2000" spans="3:8">
      <c r="C2000" s="713"/>
      <c r="D2000" s="713"/>
      <c r="E2000" s="713"/>
      <c r="H2000" s="713"/>
    </row>
    <row r="2001" spans="3:8">
      <c r="C2001" s="713"/>
      <c r="D2001" s="713"/>
      <c r="E2001" s="713"/>
      <c r="H2001" s="713"/>
    </row>
    <row r="2002" spans="3:8">
      <c r="C2002" s="713"/>
      <c r="D2002" s="713"/>
      <c r="E2002" s="713"/>
      <c r="H2002" s="713"/>
    </row>
    <row r="2003" spans="3:8">
      <c r="C2003" s="713"/>
      <c r="D2003" s="713"/>
      <c r="E2003" s="713"/>
      <c r="H2003" s="713"/>
    </row>
    <row r="2004" spans="3:8">
      <c r="C2004" s="713"/>
      <c r="D2004" s="713"/>
      <c r="E2004" s="713"/>
      <c r="H2004" s="713"/>
    </row>
    <row r="2005" spans="3:8">
      <c r="C2005" s="713"/>
      <c r="D2005" s="713"/>
      <c r="E2005" s="713"/>
      <c r="H2005" s="713"/>
    </row>
    <row r="2006" spans="3:8">
      <c r="C2006" s="713"/>
      <c r="D2006" s="713"/>
      <c r="E2006" s="713"/>
      <c r="H2006" s="713"/>
    </row>
    <row r="2007" spans="3:8">
      <c r="C2007" s="713"/>
      <c r="D2007" s="713"/>
      <c r="E2007" s="713"/>
      <c r="H2007" s="713"/>
    </row>
    <row r="2008" spans="3:8">
      <c r="C2008" s="713"/>
      <c r="D2008" s="713"/>
      <c r="E2008" s="713"/>
      <c r="H2008" s="713"/>
    </row>
    <row r="2009" spans="3:8">
      <c r="C2009" s="713"/>
      <c r="D2009" s="713"/>
      <c r="E2009" s="713"/>
      <c r="H2009" s="713"/>
    </row>
    <row r="2010" spans="3:8">
      <c r="C2010" s="713"/>
      <c r="D2010" s="713"/>
      <c r="E2010" s="713"/>
      <c r="H2010" s="713"/>
    </row>
    <row r="2011" spans="3:8">
      <c r="C2011" s="713"/>
      <c r="D2011" s="713"/>
      <c r="E2011" s="713"/>
      <c r="H2011" s="713"/>
    </row>
    <row r="2012" spans="3:8">
      <c r="C2012" s="713"/>
      <c r="D2012" s="713"/>
      <c r="E2012" s="713"/>
      <c r="H2012" s="713"/>
    </row>
    <row r="2013" spans="3:8">
      <c r="C2013" s="713"/>
      <c r="D2013" s="713"/>
      <c r="E2013" s="713"/>
      <c r="H2013" s="713"/>
    </row>
    <row r="2014" spans="3:8">
      <c r="C2014" s="713"/>
      <c r="D2014" s="713"/>
      <c r="E2014" s="713"/>
      <c r="H2014" s="713"/>
    </row>
    <row r="2015" spans="3:8">
      <c r="C2015" s="713"/>
      <c r="D2015" s="713"/>
      <c r="E2015" s="713"/>
      <c r="H2015" s="713"/>
    </row>
    <row r="2016" spans="3:8">
      <c r="C2016" s="713"/>
      <c r="D2016" s="713"/>
      <c r="E2016" s="713"/>
      <c r="H2016" s="713"/>
    </row>
    <row r="2017" spans="3:8">
      <c r="C2017" s="713"/>
      <c r="D2017" s="713"/>
      <c r="E2017" s="713"/>
      <c r="H2017" s="713"/>
    </row>
    <row r="2018" spans="3:8">
      <c r="C2018" s="713"/>
      <c r="D2018" s="713"/>
      <c r="E2018" s="713"/>
      <c r="H2018" s="713"/>
    </row>
    <row r="2019" spans="3:8">
      <c r="C2019" s="713"/>
      <c r="D2019" s="713"/>
      <c r="E2019" s="713"/>
      <c r="H2019" s="713"/>
    </row>
    <row r="2020" spans="3:8">
      <c r="C2020" s="713"/>
      <c r="D2020" s="713"/>
      <c r="E2020" s="713"/>
      <c r="H2020" s="713"/>
    </row>
    <row r="2021" spans="3:8">
      <c r="C2021" s="713"/>
      <c r="D2021" s="713"/>
      <c r="E2021" s="713"/>
      <c r="H2021" s="713"/>
    </row>
    <row r="2022" spans="3:8">
      <c r="C2022" s="713"/>
      <c r="D2022" s="713"/>
      <c r="E2022" s="713"/>
      <c r="H2022" s="713"/>
    </row>
    <row r="2023" spans="3:8">
      <c r="C2023" s="713"/>
      <c r="D2023" s="713"/>
      <c r="E2023" s="713"/>
      <c r="H2023" s="713"/>
    </row>
    <row r="2024" spans="3:8">
      <c r="C2024" s="713"/>
      <c r="D2024" s="713"/>
      <c r="E2024" s="713"/>
      <c r="H2024" s="713"/>
    </row>
    <row r="2025" spans="3:8">
      <c r="C2025" s="713"/>
      <c r="D2025" s="713"/>
      <c r="E2025" s="713"/>
      <c r="H2025" s="713"/>
    </row>
    <row r="2026" spans="3:8">
      <c r="C2026" s="713"/>
      <c r="D2026" s="713"/>
      <c r="E2026" s="713"/>
      <c r="H2026" s="713"/>
    </row>
    <row r="2027" spans="3:8">
      <c r="C2027" s="713"/>
      <c r="D2027" s="713"/>
      <c r="E2027" s="713"/>
      <c r="H2027" s="713"/>
    </row>
    <row r="2028" spans="3:8">
      <c r="C2028" s="713"/>
      <c r="D2028" s="713"/>
      <c r="E2028" s="713"/>
      <c r="H2028" s="713"/>
    </row>
    <row r="2029" spans="3:8">
      <c r="C2029" s="713"/>
      <c r="D2029" s="713"/>
      <c r="E2029" s="713"/>
      <c r="H2029" s="713"/>
    </row>
    <row r="2030" spans="3:8">
      <c r="C2030" s="713"/>
      <c r="D2030" s="713"/>
      <c r="E2030" s="713"/>
      <c r="H2030" s="713"/>
    </row>
    <row r="2031" spans="3:8">
      <c r="C2031" s="713"/>
      <c r="D2031" s="713"/>
      <c r="E2031" s="713"/>
      <c r="H2031" s="713"/>
    </row>
    <row r="2032" spans="3:8">
      <c r="C2032" s="713"/>
      <c r="D2032" s="713"/>
      <c r="E2032" s="713"/>
      <c r="H2032" s="713"/>
    </row>
    <row r="2033" spans="3:8">
      <c r="C2033" s="713"/>
      <c r="D2033" s="713"/>
      <c r="E2033" s="713"/>
      <c r="H2033" s="713"/>
    </row>
    <row r="2034" spans="3:8">
      <c r="C2034" s="713"/>
      <c r="D2034" s="713"/>
      <c r="E2034" s="713"/>
      <c r="H2034" s="713"/>
    </row>
    <row r="2035" spans="3:8">
      <c r="C2035" s="713"/>
      <c r="D2035" s="713"/>
      <c r="E2035" s="713"/>
      <c r="H2035" s="713"/>
    </row>
    <row r="2036" spans="3:8">
      <c r="C2036" s="713"/>
      <c r="D2036" s="713"/>
      <c r="E2036" s="713"/>
      <c r="H2036" s="713"/>
    </row>
    <row r="2037" spans="3:8">
      <c r="C2037" s="713"/>
      <c r="D2037" s="713"/>
      <c r="E2037" s="713"/>
      <c r="H2037" s="713"/>
    </row>
    <row r="2038" spans="3:8">
      <c r="C2038" s="713"/>
      <c r="D2038" s="713"/>
      <c r="E2038" s="713"/>
      <c r="H2038" s="713"/>
    </row>
    <row r="2039" spans="3:8">
      <c r="C2039" s="713"/>
      <c r="D2039" s="713"/>
      <c r="E2039" s="713"/>
      <c r="H2039" s="713"/>
    </row>
    <row r="2040" spans="3:8">
      <c r="C2040" s="713"/>
      <c r="D2040" s="713"/>
      <c r="E2040" s="713"/>
      <c r="H2040" s="713"/>
    </row>
    <row r="2041" spans="3:8">
      <c r="C2041" s="713"/>
      <c r="D2041" s="713"/>
      <c r="E2041" s="713"/>
      <c r="H2041" s="713"/>
    </row>
    <row r="2042" spans="3:8">
      <c r="C2042" s="713"/>
      <c r="D2042" s="713"/>
      <c r="E2042" s="713"/>
      <c r="H2042" s="713"/>
    </row>
    <row r="2043" spans="3:8">
      <c r="C2043" s="713"/>
      <c r="D2043" s="713"/>
      <c r="E2043" s="713"/>
      <c r="H2043" s="713"/>
    </row>
    <row r="2044" spans="3:8">
      <c r="C2044" s="713"/>
      <c r="D2044" s="713"/>
      <c r="E2044" s="713"/>
      <c r="H2044" s="713"/>
    </row>
    <row r="2045" spans="3:8">
      <c r="C2045" s="713"/>
      <c r="D2045" s="713"/>
      <c r="E2045" s="713"/>
      <c r="H2045" s="713"/>
    </row>
    <row r="2046" spans="3:8">
      <c r="C2046" s="713"/>
      <c r="D2046" s="713"/>
      <c r="E2046" s="713"/>
      <c r="H2046" s="713"/>
    </row>
    <row r="2047" spans="3:8">
      <c r="C2047" s="713"/>
      <c r="D2047" s="713"/>
      <c r="E2047" s="713"/>
      <c r="H2047" s="713"/>
    </row>
    <row r="2048" spans="3:8">
      <c r="C2048" s="713"/>
      <c r="D2048" s="713"/>
      <c r="E2048" s="713"/>
      <c r="H2048" s="713"/>
    </row>
    <row r="2049" spans="3:8">
      <c r="C2049" s="713"/>
      <c r="D2049" s="713"/>
      <c r="E2049" s="713"/>
      <c r="H2049" s="713"/>
    </row>
    <row r="2050" spans="3:8">
      <c r="C2050" s="713"/>
      <c r="D2050" s="713"/>
      <c r="E2050" s="713"/>
      <c r="H2050" s="713"/>
    </row>
    <row r="2051" spans="3:8">
      <c r="C2051" s="713"/>
      <c r="D2051" s="713"/>
      <c r="E2051" s="713"/>
      <c r="H2051" s="713"/>
    </row>
    <row r="2052" spans="3:8">
      <c r="C2052" s="713"/>
      <c r="D2052" s="713"/>
      <c r="E2052" s="713"/>
      <c r="H2052" s="713"/>
    </row>
    <row r="2053" spans="3:8">
      <c r="C2053" s="713"/>
      <c r="D2053" s="713"/>
      <c r="E2053" s="713"/>
      <c r="H2053" s="713"/>
    </row>
    <row r="2054" spans="3:8">
      <c r="C2054" s="713"/>
      <c r="D2054" s="713"/>
      <c r="E2054" s="713"/>
      <c r="H2054" s="713"/>
    </row>
    <row r="2055" spans="3:8">
      <c r="C2055" s="713"/>
      <c r="D2055" s="713"/>
      <c r="E2055" s="713"/>
      <c r="H2055" s="713"/>
    </row>
    <row r="2056" spans="3:8">
      <c r="C2056" s="713"/>
      <c r="D2056" s="713"/>
      <c r="E2056" s="713"/>
      <c r="H2056" s="713"/>
    </row>
    <row r="2057" spans="3:8">
      <c r="C2057" s="713"/>
      <c r="D2057" s="713"/>
      <c r="E2057" s="713"/>
      <c r="H2057" s="713"/>
    </row>
    <row r="2058" spans="3:8">
      <c r="C2058" s="713"/>
      <c r="D2058" s="713"/>
      <c r="E2058" s="713"/>
      <c r="H2058" s="713"/>
    </row>
    <row r="2059" spans="3:8">
      <c r="C2059" s="713"/>
      <c r="D2059" s="713"/>
      <c r="E2059" s="713"/>
      <c r="H2059" s="713"/>
    </row>
    <row r="2060" spans="3:8">
      <c r="C2060" s="713"/>
      <c r="D2060" s="713"/>
      <c r="E2060" s="713"/>
      <c r="H2060" s="713"/>
    </row>
    <row r="2061" spans="3:8">
      <c r="C2061" s="713"/>
      <c r="D2061" s="713"/>
      <c r="E2061" s="713"/>
      <c r="H2061" s="713"/>
    </row>
    <row r="2062" spans="3:8">
      <c r="C2062" s="713"/>
      <c r="D2062" s="713"/>
      <c r="E2062" s="713"/>
      <c r="H2062" s="713"/>
    </row>
    <row r="2063" spans="3:8">
      <c r="C2063" s="713"/>
      <c r="D2063" s="713"/>
      <c r="E2063" s="713"/>
      <c r="H2063" s="713"/>
    </row>
    <row r="2064" spans="3:8">
      <c r="C2064" s="713"/>
      <c r="D2064" s="713"/>
      <c r="E2064" s="713"/>
      <c r="H2064" s="713"/>
    </row>
    <row r="2065" spans="3:8">
      <c r="C2065" s="713"/>
      <c r="D2065" s="713"/>
      <c r="E2065" s="713"/>
      <c r="H2065" s="713"/>
    </row>
    <row r="2066" spans="3:8">
      <c r="C2066" s="713"/>
      <c r="D2066" s="713"/>
      <c r="E2066" s="713"/>
      <c r="H2066" s="713"/>
    </row>
    <row r="2067" spans="3:8">
      <c r="C2067" s="713"/>
      <c r="D2067" s="713"/>
      <c r="E2067" s="713"/>
      <c r="H2067" s="713"/>
    </row>
    <row r="2068" spans="3:8">
      <c r="C2068" s="713"/>
      <c r="D2068" s="713"/>
      <c r="E2068" s="713"/>
      <c r="H2068" s="713"/>
    </row>
    <row r="2069" spans="3:8">
      <c r="C2069" s="713"/>
      <c r="D2069" s="713"/>
      <c r="E2069" s="713"/>
      <c r="H2069" s="713"/>
    </row>
    <row r="2070" spans="3:8">
      <c r="C2070" s="713"/>
      <c r="D2070" s="713"/>
      <c r="E2070" s="713"/>
      <c r="H2070" s="713"/>
    </row>
    <row r="2071" spans="3:8">
      <c r="C2071" s="713"/>
      <c r="D2071" s="713"/>
      <c r="E2071" s="713"/>
      <c r="H2071" s="713"/>
    </row>
    <row r="2072" spans="3:8">
      <c r="C2072" s="713"/>
      <c r="D2072" s="713"/>
      <c r="E2072" s="713"/>
      <c r="H2072" s="713"/>
    </row>
    <row r="2073" spans="3:8">
      <c r="C2073" s="713"/>
      <c r="D2073" s="713"/>
      <c r="E2073" s="713"/>
      <c r="H2073" s="713"/>
    </row>
    <row r="2074" spans="3:8">
      <c r="C2074" s="713"/>
      <c r="D2074" s="713"/>
      <c r="E2074" s="713"/>
      <c r="H2074" s="713"/>
    </row>
    <row r="2075" spans="3:8">
      <c r="C2075" s="713"/>
      <c r="D2075" s="713"/>
      <c r="E2075" s="713"/>
      <c r="H2075" s="713"/>
    </row>
    <row r="2076" spans="3:8">
      <c r="C2076" s="713"/>
      <c r="D2076" s="713"/>
      <c r="E2076" s="713"/>
      <c r="H2076" s="713"/>
    </row>
    <row r="2077" spans="3:8">
      <c r="C2077" s="713"/>
      <c r="D2077" s="713"/>
      <c r="E2077" s="713"/>
      <c r="H2077" s="713"/>
    </row>
    <row r="2078" spans="3:8">
      <c r="C2078" s="713"/>
      <c r="D2078" s="713"/>
      <c r="E2078" s="713"/>
      <c r="H2078" s="713"/>
    </row>
    <row r="2079" spans="3:8">
      <c r="C2079" s="713"/>
      <c r="D2079" s="713"/>
      <c r="E2079" s="713"/>
      <c r="H2079" s="713"/>
    </row>
    <row r="2080" spans="3:8">
      <c r="C2080" s="713"/>
      <c r="D2080" s="713"/>
      <c r="E2080" s="713"/>
      <c r="H2080" s="713"/>
    </row>
    <row r="2081" spans="3:8">
      <c r="C2081" s="713"/>
      <c r="D2081" s="713"/>
      <c r="E2081" s="713"/>
      <c r="H2081" s="713"/>
    </row>
    <row r="2082" spans="3:8">
      <c r="C2082" s="713"/>
      <c r="D2082" s="713"/>
      <c r="E2082" s="713"/>
      <c r="H2082" s="713"/>
    </row>
    <row r="2083" spans="3:8">
      <c r="C2083" s="713"/>
      <c r="D2083" s="713"/>
      <c r="E2083" s="713"/>
      <c r="H2083" s="713"/>
    </row>
    <row r="2084" spans="3:8">
      <c r="C2084" s="713"/>
      <c r="D2084" s="713"/>
      <c r="E2084" s="713"/>
      <c r="H2084" s="713"/>
    </row>
    <row r="2085" spans="3:8">
      <c r="C2085" s="713"/>
      <c r="D2085" s="713"/>
      <c r="E2085" s="713"/>
      <c r="H2085" s="713"/>
    </row>
    <row r="2086" spans="3:8">
      <c r="C2086" s="713"/>
      <c r="D2086" s="713"/>
      <c r="E2086" s="713"/>
      <c r="H2086" s="713"/>
    </row>
    <row r="2087" spans="3:8">
      <c r="C2087" s="713"/>
      <c r="D2087" s="713"/>
      <c r="E2087" s="713"/>
      <c r="H2087" s="713"/>
    </row>
    <row r="2088" spans="3:8">
      <c r="C2088" s="713"/>
      <c r="D2088" s="713"/>
      <c r="E2088" s="713"/>
      <c r="H2088" s="713"/>
    </row>
    <row r="2089" spans="3:8">
      <c r="C2089" s="713"/>
      <c r="D2089" s="713"/>
      <c r="E2089" s="713"/>
      <c r="H2089" s="713"/>
    </row>
    <row r="2090" spans="3:8">
      <c r="C2090" s="713"/>
      <c r="D2090" s="713"/>
      <c r="E2090" s="713"/>
      <c r="H2090" s="713"/>
    </row>
    <row r="2091" spans="3:8">
      <c r="C2091" s="713"/>
      <c r="D2091" s="713"/>
      <c r="E2091" s="713"/>
      <c r="H2091" s="713"/>
    </row>
    <row r="2092" spans="3:8">
      <c r="C2092" s="713"/>
      <c r="D2092" s="713"/>
      <c r="E2092" s="713"/>
      <c r="H2092" s="713"/>
    </row>
    <row r="2093" spans="3:8">
      <c r="C2093" s="713"/>
      <c r="D2093" s="713"/>
      <c r="E2093" s="713"/>
      <c r="H2093" s="713"/>
    </row>
    <row r="2094" spans="3:8">
      <c r="C2094" s="713"/>
      <c r="D2094" s="713"/>
      <c r="E2094" s="713"/>
      <c r="H2094" s="713"/>
    </row>
    <row r="2095" spans="3:8">
      <c r="C2095" s="713"/>
      <c r="D2095" s="713"/>
      <c r="E2095" s="713"/>
      <c r="H2095" s="713"/>
    </row>
    <row r="2096" spans="3:8">
      <c r="C2096" s="713"/>
      <c r="D2096" s="713"/>
      <c r="E2096" s="713"/>
      <c r="H2096" s="713"/>
    </row>
    <row r="2097" spans="3:8">
      <c r="C2097" s="713"/>
      <c r="D2097" s="713"/>
      <c r="E2097" s="713"/>
      <c r="H2097" s="713"/>
    </row>
    <row r="2098" spans="3:8">
      <c r="C2098" s="713"/>
      <c r="D2098" s="713"/>
      <c r="E2098" s="713"/>
      <c r="H2098" s="713"/>
    </row>
    <row r="2099" spans="3:8">
      <c r="C2099" s="713"/>
      <c r="D2099" s="713"/>
      <c r="E2099" s="713"/>
      <c r="H2099" s="713"/>
    </row>
    <row r="2100" spans="3:8">
      <c r="C2100" s="713"/>
      <c r="D2100" s="713"/>
      <c r="E2100" s="713"/>
      <c r="H2100" s="713"/>
    </row>
    <row r="2101" spans="3:8">
      <c r="C2101" s="713"/>
      <c r="D2101" s="713"/>
      <c r="E2101" s="713"/>
      <c r="H2101" s="713"/>
    </row>
    <row r="2102" spans="3:8">
      <c r="C2102" s="713"/>
      <c r="D2102" s="713"/>
      <c r="E2102" s="713"/>
      <c r="H2102" s="713"/>
    </row>
    <row r="2103" spans="3:8">
      <c r="C2103" s="713"/>
      <c r="D2103" s="713"/>
      <c r="E2103" s="713"/>
      <c r="H2103" s="713"/>
    </row>
    <row r="2104" spans="3:8">
      <c r="C2104" s="713"/>
      <c r="D2104" s="713"/>
      <c r="E2104" s="713"/>
      <c r="H2104" s="713"/>
    </row>
    <row r="2105" spans="3:8">
      <c r="C2105" s="713"/>
      <c r="D2105" s="713"/>
      <c r="E2105" s="713"/>
      <c r="H2105" s="713"/>
    </row>
    <row r="2106" spans="3:8">
      <c r="C2106" s="713"/>
      <c r="D2106" s="713"/>
      <c r="E2106" s="713"/>
      <c r="H2106" s="713"/>
    </row>
    <row r="2107" spans="3:8">
      <c r="C2107" s="713"/>
      <c r="D2107" s="713"/>
      <c r="E2107" s="713"/>
      <c r="H2107" s="713"/>
    </row>
    <row r="2108" spans="3:8">
      <c r="C2108" s="713"/>
      <c r="D2108" s="713"/>
      <c r="E2108" s="713"/>
      <c r="H2108" s="713"/>
    </row>
    <row r="2109" spans="3:8">
      <c r="C2109" s="713"/>
      <c r="D2109" s="713"/>
      <c r="E2109" s="713"/>
      <c r="H2109" s="713"/>
    </row>
    <row r="2110" spans="3:8">
      <c r="C2110" s="713"/>
      <c r="D2110" s="713"/>
      <c r="E2110" s="713"/>
      <c r="H2110" s="713"/>
    </row>
    <row r="2111" spans="3:8">
      <c r="C2111" s="713"/>
      <c r="D2111" s="713"/>
      <c r="E2111" s="713"/>
      <c r="H2111" s="713"/>
    </row>
    <row r="2112" spans="3:8">
      <c r="C2112" s="713"/>
      <c r="D2112" s="713"/>
      <c r="E2112" s="713"/>
      <c r="H2112" s="713"/>
    </row>
    <row r="2113" spans="3:8">
      <c r="C2113" s="713"/>
      <c r="D2113" s="713"/>
      <c r="E2113" s="713"/>
      <c r="H2113" s="713"/>
    </row>
    <row r="2114" spans="3:8">
      <c r="C2114" s="713"/>
      <c r="D2114" s="713"/>
      <c r="E2114" s="713"/>
      <c r="H2114" s="713"/>
    </row>
    <row r="2115" spans="3:8">
      <c r="C2115" s="713"/>
      <c r="D2115" s="713"/>
      <c r="E2115" s="713"/>
      <c r="H2115" s="713"/>
    </row>
    <row r="2116" spans="3:8">
      <c r="C2116" s="713"/>
      <c r="D2116" s="713"/>
      <c r="E2116" s="713"/>
      <c r="H2116" s="713"/>
    </row>
    <row r="2117" spans="3:8">
      <c r="C2117" s="713"/>
      <c r="D2117" s="713"/>
      <c r="E2117" s="713"/>
      <c r="H2117" s="713"/>
    </row>
    <row r="2118" spans="3:8">
      <c r="C2118" s="713"/>
      <c r="D2118" s="713"/>
      <c r="E2118" s="713"/>
      <c r="H2118" s="713"/>
    </row>
    <row r="2119" spans="3:8">
      <c r="C2119" s="713"/>
      <c r="D2119" s="713"/>
      <c r="E2119" s="713"/>
      <c r="H2119" s="713"/>
    </row>
    <row r="2120" spans="3:8">
      <c r="C2120" s="713"/>
      <c r="D2120" s="713"/>
      <c r="E2120" s="713"/>
      <c r="H2120" s="713"/>
    </row>
    <row r="2121" spans="3:8">
      <c r="C2121" s="713"/>
      <c r="D2121" s="713"/>
      <c r="E2121" s="713"/>
      <c r="H2121" s="713"/>
    </row>
    <row r="2122" spans="3:8">
      <c r="C2122" s="713"/>
      <c r="D2122" s="713"/>
      <c r="E2122" s="713"/>
      <c r="H2122" s="713"/>
    </row>
    <row r="2123" spans="3:8">
      <c r="C2123" s="713"/>
      <c r="D2123" s="713"/>
      <c r="E2123" s="713"/>
      <c r="H2123" s="713"/>
    </row>
    <row r="2124" spans="3:8">
      <c r="C2124" s="713"/>
      <c r="D2124" s="713"/>
      <c r="E2124" s="713"/>
      <c r="H2124" s="713"/>
    </row>
    <row r="2125" spans="3:8">
      <c r="C2125" s="713"/>
      <c r="D2125" s="713"/>
      <c r="E2125" s="713"/>
      <c r="H2125" s="713"/>
    </row>
    <row r="2126" spans="3:8">
      <c r="C2126" s="713"/>
      <c r="D2126" s="713"/>
      <c r="E2126" s="713"/>
      <c r="H2126" s="713"/>
    </row>
    <row r="2127" spans="3:8">
      <c r="C2127" s="713"/>
      <c r="D2127" s="713"/>
      <c r="E2127" s="713"/>
      <c r="H2127" s="713"/>
    </row>
    <row r="2128" spans="3:8">
      <c r="C2128" s="713"/>
      <c r="D2128" s="713"/>
      <c r="E2128" s="713"/>
      <c r="H2128" s="713"/>
    </row>
    <row r="2129" spans="3:8">
      <c r="C2129" s="713"/>
      <c r="D2129" s="713"/>
      <c r="E2129" s="713"/>
      <c r="H2129" s="713"/>
    </row>
    <row r="2130" spans="3:8">
      <c r="C2130" s="713"/>
      <c r="D2130" s="713"/>
      <c r="E2130" s="713"/>
      <c r="H2130" s="713"/>
    </row>
    <row r="2131" spans="3:8">
      <c r="C2131" s="713"/>
      <c r="D2131" s="713"/>
      <c r="E2131" s="713"/>
      <c r="H2131" s="713"/>
    </row>
    <row r="2132" spans="3:8">
      <c r="C2132" s="713"/>
      <c r="D2132" s="713"/>
      <c r="E2132" s="713"/>
      <c r="H2132" s="713"/>
    </row>
    <row r="2133" spans="3:8">
      <c r="C2133" s="713"/>
      <c r="D2133" s="713"/>
      <c r="E2133" s="713"/>
      <c r="H2133" s="713"/>
    </row>
    <row r="2134" spans="3:8">
      <c r="C2134" s="713"/>
      <c r="D2134" s="713"/>
      <c r="E2134" s="713"/>
      <c r="H2134" s="713"/>
    </row>
    <row r="2135" spans="3:8">
      <c r="C2135" s="713"/>
      <c r="D2135" s="713"/>
      <c r="E2135" s="713"/>
      <c r="H2135" s="713"/>
    </row>
    <row r="2136" spans="3:8">
      <c r="C2136" s="713"/>
      <c r="D2136" s="713"/>
      <c r="E2136" s="713"/>
      <c r="H2136" s="713"/>
    </row>
    <row r="2137" spans="3:8">
      <c r="C2137" s="713"/>
      <c r="D2137" s="713"/>
      <c r="E2137" s="713"/>
      <c r="H2137" s="713"/>
    </row>
    <row r="2138" spans="3:8">
      <c r="C2138" s="713"/>
      <c r="D2138" s="713"/>
      <c r="E2138" s="713"/>
      <c r="H2138" s="713"/>
    </row>
    <row r="2139" spans="3:8">
      <c r="C2139" s="713"/>
      <c r="D2139" s="713"/>
      <c r="E2139" s="713"/>
      <c r="H2139" s="713"/>
    </row>
    <row r="2140" spans="3:8">
      <c r="C2140" s="713"/>
      <c r="D2140" s="713"/>
      <c r="E2140" s="713"/>
      <c r="H2140" s="713"/>
    </row>
    <row r="2141" spans="3:8">
      <c r="C2141" s="713"/>
      <c r="D2141" s="713"/>
      <c r="E2141" s="713"/>
      <c r="H2141" s="713"/>
    </row>
    <row r="2142" spans="3:8">
      <c r="C2142" s="713"/>
      <c r="D2142" s="713"/>
      <c r="E2142" s="713"/>
      <c r="H2142" s="713"/>
    </row>
    <row r="2143" spans="3:8">
      <c r="C2143" s="713"/>
      <c r="D2143" s="713"/>
      <c r="E2143" s="713"/>
      <c r="H2143" s="713"/>
    </row>
    <row r="2144" spans="3:8">
      <c r="C2144" s="713"/>
      <c r="D2144" s="713"/>
      <c r="E2144" s="713"/>
      <c r="H2144" s="713"/>
    </row>
    <row r="2145" spans="3:8">
      <c r="C2145" s="713"/>
      <c r="D2145" s="713"/>
      <c r="E2145" s="713"/>
      <c r="H2145" s="713"/>
    </row>
    <row r="2146" spans="3:8">
      <c r="C2146" s="713"/>
      <c r="D2146" s="713"/>
      <c r="E2146" s="713"/>
      <c r="H2146" s="713"/>
    </row>
    <row r="2147" spans="3:8">
      <c r="C2147" s="713"/>
      <c r="D2147" s="713"/>
      <c r="E2147" s="713"/>
      <c r="H2147" s="713"/>
    </row>
    <row r="2148" spans="3:8">
      <c r="C2148" s="713"/>
      <c r="D2148" s="713"/>
      <c r="E2148" s="713"/>
      <c r="H2148" s="713"/>
    </row>
    <row r="2149" spans="3:8">
      <c r="C2149" s="713"/>
      <c r="D2149" s="713"/>
      <c r="E2149" s="713"/>
      <c r="H2149" s="713"/>
    </row>
    <row r="2150" spans="3:8">
      <c r="C2150" s="713"/>
      <c r="D2150" s="713"/>
      <c r="E2150" s="713"/>
      <c r="H2150" s="713"/>
    </row>
    <row r="2151" spans="3:8">
      <c r="C2151" s="713"/>
      <c r="D2151" s="713"/>
      <c r="E2151" s="713"/>
      <c r="H2151" s="713"/>
    </row>
    <row r="2152" spans="3:8">
      <c r="C2152" s="713"/>
      <c r="D2152" s="713"/>
      <c r="E2152" s="713"/>
      <c r="H2152" s="713"/>
    </row>
    <row r="2153" spans="3:8">
      <c r="C2153" s="713"/>
      <c r="D2153" s="713"/>
      <c r="E2153" s="713"/>
      <c r="H2153" s="713"/>
    </row>
    <row r="2154" spans="3:8">
      <c r="C2154" s="713"/>
      <c r="D2154" s="713"/>
      <c r="E2154" s="713"/>
      <c r="H2154" s="713"/>
    </row>
    <row r="2155" spans="3:8">
      <c r="C2155" s="713"/>
      <c r="D2155" s="713"/>
      <c r="E2155" s="713"/>
      <c r="H2155" s="713"/>
    </row>
    <row r="2156" spans="3:8">
      <c r="C2156" s="713"/>
      <c r="D2156" s="713"/>
      <c r="E2156" s="713"/>
      <c r="H2156" s="713"/>
    </row>
    <row r="2157" spans="3:8">
      <c r="C2157" s="713"/>
      <c r="D2157" s="713"/>
      <c r="E2157" s="713"/>
      <c r="H2157" s="713"/>
    </row>
    <row r="2158" spans="3:8">
      <c r="C2158" s="713"/>
      <c r="D2158" s="713"/>
      <c r="E2158" s="713"/>
      <c r="H2158" s="713"/>
    </row>
    <row r="2159" spans="3:8">
      <c r="C2159" s="713"/>
      <c r="D2159" s="713"/>
      <c r="E2159" s="713"/>
      <c r="H2159" s="713"/>
    </row>
    <row r="2160" spans="3:8">
      <c r="C2160" s="713"/>
      <c r="D2160" s="713"/>
      <c r="E2160" s="713"/>
      <c r="H2160" s="713"/>
    </row>
    <row r="2161" spans="3:8">
      <c r="C2161" s="713"/>
      <c r="D2161" s="713"/>
      <c r="E2161" s="713"/>
      <c r="H2161" s="713"/>
    </row>
    <row r="2162" spans="3:8">
      <c r="C2162" s="713"/>
      <c r="D2162" s="713"/>
      <c r="E2162" s="713"/>
      <c r="H2162" s="713"/>
    </row>
    <row r="2163" spans="3:8">
      <c r="C2163" s="713"/>
      <c r="D2163" s="713"/>
      <c r="E2163" s="713"/>
      <c r="H2163" s="713"/>
    </row>
    <row r="2164" spans="3:8">
      <c r="C2164" s="713"/>
      <c r="D2164" s="713"/>
      <c r="E2164" s="713"/>
      <c r="H2164" s="713"/>
    </row>
    <row r="2165" spans="3:8">
      <c r="C2165" s="713"/>
      <c r="D2165" s="713"/>
      <c r="E2165" s="713"/>
      <c r="H2165" s="713"/>
    </row>
    <row r="2166" spans="3:8">
      <c r="C2166" s="713"/>
      <c r="D2166" s="713"/>
      <c r="E2166" s="713"/>
      <c r="H2166" s="713"/>
    </row>
    <row r="2167" spans="3:8">
      <c r="C2167" s="713"/>
      <c r="D2167" s="713"/>
      <c r="E2167" s="713"/>
      <c r="H2167" s="713"/>
    </row>
    <row r="2168" spans="3:8">
      <c r="C2168" s="713"/>
      <c r="D2168" s="713"/>
      <c r="E2168" s="713"/>
      <c r="H2168" s="713"/>
    </row>
    <row r="2169" spans="3:8">
      <c r="C2169" s="713"/>
      <c r="D2169" s="713"/>
      <c r="E2169" s="713"/>
      <c r="H2169" s="713"/>
    </row>
    <row r="2170" spans="3:8">
      <c r="C2170" s="713"/>
      <c r="D2170" s="713"/>
      <c r="E2170" s="713"/>
      <c r="H2170" s="713"/>
    </row>
    <row r="2171" spans="3:8">
      <c r="C2171" s="713"/>
      <c r="D2171" s="713"/>
      <c r="E2171" s="713"/>
      <c r="H2171" s="713"/>
    </row>
    <row r="2172" spans="3:8">
      <c r="C2172" s="713"/>
      <c r="D2172" s="713"/>
      <c r="E2172" s="713"/>
      <c r="H2172" s="713"/>
    </row>
    <row r="2173" spans="3:8">
      <c r="C2173" s="713"/>
      <c r="D2173" s="713"/>
      <c r="E2173" s="713"/>
      <c r="H2173" s="713"/>
    </row>
    <row r="2174" spans="3:8">
      <c r="C2174" s="713"/>
      <c r="D2174" s="713"/>
      <c r="E2174" s="713"/>
      <c r="H2174" s="713"/>
    </row>
    <row r="2175" spans="3:8">
      <c r="C2175" s="713"/>
      <c r="D2175" s="713"/>
      <c r="E2175" s="713"/>
      <c r="H2175" s="713"/>
    </row>
    <row r="2176" spans="3:8">
      <c r="C2176" s="713"/>
      <c r="D2176" s="713"/>
      <c r="E2176" s="713"/>
      <c r="H2176" s="713"/>
    </row>
    <row r="2177" spans="3:8">
      <c r="C2177" s="713"/>
      <c r="D2177" s="713"/>
      <c r="E2177" s="713"/>
      <c r="H2177" s="713"/>
    </row>
    <row r="2178" spans="3:8">
      <c r="C2178" s="713"/>
      <c r="D2178" s="713"/>
      <c r="E2178" s="713"/>
      <c r="H2178" s="713"/>
    </row>
    <row r="2179" spans="3:8">
      <c r="C2179" s="713"/>
      <c r="D2179" s="713"/>
      <c r="E2179" s="713"/>
      <c r="H2179" s="713"/>
    </row>
    <row r="2180" spans="3:8">
      <c r="C2180" s="713"/>
      <c r="D2180" s="713"/>
      <c r="E2180" s="713"/>
      <c r="H2180" s="713"/>
    </row>
    <row r="2181" spans="3:8">
      <c r="C2181" s="713"/>
      <c r="D2181" s="713"/>
      <c r="E2181" s="713"/>
      <c r="H2181" s="713"/>
    </row>
    <row r="2182" spans="3:8">
      <c r="C2182" s="713"/>
      <c r="D2182" s="713"/>
      <c r="E2182" s="713"/>
      <c r="H2182" s="713"/>
    </row>
    <row r="2183" spans="3:8">
      <c r="C2183" s="713"/>
      <c r="D2183" s="713"/>
      <c r="E2183" s="713"/>
      <c r="H2183" s="713"/>
    </row>
    <row r="2184" spans="3:8">
      <c r="C2184" s="713"/>
      <c r="D2184" s="713"/>
      <c r="E2184" s="713"/>
      <c r="H2184" s="713"/>
    </row>
    <row r="2185" spans="3:8">
      <c r="C2185" s="713"/>
      <c r="D2185" s="713"/>
      <c r="E2185" s="713"/>
      <c r="H2185" s="713"/>
    </row>
    <row r="2186" spans="3:8">
      <c r="C2186" s="713"/>
      <c r="D2186" s="713"/>
      <c r="E2186" s="713"/>
      <c r="H2186" s="713"/>
    </row>
    <row r="2187" spans="3:8">
      <c r="C2187" s="713"/>
      <c r="D2187" s="713"/>
      <c r="E2187" s="713"/>
      <c r="H2187" s="713"/>
    </row>
    <row r="2188" spans="3:8">
      <c r="C2188" s="713"/>
      <c r="D2188" s="713"/>
      <c r="E2188" s="713"/>
      <c r="H2188" s="713"/>
    </row>
    <row r="2189" spans="3:8">
      <c r="C2189" s="713"/>
      <c r="D2189" s="713"/>
      <c r="E2189" s="713"/>
      <c r="H2189" s="713"/>
    </row>
    <row r="2190" spans="3:8">
      <c r="C2190" s="713"/>
      <c r="D2190" s="713"/>
      <c r="E2190" s="713"/>
      <c r="H2190" s="713"/>
    </row>
    <row r="2191" spans="3:8">
      <c r="C2191" s="713"/>
      <c r="D2191" s="713"/>
      <c r="E2191" s="713"/>
      <c r="H2191" s="713"/>
    </row>
    <row r="2192" spans="3:8">
      <c r="C2192" s="713"/>
      <c r="D2192" s="713"/>
      <c r="E2192" s="713"/>
      <c r="H2192" s="713"/>
    </row>
    <row r="2193" spans="3:8">
      <c r="C2193" s="713"/>
      <c r="D2193" s="713"/>
      <c r="E2193" s="713"/>
      <c r="H2193" s="713"/>
    </row>
    <row r="2194" spans="3:8">
      <c r="C2194" s="713"/>
      <c r="D2194" s="713"/>
      <c r="E2194" s="713"/>
      <c r="H2194" s="713"/>
    </row>
    <row r="2195" spans="3:8">
      <c r="C2195" s="713"/>
      <c r="D2195" s="713"/>
      <c r="E2195" s="713"/>
      <c r="H2195" s="713"/>
    </row>
    <row r="2196" spans="3:8">
      <c r="C2196" s="713"/>
      <c r="D2196" s="713"/>
      <c r="E2196" s="713"/>
      <c r="H2196" s="713"/>
    </row>
    <row r="2197" spans="3:8">
      <c r="C2197" s="713"/>
      <c r="D2197" s="713"/>
      <c r="E2197" s="713"/>
      <c r="H2197" s="713"/>
    </row>
    <row r="2198" spans="3:8">
      <c r="C2198" s="713"/>
      <c r="D2198" s="713"/>
      <c r="E2198" s="713"/>
      <c r="H2198" s="713"/>
    </row>
    <row r="2199" spans="3:8">
      <c r="C2199" s="713"/>
      <c r="D2199" s="713"/>
      <c r="E2199" s="713"/>
      <c r="H2199" s="713"/>
    </row>
    <row r="2200" spans="3:8">
      <c r="C2200" s="713"/>
      <c r="D2200" s="713"/>
      <c r="E2200" s="713"/>
      <c r="H2200" s="713"/>
    </row>
    <row r="2201" spans="3:8">
      <c r="C2201" s="713"/>
      <c r="D2201" s="713"/>
      <c r="E2201" s="713"/>
      <c r="H2201" s="713"/>
    </row>
    <row r="2202" spans="3:8">
      <c r="C2202" s="713"/>
      <c r="D2202" s="713"/>
      <c r="E2202" s="713"/>
      <c r="H2202" s="713"/>
    </row>
    <row r="2203" spans="3:8">
      <c r="C2203" s="713"/>
      <c r="D2203" s="713"/>
      <c r="E2203" s="713"/>
      <c r="H2203" s="713"/>
    </row>
    <row r="2204" spans="3:8">
      <c r="C2204" s="713"/>
      <c r="D2204" s="713"/>
      <c r="E2204" s="713"/>
      <c r="H2204" s="713"/>
    </row>
    <row r="2205" spans="3:8">
      <c r="C2205" s="713"/>
      <c r="D2205" s="713"/>
      <c r="E2205" s="713"/>
      <c r="H2205" s="713"/>
    </row>
    <row r="2206" spans="3:8">
      <c r="C2206" s="713"/>
      <c r="D2206" s="713"/>
      <c r="E2206" s="713"/>
      <c r="H2206" s="713"/>
    </row>
    <row r="2207" spans="3:8">
      <c r="C2207" s="713"/>
      <c r="D2207" s="713"/>
      <c r="E2207" s="713"/>
      <c r="H2207" s="713"/>
    </row>
    <row r="2208" spans="3:8">
      <c r="C2208" s="713"/>
      <c r="D2208" s="713"/>
      <c r="E2208" s="713"/>
      <c r="H2208" s="713"/>
    </row>
    <row r="2209" spans="3:8">
      <c r="C2209" s="713"/>
      <c r="D2209" s="713"/>
      <c r="E2209" s="713"/>
      <c r="H2209" s="713"/>
    </row>
    <row r="2210" spans="3:8">
      <c r="C2210" s="713"/>
      <c r="D2210" s="713"/>
      <c r="E2210" s="713"/>
      <c r="H2210" s="713"/>
    </row>
    <row r="2211" spans="3:8">
      <c r="C2211" s="713"/>
      <c r="D2211" s="713"/>
      <c r="E2211" s="713"/>
      <c r="H2211" s="713"/>
    </row>
    <row r="2212" spans="3:8">
      <c r="C2212" s="713"/>
      <c r="D2212" s="713"/>
      <c r="E2212" s="713"/>
      <c r="H2212" s="713"/>
    </row>
    <row r="2213" spans="3:8">
      <c r="C2213" s="713"/>
      <c r="D2213" s="713"/>
      <c r="E2213" s="713"/>
      <c r="H2213" s="713"/>
    </row>
    <row r="2214" spans="3:8">
      <c r="C2214" s="713"/>
      <c r="D2214" s="713"/>
      <c r="E2214" s="713"/>
      <c r="H2214" s="713"/>
    </row>
    <row r="2215" spans="3:8">
      <c r="C2215" s="713"/>
      <c r="D2215" s="713"/>
      <c r="E2215" s="713"/>
      <c r="H2215" s="713"/>
    </row>
    <row r="2216" spans="3:8">
      <c r="C2216" s="713"/>
      <c r="D2216" s="713"/>
      <c r="E2216" s="713"/>
      <c r="H2216" s="713"/>
    </row>
    <row r="2217" spans="3:8">
      <c r="C2217" s="713"/>
      <c r="D2217" s="713"/>
      <c r="E2217" s="713"/>
      <c r="H2217" s="713"/>
    </row>
    <row r="2218" spans="3:8">
      <c r="C2218" s="713"/>
      <c r="D2218" s="713"/>
      <c r="E2218" s="713"/>
      <c r="H2218" s="713"/>
    </row>
    <row r="2219" spans="3:8">
      <c r="C2219" s="713"/>
      <c r="D2219" s="713"/>
      <c r="E2219" s="713"/>
      <c r="H2219" s="713"/>
    </row>
    <row r="2220" spans="3:8">
      <c r="C2220" s="713"/>
      <c r="D2220" s="713"/>
      <c r="E2220" s="713"/>
      <c r="H2220" s="713"/>
    </row>
    <row r="2221" spans="3:8">
      <c r="C2221" s="713"/>
      <c r="D2221" s="713"/>
      <c r="E2221" s="713"/>
      <c r="H2221" s="713"/>
    </row>
    <row r="2222" spans="3:8">
      <c r="C2222" s="713"/>
      <c r="D2222" s="713"/>
      <c r="E2222" s="713"/>
      <c r="H2222" s="713"/>
    </row>
    <row r="2223" spans="3:8">
      <c r="C2223" s="713"/>
      <c r="D2223" s="713"/>
      <c r="E2223" s="713"/>
      <c r="H2223" s="713"/>
    </row>
    <row r="2224" spans="3:8">
      <c r="C2224" s="713"/>
      <c r="D2224" s="713"/>
      <c r="E2224" s="713"/>
      <c r="H2224" s="713"/>
    </row>
    <row r="2225" spans="3:8">
      <c r="C2225" s="713"/>
      <c r="D2225" s="713"/>
      <c r="E2225" s="713"/>
      <c r="H2225" s="713"/>
    </row>
    <row r="2226" spans="3:8">
      <c r="C2226" s="713"/>
      <c r="D2226" s="713"/>
      <c r="E2226" s="713"/>
      <c r="H2226" s="713"/>
    </row>
    <row r="2227" spans="3:8">
      <c r="C2227" s="713"/>
      <c r="D2227" s="713"/>
      <c r="E2227" s="713"/>
      <c r="H2227" s="713"/>
    </row>
    <row r="2228" spans="3:8">
      <c r="C2228" s="713"/>
      <c r="D2228" s="713"/>
      <c r="E2228" s="713"/>
      <c r="H2228" s="713"/>
    </row>
    <row r="2229" spans="3:8">
      <c r="C2229" s="713"/>
      <c r="D2229" s="713"/>
      <c r="E2229" s="713"/>
      <c r="H2229" s="713"/>
    </row>
    <row r="2230" spans="3:8">
      <c r="C2230" s="713"/>
      <c r="D2230" s="713"/>
      <c r="E2230" s="713"/>
      <c r="H2230" s="713"/>
    </row>
    <row r="2231" spans="3:8">
      <c r="C2231" s="713"/>
      <c r="D2231" s="713"/>
      <c r="E2231" s="713"/>
      <c r="H2231" s="713"/>
    </row>
    <row r="2232" spans="3:8">
      <c r="C2232" s="713"/>
      <c r="D2232" s="713"/>
      <c r="E2232" s="713"/>
      <c r="H2232" s="713"/>
    </row>
    <row r="2233" spans="3:8">
      <c r="C2233" s="713"/>
      <c r="D2233" s="713"/>
      <c r="E2233" s="713"/>
      <c r="H2233" s="713"/>
    </row>
    <row r="2234" spans="3:8">
      <c r="C2234" s="713"/>
      <c r="D2234" s="713"/>
      <c r="E2234" s="713"/>
      <c r="H2234" s="713"/>
    </row>
    <row r="2235" spans="3:8">
      <c r="C2235" s="713"/>
      <c r="D2235" s="713"/>
      <c r="E2235" s="713"/>
      <c r="H2235" s="713"/>
    </row>
    <row r="2236" spans="3:8">
      <c r="C2236" s="713"/>
      <c r="D2236" s="713"/>
      <c r="E2236" s="713"/>
      <c r="H2236" s="713"/>
    </row>
    <row r="2237" spans="3:8">
      <c r="C2237" s="713"/>
      <c r="D2237" s="713"/>
      <c r="E2237" s="713"/>
      <c r="H2237" s="713"/>
    </row>
    <row r="2238" spans="3:8">
      <c r="C2238" s="713"/>
      <c r="D2238" s="713"/>
      <c r="E2238" s="713"/>
      <c r="H2238" s="713"/>
    </row>
    <row r="2239" spans="3:8">
      <c r="C2239" s="713"/>
      <c r="D2239" s="713"/>
      <c r="E2239" s="713"/>
      <c r="H2239" s="713"/>
    </row>
    <row r="2240" spans="3:8">
      <c r="C2240" s="713"/>
      <c r="D2240" s="713"/>
      <c r="E2240" s="713"/>
      <c r="H2240" s="713"/>
    </row>
    <row r="2241" spans="3:8">
      <c r="C2241" s="713"/>
      <c r="D2241" s="713"/>
      <c r="E2241" s="713"/>
      <c r="H2241" s="713"/>
    </row>
    <row r="2242" spans="3:8">
      <c r="C2242" s="713"/>
      <c r="D2242" s="713"/>
      <c r="E2242" s="713"/>
      <c r="H2242" s="713"/>
    </row>
    <row r="2243" spans="3:8">
      <c r="C2243" s="713"/>
      <c r="D2243" s="713"/>
      <c r="E2243" s="713"/>
      <c r="H2243" s="713"/>
    </row>
    <row r="2244" spans="3:8">
      <c r="C2244" s="713"/>
      <c r="D2244" s="713"/>
      <c r="E2244" s="713"/>
      <c r="H2244" s="713"/>
    </row>
    <row r="2245" spans="3:8">
      <c r="C2245" s="713"/>
      <c r="D2245" s="713"/>
      <c r="E2245" s="713"/>
      <c r="H2245" s="713"/>
    </row>
    <row r="2246" spans="3:8">
      <c r="C2246" s="713"/>
      <c r="D2246" s="713"/>
      <c r="E2246" s="713"/>
      <c r="H2246" s="713"/>
    </row>
    <row r="2247" spans="3:8">
      <c r="C2247" s="713"/>
      <c r="D2247" s="713"/>
      <c r="E2247" s="713"/>
      <c r="H2247" s="713"/>
    </row>
    <row r="2248" spans="3:8">
      <c r="C2248" s="713"/>
      <c r="D2248" s="713"/>
      <c r="E2248" s="713"/>
      <c r="H2248" s="713"/>
    </row>
    <row r="2249" spans="3:8">
      <c r="C2249" s="713"/>
      <c r="D2249" s="713"/>
      <c r="E2249" s="713"/>
      <c r="H2249" s="713"/>
    </row>
    <row r="2250" spans="3:8">
      <c r="C2250" s="713"/>
      <c r="D2250" s="713"/>
      <c r="E2250" s="713"/>
      <c r="H2250" s="713"/>
    </row>
    <row r="2251" spans="3:8">
      <c r="C2251" s="713"/>
      <c r="D2251" s="713"/>
      <c r="E2251" s="713"/>
      <c r="H2251" s="713"/>
    </row>
    <row r="2252" spans="3:8">
      <c r="C2252" s="713"/>
      <c r="D2252" s="713"/>
      <c r="E2252" s="713"/>
      <c r="H2252" s="713"/>
    </row>
    <row r="2253" spans="3:8">
      <c r="C2253" s="713"/>
      <c r="D2253" s="713"/>
      <c r="E2253" s="713"/>
      <c r="H2253" s="713"/>
    </row>
    <row r="2254" spans="3:8">
      <c r="C2254" s="713"/>
      <c r="D2254" s="713"/>
      <c r="E2254" s="713"/>
      <c r="H2254" s="713"/>
    </row>
    <row r="2255" spans="3:8">
      <c r="C2255" s="713"/>
      <c r="D2255" s="713"/>
      <c r="E2255" s="713"/>
      <c r="H2255" s="713"/>
    </row>
    <row r="2256" spans="3:8">
      <c r="C2256" s="713"/>
      <c r="D2256" s="713"/>
      <c r="E2256" s="713"/>
      <c r="H2256" s="713"/>
    </row>
    <row r="2257" spans="3:8">
      <c r="C2257" s="713"/>
      <c r="D2257" s="713"/>
      <c r="E2257" s="713"/>
      <c r="H2257" s="713"/>
    </row>
    <row r="2258" spans="3:8">
      <c r="C2258" s="713"/>
      <c r="D2258" s="713"/>
      <c r="E2258" s="713"/>
      <c r="H2258" s="713"/>
    </row>
    <row r="2259" spans="3:8">
      <c r="C2259" s="713"/>
      <c r="D2259" s="713"/>
      <c r="E2259" s="713"/>
      <c r="H2259" s="713"/>
    </row>
    <row r="2260" spans="3:8">
      <c r="C2260" s="713"/>
      <c r="D2260" s="713"/>
      <c r="E2260" s="713"/>
      <c r="H2260" s="713"/>
    </row>
    <row r="2261" spans="3:8">
      <c r="C2261" s="713"/>
      <c r="D2261" s="713"/>
      <c r="E2261" s="713"/>
      <c r="H2261" s="713"/>
    </row>
    <row r="2262" spans="3:8">
      <c r="C2262" s="713"/>
      <c r="D2262" s="713"/>
      <c r="E2262" s="713"/>
      <c r="H2262" s="713"/>
    </row>
    <row r="2263" spans="3:8">
      <c r="C2263" s="713"/>
      <c r="D2263" s="713"/>
      <c r="E2263" s="713"/>
      <c r="H2263" s="713"/>
    </row>
    <row r="2264" spans="3:8">
      <c r="C2264" s="713"/>
      <c r="D2264" s="713"/>
      <c r="E2264" s="713"/>
      <c r="H2264" s="713"/>
    </row>
    <row r="2265" spans="3:8">
      <c r="C2265" s="713"/>
      <c r="D2265" s="713"/>
      <c r="E2265" s="713"/>
      <c r="H2265" s="713"/>
    </row>
    <row r="2266" spans="3:8">
      <c r="C2266" s="713"/>
      <c r="D2266" s="713"/>
      <c r="E2266" s="713"/>
      <c r="H2266" s="713"/>
    </row>
    <row r="2267" spans="3:8">
      <c r="C2267" s="713"/>
      <c r="D2267" s="713"/>
      <c r="E2267" s="713"/>
      <c r="H2267" s="713"/>
    </row>
    <row r="2268" spans="3:8">
      <c r="C2268" s="713"/>
      <c r="D2268" s="713"/>
      <c r="E2268" s="713"/>
      <c r="H2268" s="713"/>
    </row>
    <row r="2269" spans="3:8">
      <c r="C2269" s="713"/>
      <c r="D2269" s="713"/>
      <c r="E2269" s="713"/>
      <c r="H2269" s="713"/>
    </row>
    <row r="2270" spans="3:8">
      <c r="C2270" s="713"/>
      <c r="D2270" s="713"/>
      <c r="E2270" s="713"/>
      <c r="H2270" s="713"/>
    </row>
    <row r="2271" spans="3:8">
      <c r="C2271" s="713"/>
      <c r="D2271" s="713"/>
      <c r="E2271" s="713"/>
      <c r="H2271" s="713"/>
    </row>
    <row r="2272" spans="3:8">
      <c r="C2272" s="713"/>
      <c r="D2272" s="713"/>
      <c r="E2272" s="713"/>
      <c r="H2272" s="713"/>
    </row>
    <row r="2273" spans="3:8">
      <c r="C2273" s="713"/>
      <c r="D2273" s="713"/>
      <c r="E2273" s="713"/>
      <c r="H2273" s="713"/>
    </row>
    <row r="2274" spans="3:8">
      <c r="C2274" s="713"/>
      <c r="D2274" s="713"/>
      <c r="E2274" s="713"/>
      <c r="H2274" s="713"/>
    </row>
    <row r="2275" spans="3:8">
      <c r="C2275" s="713"/>
      <c r="D2275" s="713"/>
      <c r="E2275" s="713"/>
      <c r="H2275" s="713"/>
    </row>
    <row r="2276" spans="3:8">
      <c r="C2276" s="713"/>
      <c r="D2276" s="713"/>
      <c r="E2276" s="713"/>
      <c r="H2276" s="713"/>
    </row>
    <row r="2277" spans="3:8">
      <c r="C2277" s="713"/>
      <c r="D2277" s="713"/>
      <c r="E2277" s="713"/>
      <c r="H2277" s="713"/>
    </row>
    <row r="2278" spans="3:8">
      <c r="C2278" s="713"/>
      <c r="D2278" s="713"/>
      <c r="E2278" s="713"/>
      <c r="H2278" s="713"/>
    </row>
    <row r="2279" spans="3:8">
      <c r="C2279" s="713"/>
      <c r="D2279" s="713"/>
      <c r="E2279" s="713"/>
      <c r="H2279" s="713"/>
    </row>
    <row r="2280" spans="3:8">
      <c r="C2280" s="713"/>
      <c r="D2280" s="713"/>
      <c r="E2280" s="713"/>
      <c r="H2280" s="713"/>
    </row>
    <row r="2281" spans="3:8">
      <c r="C2281" s="713"/>
      <c r="D2281" s="713"/>
      <c r="E2281" s="713"/>
      <c r="H2281" s="713"/>
    </row>
    <row r="2282" spans="3:8">
      <c r="C2282" s="713"/>
      <c r="D2282" s="713"/>
      <c r="E2282" s="713"/>
      <c r="H2282" s="713"/>
    </row>
    <row r="2283" spans="3:8">
      <c r="C2283" s="713"/>
      <c r="D2283" s="713"/>
      <c r="E2283" s="713"/>
      <c r="H2283" s="713"/>
    </row>
    <row r="2284" spans="3:8">
      <c r="C2284" s="713"/>
      <c r="D2284" s="713"/>
      <c r="E2284" s="713"/>
      <c r="H2284" s="713"/>
    </row>
    <row r="2285" spans="3:8">
      <c r="C2285" s="713"/>
      <c r="D2285" s="713"/>
      <c r="E2285" s="713"/>
      <c r="H2285" s="713"/>
    </row>
    <row r="2286" spans="3:8">
      <c r="C2286" s="713"/>
      <c r="D2286" s="713"/>
      <c r="E2286" s="713"/>
      <c r="H2286" s="713"/>
    </row>
    <row r="2287" spans="3:8">
      <c r="C2287" s="713"/>
      <c r="D2287" s="713"/>
      <c r="E2287" s="713"/>
      <c r="H2287" s="713"/>
    </row>
    <row r="2288" spans="3:8">
      <c r="C2288" s="713"/>
      <c r="D2288" s="713"/>
      <c r="E2288" s="713"/>
      <c r="H2288" s="713"/>
    </row>
    <row r="2289" spans="3:8">
      <c r="C2289" s="713"/>
      <c r="D2289" s="713"/>
      <c r="E2289" s="713"/>
      <c r="H2289" s="713"/>
    </row>
    <row r="2290" spans="3:8">
      <c r="C2290" s="713"/>
      <c r="D2290" s="713"/>
      <c r="E2290" s="713"/>
      <c r="H2290" s="713"/>
    </row>
    <row r="2291" spans="3:8">
      <c r="C2291" s="713"/>
      <c r="D2291" s="713"/>
      <c r="E2291" s="713"/>
      <c r="H2291" s="713"/>
    </row>
    <row r="2292" spans="3:8">
      <c r="C2292" s="713"/>
      <c r="D2292" s="713"/>
      <c r="E2292" s="713"/>
      <c r="H2292" s="713"/>
    </row>
    <row r="2293" spans="3:8">
      <c r="C2293" s="713"/>
      <c r="D2293" s="713"/>
      <c r="E2293" s="713"/>
      <c r="H2293" s="713"/>
    </row>
    <row r="2294" spans="3:8">
      <c r="C2294" s="713"/>
      <c r="D2294" s="713"/>
      <c r="E2294" s="713"/>
      <c r="H2294" s="713"/>
    </row>
    <row r="2295" spans="3:8">
      <c r="C2295" s="713"/>
      <c r="D2295" s="713"/>
      <c r="E2295" s="713"/>
      <c r="H2295" s="713"/>
    </row>
    <row r="2296" spans="3:8">
      <c r="C2296" s="713"/>
      <c r="D2296" s="713"/>
      <c r="E2296" s="713"/>
      <c r="H2296" s="713"/>
    </row>
    <row r="2297" spans="3:8">
      <c r="C2297" s="713"/>
      <c r="D2297" s="713"/>
      <c r="E2297" s="713"/>
      <c r="H2297" s="713"/>
    </row>
    <row r="2298" spans="3:8">
      <c r="C2298" s="713"/>
      <c r="D2298" s="713"/>
      <c r="E2298" s="713"/>
      <c r="H2298" s="713"/>
    </row>
    <row r="2299" spans="3:8">
      <c r="C2299" s="713"/>
      <c r="D2299" s="713"/>
      <c r="E2299" s="713"/>
      <c r="H2299" s="713"/>
    </row>
    <row r="2300" spans="3:8">
      <c r="C2300" s="713"/>
      <c r="D2300" s="713"/>
      <c r="E2300" s="713"/>
      <c r="H2300" s="713"/>
    </row>
    <row r="2301" spans="3:8">
      <c r="C2301" s="713"/>
      <c r="D2301" s="713"/>
      <c r="E2301" s="713"/>
      <c r="H2301" s="713"/>
    </row>
    <row r="2302" spans="3:8">
      <c r="C2302" s="713"/>
      <c r="D2302" s="713"/>
      <c r="E2302" s="713"/>
      <c r="H2302" s="713"/>
    </row>
    <row r="2303" spans="3:8">
      <c r="C2303" s="713"/>
      <c r="D2303" s="713"/>
      <c r="E2303" s="713"/>
      <c r="H2303" s="713"/>
    </row>
    <row r="2304" spans="3:8">
      <c r="C2304" s="713"/>
      <c r="D2304" s="713"/>
      <c r="E2304" s="713"/>
      <c r="H2304" s="713"/>
    </row>
    <row r="2305" spans="3:8">
      <c r="C2305" s="713"/>
      <c r="D2305" s="713"/>
      <c r="E2305" s="713"/>
      <c r="H2305" s="713"/>
    </row>
    <row r="2306" spans="3:8">
      <c r="C2306" s="713"/>
      <c r="D2306" s="713"/>
      <c r="E2306" s="713"/>
      <c r="H2306" s="713"/>
    </row>
    <row r="2307" spans="3:8">
      <c r="C2307" s="713"/>
      <c r="D2307" s="713"/>
      <c r="E2307" s="713"/>
      <c r="H2307" s="713"/>
    </row>
    <row r="2308" spans="3:8">
      <c r="C2308" s="713"/>
      <c r="D2308" s="713"/>
      <c r="E2308" s="713"/>
      <c r="H2308" s="713"/>
    </row>
    <row r="2309" spans="3:8">
      <c r="C2309" s="713"/>
      <c r="D2309" s="713"/>
      <c r="E2309" s="713"/>
      <c r="H2309" s="713"/>
    </row>
    <row r="2310" spans="3:8">
      <c r="C2310" s="713"/>
      <c r="D2310" s="713"/>
      <c r="E2310" s="713"/>
      <c r="H2310" s="713"/>
    </row>
    <row r="2311" spans="3:8">
      <c r="C2311" s="713"/>
      <c r="D2311" s="713"/>
      <c r="E2311" s="713"/>
      <c r="H2311" s="713"/>
    </row>
    <row r="2312" spans="3:8">
      <c r="C2312" s="713"/>
      <c r="D2312" s="713"/>
      <c r="E2312" s="713"/>
      <c r="H2312" s="713"/>
    </row>
    <row r="2313" spans="3:8">
      <c r="C2313" s="713"/>
      <c r="D2313" s="713"/>
      <c r="E2313" s="713"/>
      <c r="H2313" s="713"/>
    </row>
    <row r="2314" spans="3:8">
      <c r="C2314" s="713"/>
      <c r="D2314" s="713"/>
      <c r="E2314" s="713"/>
      <c r="H2314" s="713"/>
    </row>
    <row r="2315" spans="3:8">
      <c r="C2315" s="713"/>
      <c r="D2315" s="713"/>
      <c r="E2315" s="713"/>
      <c r="H2315" s="713"/>
    </row>
    <row r="2316" spans="3:8">
      <c r="C2316" s="713"/>
      <c r="D2316" s="713"/>
      <c r="E2316" s="713"/>
      <c r="H2316" s="713"/>
    </row>
    <row r="2317" spans="3:8">
      <c r="C2317" s="713"/>
      <c r="D2317" s="713"/>
      <c r="E2317" s="713"/>
      <c r="H2317" s="713"/>
    </row>
    <row r="2318" spans="3:8">
      <c r="C2318" s="713"/>
      <c r="D2318" s="713"/>
      <c r="E2318" s="713"/>
      <c r="H2318" s="713"/>
    </row>
    <row r="2319" spans="3:8">
      <c r="C2319" s="713"/>
      <c r="D2319" s="713"/>
      <c r="E2319" s="713"/>
      <c r="H2319" s="713"/>
    </row>
    <row r="2320" spans="3:8">
      <c r="C2320" s="713"/>
      <c r="D2320" s="713"/>
      <c r="E2320" s="713"/>
      <c r="H2320" s="713"/>
    </row>
    <row r="2321" spans="3:8">
      <c r="C2321" s="713"/>
      <c r="D2321" s="713"/>
      <c r="E2321" s="713"/>
      <c r="H2321" s="713"/>
    </row>
    <row r="2322" spans="3:8">
      <c r="C2322" s="713"/>
      <c r="D2322" s="713"/>
      <c r="E2322" s="713"/>
      <c r="H2322" s="713"/>
    </row>
    <row r="2323" spans="3:8">
      <c r="C2323" s="713"/>
      <c r="D2323" s="713"/>
      <c r="E2323" s="713"/>
      <c r="H2323" s="713"/>
    </row>
    <row r="2324" spans="3:8">
      <c r="C2324" s="713"/>
      <c r="D2324" s="713"/>
      <c r="E2324" s="713"/>
      <c r="H2324" s="713"/>
    </row>
    <row r="2325" spans="3:8">
      <c r="C2325" s="713"/>
      <c r="D2325" s="713"/>
      <c r="E2325" s="713"/>
      <c r="H2325" s="713"/>
    </row>
    <row r="2326" spans="3:8">
      <c r="C2326" s="713"/>
      <c r="D2326" s="713"/>
      <c r="E2326" s="713"/>
      <c r="H2326" s="713"/>
    </row>
    <row r="2327" spans="3:8">
      <c r="C2327" s="713"/>
      <c r="D2327" s="713"/>
      <c r="E2327" s="713"/>
      <c r="H2327" s="713"/>
    </row>
    <row r="2328" spans="3:8">
      <c r="C2328" s="713"/>
      <c r="D2328" s="713"/>
      <c r="E2328" s="713"/>
      <c r="H2328" s="713"/>
    </row>
    <row r="2329" spans="3:8">
      <c r="C2329" s="713"/>
      <c r="D2329" s="713"/>
      <c r="E2329" s="713"/>
      <c r="H2329" s="713"/>
    </row>
    <row r="2330" spans="3:8">
      <c r="C2330" s="713"/>
      <c r="D2330" s="713"/>
      <c r="E2330" s="713"/>
      <c r="H2330" s="713"/>
    </row>
    <row r="2331" spans="3:8">
      <c r="C2331" s="713"/>
      <c r="D2331" s="713"/>
      <c r="E2331" s="713"/>
      <c r="H2331" s="713"/>
    </row>
    <row r="2332" spans="3:8">
      <c r="C2332" s="713"/>
      <c r="D2332" s="713"/>
      <c r="E2332" s="713"/>
      <c r="H2332" s="713"/>
    </row>
    <row r="2333" spans="3:8">
      <c r="C2333" s="713"/>
      <c r="D2333" s="713"/>
      <c r="E2333" s="713"/>
      <c r="H2333" s="713"/>
    </row>
    <row r="2334" spans="3:8">
      <c r="C2334" s="713"/>
      <c r="D2334" s="713"/>
      <c r="E2334" s="713"/>
      <c r="H2334" s="713"/>
    </row>
    <row r="2335" spans="3:8">
      <c r="C2335" s="713"/>
      <c r="D2335" s="713"/>
      <c r="E2335" s="713"/>
      <c r="H2335" s="713"/>
    </row>
    <row r="2336" spans="3:8">
      <c r="C2336" s="713"/>
      <c r="D2336" s="713"/>
      <c r="E2336" s="713"/>
      <c r="H2336" s="713"/>
    </row>
    <row r="2337" spans="3:8">
      <c r="C2337" s="713"/>
      <c r="D2337" s="713"/>
      <c r="E2337" s="713"/>
      <c r="H2337" s="713"/>
    </row>
    <row r="2338" spans="3:8">
      <c r="C2338" s="713"/>
      <c r="D2338" s="713"/>
      <c r="E2338" s="713"/>
      <c r="H2338" s="713"/>
    </row>
    <row r="2339" spans="3:8">
      <c r="C2339" s="713"/>
      <c r="D2339" s="713"/>
      <c r="E2339" s="713"/>
      <c r="H2339" s="713"/>
    </row>
    <row r="2340" spans="3:8">
      <c r="C2340" s="713"/>
      <c r="D2340" s="713"/>
      <c r="E2340" s="713"/>
      <c r="H2340" s="713"/>
    </row>
    <row r="2341" spans="3:8">
      <c r="C2341" s="713"/>
      <c r="D2341" s="713"/>
      <c r="E2341" s="713"/>
      <c r="H2341" s="713"/>
    </row>
    <row r="2342" spans="3:8">
      <c r="C2342" s="713"/>
      <c r="D2342" s="713"/>
      <c r="E2342" s="713"/>
      <c r="H2342" s="713"/>
    </row>
    <row r="2343" spans="3:8">
      <c r="C2343" s="713"/>
      <c r="D2343" s="713"/>
      <c r="E2343" s="713"/>
      <c r="H2343" s="713"/>
    </row>
    <row r="2344" spans="3:8">
      <c r="C2344" s="713"/>
      <c r="D2344" s="713"/>
      <c r="E2344" s="713"/>
      <c r="H2344" s="713"/>
    </row>
    <row r="2345" spans="3:8">
      <c r="C2345" s="713"/>
      <c r="D2345" s="713"/>
      <c r="E2345" s="713"/>
      <c r="H2345" s="713"/>
    </row>
    <row r="2346" spans="3:8">
      <c r="C2346" s="713"/>
      <c r="D2346" s="713"/>
      <c r="E2346" s="713"/>
      <c r="H2346" s="713"/>
    </row>
    <row r="2347" spans="3:8">
      <c r="C2347" s="713"/>
      <c r="D2347" s="713"/>
      <c r="E2347" s="713"/>
      <c r="H2347" s="713"/>
    </row>
    <row r="2348" spans="3:8">
      <c r="C2348" s="713"/>
      <c r="D2348" s="713"/>
      <c r="E2348" s="713"/>
      <c r="H2348" s="713"/>
    </row>
    <row r="2349" spans="3:8">
      <c r="C2349" s="713"/>
      <c r="D2349" s="713"/>
      <c r="E2349" s="713"/>
      <c r="H2349" s="713"/>
    </row>
    <row r="2350" spans="3:8">
      <c r="C2350" s="713"/>
      <c r="D2350" s="713"/>
      <c r="E2350" s="713"/>
      <c r="H2350" s="713"/>
    </row>
    <row r="2351" spans="3:8">
      <c r="C2351" s="713"/>
      <c r="D2351" s="713"/>
      <c r="E2351" s="713"/>
      <c r="H2351" s="713"/>
    </row>
    <row r="2352" spans="3:8">
      <c r="C2352" s="713"/>
      <c r="D2352" s="713"/>
      <c r="E2352" s="713"/>
      <c r="H2352" s="713"/>
    </row>
    <row r="2353" spans="3:8">
      <c r="C2353" s="713"/>
      <c r="D2353" s="713"/>
      <c r="E2353" s="713"/>
      <c r="H2353" s="713"/>
    </row>
    <row r="2354" spans="3:8">
      <c r="C2354" s="713"/>
      <c r="D2354" s="713"/>
      <c r="E2354" s="713"/>
      <c r="H2354" s="713"/>
    </row>
    <row r="2355" spans="3:8">
      <c r="C2355" s="713"/>
      <c r="D2355" s="713"/>
      <c r="E2355" s="713"/>
      <c r="H2355" s="713"/>
    </row>
    <row r="2356" spans="3:8">
      <c r="C2356" s="713"/>
      <c r="D2356" s="713"/>
      <c r="E2356" s="713"/>
      <c r="H2356" s="713"/>
    </row>
    <row r="2357" spans="3:8">
      <c r="C2357" s="713"/>
      <c r="D2357" s="713"/>
      <c r="E2357" s="713"/>
      <c r="H2357" s="713"/>
    </row>
    <row r="2358" spans="3:8">
      <c r="C2358" s="713"/>
      <c r="D2358" s="713"/>
      <c r="E2358" s="713"/>
      <c r="H2358" s="713"/>
    </row>
    <row r="2359" spans="3:8">
      <c r="C2359" s="713"/>
      <c r="D2359" s="713"/>
      <c r="E2359" s="713"/>
      <c r="H2359" s="713"/>
    </row>
    <row r="2360" spans="3:8">
      <c r="C2360" s="713"/>
      <c r="D2360" s="713"/>
      <c r="E2360" s="713"/>
      <c r="H2360" s="713"/>
    </row>
    <row r="2361" spans="3:8">
      <c r="C2361" s="713"/>
      <c r="D2361" s="713"/>
      <c r="E2361" s="713"/>
      <c r="H2361" s="713"/>
    </row>
    <row r="2362" spans="3:8">
      <c r="C2362" s="713"/>
      <c r="D2362" s="713"/>
      <c r="E2362" s="713"/>
      <c r="H2362" s="713"/>
    </row>
    <row r="2363" spans="3:8">
      <c r="C2363" s="713"/>
      <c r="D2363" s="713"/>
      <c r="E2363" s="713"/>
      <c r="H2363" s="713"/>
    </row>
    <row r="2364" spans="3:8">
      <c r="C2364" s="713"/>
      <c r="D2364" s="713"/>
      <c r="E2364" s="713"/>
      <c r="H2364" s="713"/>
    </row>
    <row r="2365" spans="3:8">
      <c r="C2365" s="713"/>
      <c r="D2365" s="713"/>
      <c r="E2365" s="713"/>
      <c r="H2365" s="713"/>
    </row>
    <row r="2366" spans="3:8">
      <c r="C2366" s="713"/>
      <c r="D2366" s="713"/>
      <c r="E2366" s="713"/>
      <c r="H2366" s="713"/>
    </row>
    <row r="2367" spans="3:8">
      <c r="C2367" s="713"/>
      <c r="D2367" s="713"/>
      <c r="E2367" s="713"/>
      <c r="H2367" s="713"/>
    </row>
    <row r="2368" spans="3:8">
      <c r="C2368" s="713"/>
      <c r="D2368" s="713"/>
      <c r="E2368" s="713"/>
      <c r="H2368" s="713"/>
    </row>
    <row r="2369" spans="3:8">
      <c r="C2369" s="713"/>
      <c r="D2369" s="713"/>
      <c r="E2369" s="713"/>
      <c r="H2369" s="713"/>
    </row>
    <row r="2370" spans="3:8">
      <c r="C2370" s="713"/>
      <c r="D2370" s="713"/>
      <c r="E2370" s="713"/>
      <c r="H2370" s="713"/>
    </row>
    <row r="2371" spans="3:8">
      <c r="C2371" s="713"/>
      <c r="D2371" s="713"/>
      <c r="E2371" s="713"/>
      <c r="H2371" s="713"/>
    </row>
    <row r="2372" spans="3:8">
      <c r="C2372" s="713"/>
      <c r="D2372" s="713"/>
      <c r="E2372" s="713"/>
      <c r="H2372" s="713"/>
    </row>
    <row r="2373" spans="3:8">
      <c r="C2373" s="713"/>
      <c r="D2373" s="713"/>
      <c r="E2373" s="713"/>
      <c r="H2373" s="713"/>
    </row>
    <row r="2374" spans="3:8">
      <c r="C2374" s="713"/>
      <c r="D2374" s="713"/>
      <c r="E2374" s="713"/>
      <c r="H2374" s="713"/>
    </row>
    <row r="2375" spans="3:8">
      <c r="C2375" s="713"/>
      <c r="D2375" s="713"/>
      <c r="E2375" s="713"/>
      <c r="H2375" s="713"/>
    </row>
    <row r="2376" spans="3:8">
      <c r="C2376" s="713"/>
      <c r="D2376" s="713"/>
      <c r="E2376" s="713"/>
      <c r="H2376" s="713"/>
    </row>
    <row r="2377" spans="3:8">
      <c r="C2377" s="713"/>
      <c r="D2377" s="713"/>
      <c r="E2377" s="713"/>
      <c r="H2377" s="713"/>
    </row>
    <row r="2378" spans="3:8">
      <c r="C2378" s="713"/>
      <c r="D2378" s="713"/>
      <c r="E2378" s="713"/>
      <c r="H2378" s="713"/>
    </row>
    <row r="2379" spans="3:8">
      <c r="C2379" s="713"/>
      <c r="D2379" s="713"/>
      <c r="E2379" s="713"/>
      <c r="H2379" s="713"/>
    </row>
    <row r="2380" spans="3:8">
      <c r="C2380" s="713"/>
      <c r="D2380" s="713"/>
      <c r="E2380" s="713"/>
      <c r="H2380" s="713"/>
    </row>
    <row r="2381" spans="3:8">
      <c r="C2381" s="713"/>
      <c r="D2381" s="713"/>
      <c r="E2381" s="713"/>
      <c r="H2381" s="713"/>
    </row>
    <row r="2382" spans="3:8">
      <c r="C2382" s="713"/>
      <c r="D2382" s="713"/>
      <c r="E2382" s="713"/>
      <c r="H2382" s="713"/>
    </row>
    <row r="2383" spans="3:8">
      <c r="C2383" s="713"/>
      <c r="D2383" s="713"/>
      <c r="E2383" s="713"/>
      <c r="H2383" s="713"/>
    </row>
    <row r="2384" spans="3:8">
      <c r="C2384" s="713"/>
      <c r="D2384" s="713"/>
      <c r="E2384" s="713"/>
      <c r="H2384" s="713"/>
    </row>
    <row r="2385" spans="3:8">
      <c r="C2385" s="713"/>
      <c r="D2385" s="713"/>
      <c r="E2385" s="713"/>
      <c r="H2385" s="713"/>
    </row>
    <row r="2386" spans="3:8">
      <c r="C2386" s="713"/>
      <c r="D2386" s="713"/>
      <c r="E2386" s="713"/>
      <c r="H2386" s="713"/>
    </row>
    <row r="2387" spans="3:8">
      <c r="C2387" s="713"/>
      <c r="D2387" s="713"/>
      <c r="E2387" s="713"/>
      <c r="H2387" s="713"/>
    </row>
    <row r="2388" spans="3:8">
      <c r="C2388" s="713"/>
      <c r="D2388" s="713"/>
      <c r="E2388" s="713"/>
      <c r="H2388" s="713"/>
    </row>
    <row r="2389" spans="3:8">
      <c r="C2389" s="713"/>
      <c r="D2389" s="713"/>
      <c r="E2389" s="713"/>
      <c r="H2389" s="713"/>
    </row>
    <row r="2390" spans="3:8">
      <c r="C2390" s="713"/>
      <c r="D2390" s="713"/>
      <c r="E2390" s="713"/>
      <c r="H2390" s="713"/>
    </row>
    <row r="2391" spans="3:8">
      <c r="C2391" s="713"/>
      <c r="D2391" s="713"/>
      <c r="E2391" s="713"/>
      <c r="H2391" s="713"/>
    </row>
    <row r="2392" spans="3:8">
      <c r="C2392" s="713"/>
      <c r="D2392" s="713"/>
      <c r="E2392" s="713"/>
      <c r="H2392" s="713"/>
    </row>
    <row r="2393" spans="3:8">
      <c r="C2393" s="713"/>
      <c r="D2393" s="713"/>
      <c r="E2393" s="713"/>
      <c r="H2393" s="713"/>
    </row>
    <row r="2394" spans="3:8">
      <c r="C2394" s="713"/>
      <c r="D2394" s="713"/>
      <c r="E2394" s="713"/>
      <c r="H2394" s="713"/>
    </row>
    <row r="2395" spans="3:8">
      <c r="C2395" s="713"/>
      <c r="D2395" s="713"/>
      <c r="E2395" s="713"/>
      <c r="H2395" s="713"/>
    </row>
    <row r="2396" spans="3:8">
      <c r="C2396" s="713"/>
      <c r="D2396" s="713"/>
      <c r="E2396" s="713"/>
      <c r="H2396" s="713"/>
    </row>
    <row r="2397" spans="3:8">
      <c r="C2397" s="713"/>
      <c r="D2397" s="713"/>
      <c r="E2397" s="713"/>
      <c r="H2397" s="713"/>
    </row>
    <row r="2398" spans="3:8">
      <c r="C2398" s="713"/>
      <c r="D2398" s="713"/>
      <c r="E2398" s="713"/>
      <c r="H2398" s="713"/>
    </row>
    <row r="2399" spans="3:8">
      <c r="C2399" s="713"/>
      <c r="D2399" s="713"/>
      <c r="E2399" s="713"/>
      <c r="H2399" s="713"/>
    </row>
    <row r="2400" spans="3:8">
      <c r="C2400" s="713"/>
      <c r="D2400" s="713"/>
      <c r="E2400" s="713"/>
      <c r="H2400" s="713"/>
    </row>
    <row r="2401" spans="3:8">
      <c r="C2401" s="713"/>
      <c r="D2401" s="713"/>
      <c r="E2401" s="713"/>
      <c r="H2401" s="713"/>
    </row>
    <row r="2402" spans="3:8">
      <c r="C2402" s="713"/>
      <c r="D2402" s="713"/>
      <c r="E2402" s="713"/>
      <c r="H2402" s="713"/>
    </row>
    <row r="2403" spans="3:8">
      <c r="C2403" s="713"/>
      <c r="D2403" s="713"/>
      <c r="E2403" s="713"/>
      <c r="H2403" s="713"/>
    </row>
    <row r="2404" spans="3:8">
      <c r="C2404" s="713"/>
      <c r="D2404" s="713"/>
      <c r="E2404" s="713"/>
      <c r="H2404" s="713"/>
    </row>
    <row r="2405" spans="3:8">
      <c r="C2405" s="713"/>
      <c r="D2405" s="713"/>
      <c r="E2405" s="713"/>
      <c r="H2405" s="713"/>
    </row>
    <row r="2406" spans="3:8">
      <c r="C2406" s="713"/>
      <c r="D2406" s="713"/>
      <c r="E2406" s="713"/>
      <c r="H2406" s="713"/>
    </row>
    <row r="2407" spans="3:8">
      <c r="C2407" s="713"/>
      <c r="D2407" s="713"/>
      <c r="E2407" s="713"/>
      <c r="H2407" s="713"/>
    </row>
    <row r="2408" spans="3:8">
      <c r="C2408" s="713"/>
      <c r="D2408" s="713"/>
      <c r="E2408" s="713"/>
      <c r="H2408" s="713"/>
    </row>
    <row r="2409" spans="3:8">
      <c r="C2409" s="713"/>
      <c r="D2409" s="713"/>
      <c r="E2409" s="713"/>
      <c r="H2409" s="713"/>
    </row>
    <row r="2410" spans="3:8">
      <c r="C2410" s="713"/>
      <c r="D2410" s="713"/>
      <c r="E2410" s="713"/>
      <c r="H2410" s="713"/>
    </row>
    <row r="2411" spans="3:8">
      <c r="C2411" s="713"/>
      <c r="D2411" s="713"/>
      <c r="E2411" s="713"/>
      <c r="H2411" s="713"/>
    </row>
    <row r="2412" spans="3:8">
      <c r="C2412" s="713"/>
      <c r="D2412" s="713"/>
      <c r="E2412" s="713"/>
      <c r="H2412" s="713"/>
    </row>
    <row r="2413" spans="3:8">
      <c r="C2413" s="713"/>
      <c r="D2413" s="713"/>
      <c r="E2413" s="713"/>
      <c r="H2413" s="713"/>
    </row>
    <row r="2414" spans="3:8">
      <c r="C2414" s="713"/>
      <c r="D2414" s="713"/>
      <c r="E2414" s="713"/>
      <c r="H2414" s="713"/>
    </row>
    <row r="2415" spans="3:8">
      <c r="C2415" s="713"/>
      <c r="D2415" s="713"/>
      <c r="E2415" s="713"/>
      <c r="H2415" s="713"/>
    </row>
    <row r="2416" spans="3:8">
      <c r="C2416" s="713"/>
      <c r="D2416" s="713"/>
      <c r="E2416" s="713"/>
      <c r="H2416" s="713"/>
    </row>
    <row r="2417" spans="3:8">
      <c r="C2417" s="713"/>
      <c r="D2417" s="713"/>
      <c r="E2417" s="713"/>
      <c r="H2417" s="713"/>
    </row>
    <row r="2418" spans="3:8">
      <c r="C2418" s="713"/>
      <c r="D2418" s="713"/>
      <c r="E2418" s="713"/>
      <c r="H2418" s="713"/>
    </row>
    <row r="2419" spans="3:8">
      <c r="C2419" s="713"/>
      <c r="D2419" s="713"/>
      <c r="E2419" s="713"/>
      <c r="H2419" s="713"/>
    </row>
    <row r="2420" spans="3:8">
      <c r="C2420" s="713"/>
      <c r="D2420" s="713"/>
      <c r="E2420" s="713"/>
      <c r="H2420" s="713"/>
    </row>
    <row r="2421" spans="3:8">
      <c r="C2421" s="713"/>
      <c r="D2421" s="713"/>
      <c r="E2421" s="713"/>
      <c r="H2421" s="713"/>
    </row>
    <row r="2422" spans="3:8">
      <c r="C2422" s="713"/>
      <c r="D2422" s="713"/>
      <c r="E2422" s="713"/>
      <c r="H2422" s="713"/>
    </row>
    <row r="2423" spans="3:8">
      <c r="C2423" s="713"/>
      <c r="D2423" s="713"/>
      <c r="E2423" s="713"/>
      <c r="H2423" s="713"/>
    </row>
    <row r="2424" spans="3:8">
      <c r="C2424" s="713"/>
      <c r="D2424" s="713"/>
      <c r="E2424" s="713"/>
      <c r="H2424" s="713"/>
    </row>
    <row r="2425" spans="3:8">
      <c r="C2425" s="713"/>
      <c r="D2425" s="713"/>
      <c r="E2425" s="713"/>
      <c r="H2425" s="713"/>
    </row>
    <row r="2426" spans="3:8">
      <c r="C2426" s="713"/>
      <c r="D2426" s="713"/>
      <c r="E2426" s="713"/>
      <c r="H2426" s="713"/>
    </row>
    <row r="2427" spans="3:8">
      <c r="C2427" s="713"/>
      <c r="D2427" s="713"/>
      <c r="E2427" s="713"/>
      <c r="H2427" s="713"/>
    </row>
    <row r="2428" spans="3:8">
      <c r="C2428" s="713"/>
      <c r="D2428" s="713"/>
      <c r="E2428" s="713"/>
      <c r="H2428" s="713"/>
    </row>
    <row r="2429" spans="3:8">
      <c r="C2429" s="713"/>
      <c r="D2429" s="713"/>
      <c r="E2429" s="713"/>
      <c r="H2429" s="713"/>
    </row>
    <row r="2430" spans="3:8">
      <c r="C2430" s="713"/>
      <c r="D2430" s="713"/>
      <c r="E2430" s="713"/>
      <c r="H2430" s="713"/>
    </row>
    <row r="2431" spans="3:8">
      <c r="C2431" s="713"/>
      <c r="D2431" s="713"/>
      <c r="E2431" s="713"/>
      <c r="H2431" s="713"/>
    </row>
    <row r="2432" spans="3:8">
      <c r="C2432" s="713"/>
      <c r="D2432" s="713"/>
      <c r="E2432" s="713"/>
      <c r="H2432" s="713"/>
    </row>
    <row r="2433" spans="3:8">
      <c r="C2433" s="713"/>
      <c r="D2433" s="713"/>
      <c r="E2433" s="713"/>
      <c r="H2433" s="713"/>
    </row>
    <row r="2434" spans="3:8">
      <c r="C2434" s="713"/>
      <c r="D2434" s="713"/>
      <c r="E2434" s="713"/>
      <c r="H2434" s="713"/>
    </row>
    <row r="2435" spans="3:8">
      <c r="C2435" s="713"/>
      <c r="D2435" s="713"/>
      <c r="E2435" s="713"/>
      <c r="H2435" s="713"/>
    </row>
    <row r="2436" spans="3:8">
      <c r="C2436" s="713"/>
      <c r="D2436" s="713"/>
      <c r="E2436" s="713"/>
      <c r="H2436" s="713"/>
    </row>
    <row r="2437" spans="3:8">
      <c r="C2437" s="713"/>
      <c r="D2437" s="713"/>
      <c r="E2437" s="713"/>
      <c r="H2437" s="713"/>
    </row>
    <row r="2438" spans="3:8">
      <c r="C2438" s="713"/>
      <c r="D2438" s="713"/>
      <c r="E2438" s="713"/>
      <c r="H2438" s="713"/>
    </row>
    <row r="2439" spans="3:8">
      <c r="C2439" s="713"/>
      <c r="D2439" s="713"/>
      <c r="E2439" s="713"/>
      <c r="H2439" s="713"/>
    </row>
    <row r="2440" spans="3:8">
      <c r="C2440" s="713"/>
      <c r="D2440" s="713"/>
      <c r="E2440" s="713"/>
      <c r="H2440" s="713"/>
    </row>
    <row r="2441" spans="3:8">
      <c r="C2441" s="713"/>
      <c r="D2441" s="713"/>
      <c r="E2441" s="713"/>
      <c r="H2441" s="713"/>
    </row>
    <row r="2442" spans="3:8">
      <c r="C2442" s="713"/>
      <c r="D2442" s="713"/>
      <c r="E2442" s="713"/>
      <c r="H2442" s="713"/>
    </row>
    <row r="2443" spans="3:8">
      <c r="C2443" s="713"/>
      <c r="D2443" s="713"/>
      <c r="E2443" s="713"/>
      <c r="H2443" s="713"/>
    </row>
    <row r="2444" spans="3:8">
      <c r="C2444" s="713"/>
      <c r="D2444" s="713"/>
      <c r="E2444" s="713"/>
      <c r="H2444" s="713"/>
    </row>
    <row r="2445" spans="3:8">
      <c r="C2445" s="713"/>
      <c r="D2445" s="713"/>
      <c r="E2445" s="713"/>
      <c r="H2445" s="713"/>
    </row>
    <row r="2446" spans="3:8">
      <c r="C2446" s="713"/>
      <c r="D2446" s="713"/>
      <c r="E2446" s="713"/>
      <c r="H2446" s="713"/>
    </row>
    <row r="2447" spans="3:8">
      <c r="C2447" s="713"/>
      <c r="D2447" s="713"/>
      <c r="E2447" s="713"/>
      <c r="H2447" s="713"/>
    </row>
    <row r="2448" spans="3:8">
      <c r="C2448" s="713"/>
      <c r="D2448" s="713"/>
      <c r="E2448" s="713"/>
      <c r="H2448" s="713"/>
    </row>
    <row r="2449" spans="3:8">
      <c r="C2449" s="713"/>
      <c r="D2449" s="713"/>
      <c r="E2449" s="713"/>
      <c r="H2449" s="713"/>
    </row>
    <row r="2450" spans="3:8">
      <c r="C2450" s="713"/>
      <c r="D2450" s="713"/>
      <c r="E2450" s="713"/>
      <c r="H2450" s="713"/>
    </row>
    <row r="2451" spans="3:8">
      <c r="C2451" s="713"/>
      <c r="D2451" s="713"/>
      <c r="E2451" s="713"/>
      <c r="H2451" s="713"/>
    </row>
    <row r="2452" spans="3:8">
      <c r="C2452" s="713"/>
      <c r="D2452" s="713"/>
      <c r="E2452" s="713"/>
      <c r="H2452" s="713"/>
    </row>
    <row r="2453" spans="3:8">
      <c r="C2453" s="713"/>
      <c r="D2453" s="713"/>
      <c r="E2453" s="713"/>
      <c r="H2453" s="713"/>
    </row>
    <row r="2454" spans="3:8">
      <c r="C2454" s="713"/>
      <c r="D2454" s="713"/>
      <c r="E2454" s="713"/>
      <c r="H2454" s="713"/>
    </row>
    <row r="2455" spans="3:8">
      <c r="C2455" s="713"/>
      <c r="D2455" s="713"/>
      <c r="E2455" s="713"/>
      <c r="H2455" s="713"/>
    </row>
    <row r="2456" spans="3:8">
      <c r="C2456" s="713"/>
      <c r="D2456" s="713"/>
      <c r="E2456" s="713"/>
      <c r="H2456" s="713"/>
    </row>
    <row r="2457" spans="3:8">
      <c r="C2457" s="713"/>
      <c r="D2457" s="713"/>
      <c r="E2457" s="713"/>
      <c r="H2457" s="713"/>
    </row>
    <row r="2458" spans="3:8">
      <c r="C2458" s="713"/>
      <c r="D2458" s="713"/>
      <c r="E2458" s="713"/>
      <c r="H2458" s="713"/>
    </row>
    <row r="2459" spans="3:8">
      <c r="C2459" s="713"/>
      <c r="D2459" s="713"/>
      <c r="E2459" s="713"/>
      <c r="H2459" s="713"/>
    </row>
    <row r="2460" spans="3:8">
      <c r="C2460" s="713"/>
      <c r="D2460" s="713"/>
      <c r="E2460" s="713"/>
      <c r="H2460" s="713"/>
    </row>
    <row r="2461" spans="3:8">
      <c r="C2461" s="713"/>
      <c r="D2461" s="713"/>
      <c r="E2461" s="713"/>
      <c r="H2461" s="713"/>
    </row>
    <row r="2462" spans="3:8">
      <c r="C2462" s="713"/>
      <c r="D2462" s="713"/>
      <c r="E2462" s="713"/>
      <c r="H2462" s="713"/>
    </row>
    <row r="2463" spans="3:8">
      <c r="C2463" s="713"/>
      <c r="D2463" s="713"/>
      <c r="E2463" s="713"/>
      <c r="H2463" s="713"/>
    </row>
    <row r="2464" spans="3:8">
      <c r="C2464" s="713"/>
      <c r="D2464" s="713"/>
      <c r="E2464" s="713"/>
      <c r="H2464" s="713"/>
    </row>
    <row r="2465" spans="3:8">
      <c r="C2465" s="713"/>
      <c r="D2465" s="713"/>
      <c r="E2465" s="713"/>
      <c r="H2465" s="713"/>
    </row>
    <row r="2466" spans="3:8">
      <c r="C2466" s="713"/>
      <c r="D2466" s="713"/>
      <c r="E2466" s="713"/>
      <c r="H2466" s="713"/>
    </row>
    <row r="2467" spans="3:8">
      <c r="C2467" s="713"/>
      <c r="D2467" s="713"/>
      <c r="E2467" s="713"/>
      <c r="H2467" s="713"/>
    </row>
    <row r="2468" spans="3:8">
      <c r="C2468" s="713"/>
      <c r="D2468" s="713"/>
      <c r="E2468" s="713"/>
      <c r="H2468" s="713"/>
    </row>
    <row r="2469" spans="3:8">
      <c r="C2469" s="713"/>
      <c r="D2469" s="713"/>
      <c r="E2469" s="713"/>
      <c r="H2469" s="713"/>
    </row>
    <row r="2470" spans="3:8">
      <c r="C2470" s="713"/>
      <c r="D2470" s="713"/>
      <c r="E2470" s="713"/>
      <c r="H2470" s="713"/>
    </row>
    <row r="2471" spans="3:8">
      <c r="C2471" s="713"/>
      <c r="D2471" s="713"/>
      <c r="E2471" s="713"/>
      <c r="H2471" s="713"/>
    </row>
    <row r="2472" spans="3:8">
      <c r="C2472" s="713"/>
      <c r="D2472" s="713"/>
      <c r="E2472" s="713"/>
      <c r="H2472" s="713"/>
    </row>
    <row r="2473" spans="3:8">
      <c r="C2473" s="713"/>
      <c r="D2473" s="713"/>
      <c r="E2473" s="713"/>
      <c r="H2473" s="713"/>
    </row>
    <row r="2474" spans="3:8">
      <c r="C2474" s="713"/>
      <c r="D2474" s="713"/>
      <c r="E2474" s="713"/>
      <c r="H2474" s="713"/>
    </row>
    <row r="2475" spans="3:8">
      <c r="C2475" s="713"/>
      <c r="D2475" s="713"/>
      <c r="E2475" s="713"/>
      <c r="H2475" s="713"/>
    </row>
    <row r="2476" spans="3:8">
      <c r="C2476" s="713"/>
      <c r="D2476" s="713"/>
      <c r="E2476" s="713"/>
      <c r="H2476" s="713"/>
    </row>
    <row r="2477" spans="3:8">
      <c r="C2477" s="713"/>
      <c r="D2477" s="713"/>
      <c r="E2477" s="713"/>
      <c r="H2477" s="713"/>
    </row>
    <row r="2478" spans="3:8">
      <c r="C2478" s="713"/>
      <c r="D2478" s="713"/>
      <c r="E2478" s="713"/>
      <c r="H2478" s="713"/>
    </row>
    <row r="2479" spans="3:8">
      <c r="C2479" s="713"/>
      <c r="D2479" s="713"/>
      <c r="E2479" s="713"/>
      <c r="H2479" s="713"/>
    </row>
    <row r="2480" spans="3:8">
      <c r="C2480" s="713"/>
      <c r="D2480" s="713"/>
      <c r="E2480" s="713"/>
      <c r="H2480" s="713"/>
    </row>
    <row r="2481" spans="3:8">
      <c r="C2481" s="713"/>
      <c r="D2481" s="713"/>
      <c r="E2481" s="713"/>
      <c r="H2481" s="713"/>
    </row>
    <row r="2482" spans="3:8">
      <c r="C2482" s="713"/>
      <c r="D2482" s="713"/>
      <c r="E2482" s="713"/>
      <c r="H2482" s="713"/>
    </row>
    <row r="2483" spans="3:8">
      <c r="C2483" s="713"/>
      <c r="D2483" s="713"/>
      <c r="E2483" s="713"/>
      <c r="H2483" s="713"/>
    </row>
    <row r="2484" spans="3:8">
      <c r="C2484" s="713"/>
      <c r="D2484" s="713"/>
      <c r="E2484" s="713"/>
      <c r="H2484" s="713"/>
    </row>
    <row r="2485" spans="3:8">
      <c r="C2485" s="713"/>
      <c r="D2485" s="713"/>
      <c r="E2485" s="713"/>
      <c r="H2485" s="713"/>
    </row>
    <row r="2486" spans="3:8">
      <c r="C2486" s="713"/>
      <c r="D2486" s="713"/>
      <c r="E2486" s="713"/>
      <c r="H2486" s="713"/>
    </row>
    <row r="2487" spans="3:8">
      <c r="C2487" s="713"/>
      <c r="D2487" s="713"/>
      <c r="E2487" s="713"/>
      <c r="H2487" s="713"/>
    </row>
    <row r="2488" spans="3:8">
      <c r="C2488" s="713"/>
      <c r="D2488" s="713"/>
      <c r="E2488" s="713"/>
      <c r="H2488" s="713"/>
    </row>
    <row r="2489" spans="3:8">
      <c r="C2489" s="713"/>
      <c r="D2489" s="713"/>
      <c r="E2489" s="713"/>
      <c r="H2489" s="713"/>
    </row>
    <row r="2490" spans="3:8">
      <c r="C2490" s="713"/>
      <c r="D2490" s="713"/>
      <c r="E2490" s="713"/>
      <c r="H2490" s="713"/>
    </row>
    <row r="2491" spans="3:8">
      <c r="C2491" s="713"/>
      <c r="D2491" s="713"/>
      <c r="E2491" s="713"/>
      <c r="H2491" s="713"/>
    </row>
    <row r="2492" spans="3:8">
      <c r="C2492" s="713"/>
      <c r="D2492" s="713"/>
      <c r="E2492" s="713"/>
      <c r="H2492" s="713"/>
    </row>
    <row r="2493" spans="3:8">
      <c r="C2493" s="713"/>
      <c r="D2493" s="713"/>
      <c r="E2493" s="713"/>
      <c r="H2493" s="713"/>
    </row>
    <row r="2494" spans="3:8">
      <c r="C2494" s="713"/>
      <c r="D2494" s="713"/>
      <c r="E2494" s="713"/>
      <c r="H2494" s="713"/>
    </row>
    <row r="2495" spans="3:8">
      <c r="C2495" s="713"/>
      <c r="D2495" s="713"/>
      <c r="E2495" s="713"/>
      <c r="H2495" s="713"/>
    </row>
    <row r="2496" spans="3:8">
      <c r="C2496" s="713"/>
      <c r="D2496" s="713"/>
      <c r="E2496" s="713"/>
      <c r="H2496" s="713"/>
    </row>
    <row r="2497" spans="3:8">
      <c r="C2497" s="713"/>
      <c r="D2497" s="713"/>
      <c r="E2497" s="713"/>
      <c r="H2497" s="713"/>
    </row>
    <row r="2498" spans="3:8">
      <c r="C2498" s="713"/>
      <c r="D2498" s="713"/>
      <c r="E2498" s="713"/>
      <c r="H2498" s="713"/>
    </row>
    <row r="2499" spans="3:8">
      <c r="C2499" s="713"/>
      <c r="D2499" s="713"/>
      <c r="E2499" s="713"/>
      <c r="H2499" s="713"/>
    </row>
    <row r="2500" spans="3:8">
      <c r="C2500" s="713"/>
      <c r="D2500" s="713"/>
      <c r="E2500" s="713"/>
      <c r="H2500" s="713"/>
    </row>
    <row r="2501" spans="3:8">
      <c r="C2501" s="713"/>
      <c r="D2501" s="713"/>
      <c r="E2501" s="713"/>
      <c r="H2501" s="713"/>
    </row>
    <row r="2502" spans="3:8">
      <c r="C2502" s="713"/>
      <c r="D2502" s="713"/>
      <c r="E2502" s="713"/>
      <c r="H2502" s="713"/>
    </row>
    <row r="2503" spans="3:8">
      <c r="C2503" s="713"/>
      <c r="D2503" s="713"/>
      <c r="E2503" s="713"/>
      <c r="H2503" s="713"/>
    </row>
    <row r="2504" spans="3:8">
      <c r="C2504" s="713"/>
      <c r="D2504" s="713"/>
      <c r="E2504" s="713"/>
      <c r="H2504" s="713"/>
    </row>
    <row r="2505" spans="3:8">
      <c r="C2505" s="713"/>
      <c r="D2505" s="713"/>
      <c r="E2505" s="713"/>
      <c r="H2505" s="713"/>
    </row>
    <row r="2506" spans="3:8">
      <c r="C2506" s="713"/>
      <c r="D2506" s="713"/>
      <c r="E2506" s="713"/>
      <c r="H2506" s="713"/>
    </row>
    <row r="2507" spans="3:8">
      <c r="C2507" s="713"/>
      <c r="D2507" s="713"/>
      <c r="E2507" s="713"/>
      <c r="H2507" s="713"/>
    </row>
    <row r="2508" spans="3:8">
      <c r="C2508" s="713"/>
      <c r="D2508" s="713"/>
      <c r="E2508" s="713"/>
      <c r="H2508" s="713"/>
    </row>
    <row r="2509" spans="3:8">
      <c r="C2509" s="713"/>
      <c r="D2509" s="713"/>
      <c r="E2509" s="713"/>
      <c r="H2509" s="713"/>
    </row>
    <row r="2510" spans="3:8">
      <c r="C2510" s="713"/>
      <c r="D2510" s="713"/>
      <c r="E2510" s="713"/>
      <c r="H2510" s="713"/>
    </row>
    <row r="2511" spans="3:8">
      <c r="C2511" s="713"/>
      <c r="D2511" s="713"/>
      <c r="E2511" s="713"/>
      <c r="H2511" s="713"/>
    </row>
    <row r="2512" spans="3:8">
      <c r="C2512" s="713"/>
      <c r="D2512" s="713"/>
      <c r="E2512" s="713"/>
      <c r="H2512" s="713"/>
    </row>
    <row r="2513" spans="3:8">
      <c r="C2513" s="713"/>
      <c r="D2513" s="713"/>
      <c r="E2513" s="713"/>
      <c r="H2513" s="713"/>
    </row>
    <row r="2514" spans="3:8">
      <c r="C2514" s="713"/>
      <c r="D2514" s="713"/>
      <c r="E2514" s="713"/>
      <c r="H2514" s="713"/>
    </row>
    <row r="2515" spans="3:8">
      <c r="C2515" s="713"/>
      <c r="D2515" s="713"/>
      <c r="E2515" s="713"/>
      <c r="H2515" s="713"/>
    </row>
    <row r="2516" spans="3:8">
      <c r="C2516" s="713"/>
      <c r="D2516" s="713"/>
      <c r="E2516" s="713"/>
      <c r="H2516" s="713"/>
    </row>
    <row r="2517" spans="3:8">
      <c r="C2517" s="713"/>
      <c r="D2517" s="713"/>
      <c r="E2517" s="713"/>
      <c r="H2517" s="713"/>
    </row>
    <row r="2518" spans="3:8">
      <c r="C2518" s="713"/>
      <c r="D2518" s="713"/>
      <c r="E2518" s="713"/>
      <c r="H2518" s="713"/>
    </row>
    <row r="2519" spans="3:8">
      <c r="C2519" s="713"/>
      <c r="D2519" s="713"/>
      <c r="E2519" s="713"/>
      <c r="H2519" s="713"/>
    </row>
    <row r="2520" spans="3:8">
      <c r="C2520" s="713"/>
      <c r="D2520" s="713"/>
      <c r="E2520" s="713"/>
      <c r="H2520" s="713"/>
    </row>
    <row r="2521" spans="3:8">
      <c r="C2521" s="713"/>
      <c r="D2521" s="713"/>
      <c r="E2521" s="713"/>
      <c r="H2521" s="713"/>
    </row>
    <row r="2522" spans="3:8">
      <c r="C2522" s="713"/>
      <c r="D2522" s="713"/>
      <c r="E2522" s="713"/>
      <c r="H2522" s="713"/>
    </row>
    <row r="2523" spans="3:8">
      <c r="C2523" s="713"/>
      <c r="D2523" s="713"/>
      <c r="E2523" s="713"/>
      <c r="H2523" s="713"/>
    </row>
    <row r="2524" spans="3:8">
      <c r="C2524" s="713"/>
      <c r="D2524" s="713"/>
      <c r="E2524" s="713"/>
      <c r="H2524" s="713"/>
    </row>
    <row r="2525" spans="3:8">
      <c r="C2525" s="713"/>
      <c r="D2525" s="713"/>
      <c r="E2525" s="713"/>
      <c r="H2525" s="713"/>
    </row>
    <row r="2526" spans="3:8">
      <c r="C2526" s="713"/>
      <c r="D2526" s="713"/>
      <c r="E2526" s="713"/>
      <c r="H2526" s="713"/>
    </row>
    <row r="2527" spans="3:8">
      <c r="C2527" s="713"/>
      <c r="D2527" s="713"/>
      <c r="E2527" s="713"/>
      <c r="H2527" s="713"/>
    </row>
    <row r="2528" spans="3:8">
      <c r="C2528" s="713"/>
      <c r="D2528" s="713"/>
      <c r="E2528" s="713"/>
      <c r="H2528" s="713"/>
    </row>
    <row r="2529" spans="3:8">
      <c r="C2529" s="713"/>
      <c r="D2529" s="713"/>
      <c r="E2529" s="713"/>
      <c r="H2529" s="713"/>
    </row>
    <row r="2530" spans="3:8">
      <c r="C2530" s="713"/>
      <c r="D2530" s="713"/>
      <c r="E2530" s="713"/>
      <c r="H2530" s="713"/>
    </row>
    <row r="2531" spans="3:8">
      <c r="C2531" s="713"/>
      <c r="D2531" s="713"/>
      <c r="E2531" s="713"/>
      <c r="H2531" s="713"/>
    </row>
    <row r="2532" spans="3:8">
      <c r="C2532" s="713"/>
      <c r="D2532" s="713"/>
      <c r="E2532" s="713"/>
      <c r="H2532" s="713"/>
    </row>
    <row r="2533" spans="3:8">
      <c r="C2533" s="713"/>
      <c r="D2533" s="713"/>
      <c r="E2533" s="713"/>
      <c r="H2533" s="713"/>
    </row>
    <row r="2534" spans="3:8">
      <c r="C2534" s="713"/>
      <c r="D2534" s="713"/>
      <c r="E2534" s="713"/>
      <c r="H2534" s="713"/>
    </row>
    <row r="2535" spans="3:8">
      <c r="C2535" s="713"/>
      <c r="D2535" s="713"/>
      <c r="E2535" s="713"/>
      <c r="H2535" s="713"/>
    </row>
    <row r="2536" spans="3:8">
      <c r="C2536" s="713"/>
      <c r="D2536" s="713"/>
      <c r="E2536" s="713"/>
      <c r="H2536" s="713"/>
    </row>
    <row r="2537" spans="3:8">
      <c r="C2537" s="713"/>
      <c r="D2537" s="713"/>
      <c r="E2537" s="713"/>
      <c r="H2537" s="713"/>
    </row>
    <row r="2538" spans="3:8">
      <c r="C2538" s="713"/>
      <c r="D2538" s="713"/>
      <c r="E2538" s="713"/>
      <c r="H2538" s="713"/>
    </row>
    <row r="2539" spans="3:8">
      <c r="C2539" s="713"/>
      <c r="D2539" s="713"/>
      <c r="E2539" s="713"/>
      <c r="H2539" s="713"/>
    </row>
    <row r="2540" spans="3:8">
      <c r="C2540" s="713"/>
      <c r="D2540" s="713"/>
      <c r="E2540" s="713"/>
      <c r="H2540" s="713"/>
    </row>
    <row r="2541" spans="3:8">
      <c r="C2541" s="713"/>
      <c r="D2541" s="713"/>
      <c r="E2541" s="713"/>
      <c r="H2541" s="713"/>
    </row>
    <row r="2542" spans="3:8">
      <c r="C2542" s="713"/>
      <c r="D2542" s="713"/>
      <c r="E2542" s="713"/>
      <c r="H2542" s="713"/>
    </row>
    <row r="2543" spans="3:8">
      <c r="C2543" s="713"/>
      <c r="D2543" s="713"/>
      <c r="E2543" s="713"/>
      <c r="H2543" s="713"/>
    </row>
    <row r="2544" spans="3:8">
      <c r="C2544" s="713"/>
      <c r="D2544" s="713"/>
      <c r="E2544" s="713"/>
      <c r="H2544" s="713"/>
    </row>
    <row r="2545" spans="3:8">
      <c r="C2545" s="713"/>
      <c r="D2545" s="713"/>
      <c r="E2545" s="713"/>
      <c r="H2545" s="713"/>
    </row>
    <row r="2546" spans="3:8">
      <c r="C2546" s="713"/>
      <c r="D2546" s="713"/>
      <c r="E2546" s="713"/>
      <c r="H2546" s="713"/>
    </row>
    <row r="2547" spans="3:8">
      <c r="C2547" s="713"/>
      <c r="D2547" s="713"/>
      <c r="E2547" s="713"/>
      <c r="H2547" s="713"/>
    </row>
    <row r="2548" spans="3:8">
      <c r="C2548" s="713"/>
      <c r="D2548" s="713"/>
      <c r="E2548" s="713"/>
      <c r="H2548" s="713"/>
    </row>
    <row r="2549" spans="3:8">
      <c r="C2549" s="713"/>
      <c r="D2549" s="713"/>
      <c r="E2549" s="713"/>
      <c r="H2549" s="713"/>
    </row>
    <row r="2550" spans="3:8">
      <c r="C2550" s="713"/>
      <c r="D2550" s="713"/>
      <c r="E2550" s="713"/>
      <c r="H2550" s="713"/>
    </row>
    <row r="2551" spans="3:8">
      <c r="C2551" s="713"/>
      <c r="D2551" s="713"/>
      <c r="E2551" s="713"/>
      <c r="H2551" s="713"/>
    </row>
    <row r="2552" spans="3:8">
      <c r="C2552" s="713"/>
      <c r="D2552" s="713"/>
      <c r="E2552" s="713"/>
      <c r="H2552" s="713"/>
    </row>
    <row r="2553" spans="3:8">
      <c r="C2553" s="713"/>
      <c r="D2553" s="713"/>
      <c r="E2553" s="713"/>
      <c r="H2553" s="713"/>
    </row>
    <row r="2554" spans="3:8">
      <c r="C2554" s="713"/>
      <c r="D2554" s="713"/>
      <c r="E2554" s="713"/>
      <c r="H2554" s="713"/>
    </row>
    <row r="2555" spans="3:8">
      <c r="C2555" s="713"/>
      <c r="D2555" s="713"/>
      <c r="E2555" s="713"/>
      <c r="H2555" s="713"/>
    </row>
    <row r="2556" spans="3:8">
      <c r="C2556" s="713"/>
      <c r="D2556" s="713"/>
      <c r="E2556" s="713"/>
      <c r="H2556" s="713"/>
    </row>
    <row r="2557" spans="3:8">
      <c r="C2557" s="713"/>
      <c r="D2557" s="713"/>
      <c r="E2557" s="713"/>
      <c r="H2557" s="713"/>
    </row>
    <row r="2558" spans="3:8">
      <c r="C2558" s="713"/>
      <c r="D2558" s="713"/>
      <c r="E2558" s="713"/>
      <c r="H2558" s="713"/>
    </row>
    <row r="2559" spans="3:8">
      <c r="C2559" s="713"/>
      <c r="D2559" s="713"/>
      <c r="E2559" s="713"/>
      <c r="H2559" s="713"/>
    </row>
    <row r="2560" spans="3:8">
      <c r="C2560" s="713"/>
      <c r="D2560" s="713"/>
      <c r="E2560" s="713"/>
      <c r="H2560" s="713"/>
    </row>
    <row r="2561" spans="3:8">
      <c r="C2561" s="713"/>
      <c r="D2561" s="713"/>
      <c r="E2561" s="713"/>
      <c r="H2561" s="713"/>
    </row>
    <row r="2562" spans="3:8">
      <c r="C2562" s="713"/>
      <c r="D2562" s="713"/>
      <c r="E2562" s="713"/>
      <c r="H2562" s="713"/>
    </row>
    <row r="2563" spans="3:8">
      <c r="C2563" s="713"/>
      <c r="D2563" s="713"/>
      <c r="E2563" s="713"/>
      <c r="H2563" s="713"/>
    </row>
    <row r="2564" spans="3:8">
      <c r="C2564" s="713"/>
      <c r="D2564" s="713"/>
      <c r="E2564" s="713"/>
      <c r="H2564" s="713"/>
    </row>
    <row r="2565" spans="3:8">
      <c r="C2565" s="713"/>
      <c r="D2565" s="713"/>
      <c r="E2565" s="713"/>
      <c r="H2565" s="713"/>
    </row>
    <row r="2566" spans="3:8">
      <c r="C2566" s="713"/>
      <c r="D2566" s="713"/>
      <c r="E2566" s="713"/>
      <c r="H2566" s="713"/>
    </row>
    <row r="2567" spans="3:8">
      <c r="C2567" s="713"/>
      <c r="D2567" s="713"/>
      <c r="E2567" s="713"/>
      <c r="H2567" s="713"/>
    </row>
    <row r="2568" spans="3:8">
      <c r="C2568" s="713"/>
      <c r="D2568" s="713"/>
      <c r="E2568" s="713"/>
      <c r="H2568" s="713"/>
    </row>
    <row r="2569" spans="3:8">
      <c r="C2569" s="713"/>
      <c r="D2569" s="713"/>
      <c r="E2569" s="713"/>
      <c r="H2569" s="713"/>
    </row>
    <row r="2570" spans="3:8">
      <c r="C2570" s="713"/>
      <c r="D2570" s="713"/>
      <c r="E2570" s="713"/>
      <c r="H2570" s="713"/>
    </row>
    <row r="2571" spans="3:8">
      <c r="C2571" s="713"/>
      <c r="D2571" s="713"/>
      <c r="E2571" s="713"/>
      <c r="H2571" s="713"/>
    </row>
    <row r="2572" spans="3:8">
      <c r="C2572" s="713"/>
      <c r="D2572" s="713"/>
      <c r="E2572" s="713"/>
      <c r="H2572" s="713"/>
    </row>
    <row r="2573" spans="3:8">
      <c r="C2573" s="713"/>
      <c r="D2573" s="713"/>
      <c r="E2573" s="713"/>
      <c r="H2573" s="713"/>
    </row>
    <row r="2574" spans="3:8">
      <c r="C2574" s="713"/>
      <c r="D2574" s="713"/>
      <c r="E2574" s="713"/>
      <c r="H2574" s="713"/>
    </row>
    <row r="2575" spans="3:8">
      <c r="C2575" s="713"/>
      <c r="D2575" s="713"/>
      <c r="E2575" s="713"/>
      <c r="H2575" s="713"/>
    </row>
    <row r="2576" spans="3:8">
      <c r="C2576" s="713"/>
      <c r="D2576" s="713"/>
      <c r="E2576" s="713"/>
      <c r="H2576" s="713"/>
    </row>
    <row r="2577" spans="3:8">
      <c r="C2577" s="713"/>
      <c r="D2577" s="713"/>
      <c r="E2577" s="713"/>
      <c r="H2577" s="713"/>
    </row>
    <row r="2578" spans="3:8">
      <c r="C2578" s="713"/>
      <c r="D2578" s="713"/>
      <c r="E2578" s="713"/>
      <c r="H2578" s="713"/>
    </row>
    <row r="2579" spans="3:8">
      <c r="C2579" s="713"/>
      <c r="D2579" s="713"/>
      <c r="E2579" s="713"/>
      <c r="H2579" s="713"/>
    </row>
    <row r="2580" spans="3:8">
      <c r="C2580" s="713"/>
      <c r="D2580" s="713"/>
      <c r="E2580" s="713"/>
      <c r="H2580" s="713"/>
    </row>
    <row r="2581" spans="3:8">
      <c r="C2581" s="713"/>
      <c r="D2581" s="713"/>
      <c r="E2581" s="713"/>
      <c r="H2581" s="713"/>
    </row>
    <row r="2582" spans="3:8">
      <c r="C2582" s="713"/>
      <c r="D2582" s="713"/>
      <c r="E2582" s="713"/>
      <c r="H2582" s="713"/>
    </row>
    <row r="2583" spans="3:8">
      <c r="C2583" s="713"/>
      <c r="D2583" s="713"/>
      <c r="E2583" s="713"/>
      <c r="H2583" s="713"/>
    </row>
    <row r="2584" spans="3:8">
      <c r="C2584" s="713"/>
      <c r="D2584" s="713"/>
      <c r="E2584" s="713"/>
      <c r="H2584" s="713"/>
    </row>
    <row r="2585" spans="3:8">
      <c r="C2585" s="713"/>
      <c r="D2585" s="713"/>
      <c r="E2585" s="713"/>
      <c r="H2585" s="713"/>
    </row>
    <row r="2586" spans="3:8">
      <c r="C2586" s="713"/>
      <c r="D2586" s="713"/>
      <c r="E2586" s="713"/>
      <c r="H2586" s="713"/>
    </row>
    <row r="2587" spans="3:8">
      <c r="C2587" s="713"/>
      <c r="D2587" s="713"/>
      <c r="E2587" s="713"/>
      <c r="H2587" s="713"/>
    </row>
    <row r="2588" spans="3:8">
      <c r="C2588" s="713"/>
      <c r="D2588" s="713"/>
      <c r="E2588" s="713"/>
      <c r="H2588" s="713"/>
    </row>
    <row r="2589" spans="3:8">
      <c r="C2589" s="713"/>
      <c r="D2589" s="713"/>
      <c r="E2589" s="713"/>
      <c r="H2589" s="713"/>
    </row>
    <row r="2590" spans="3:8">
      <c r="C2590" s="713"/>
      <c r="D2590" s="713"/>
      <c r="E2590" s="713"/>
      <c r="H2590" s="713"/>
    </row>
    <row r="2591" spans="3:8">
      <c r="C2591" s="713"/>
      <c r="D2591" s="713"/>
      <c r="E2591" s="713"/>
      <c r="H2591" s="713"/>
    </row>
    <row r="2592" spans="3:8">
      <c r="C2592" s="713"/>
      <c r="D2592" s="713"/>
      <c r="E2592" s="713"/>
      <c r="H2592" s="713"/>
    </row>
    <row r="2593" spans="3:8">
      <c r="C2593" s="713"/>
      <c r="D2593" s="713"/>
      <c r="E2593" s="713"/>
      <c r="H2593" s="713"/>
    </row>
    <row r="2594" spans="3:8">
      <c r="C2594" s="713"/>
      <c r="D2594" s="713"/>
      <c r="E2594" s="713"/>
      <c r="H2594" s="713"/>
    </row>
    <row r="2595" spans="3:8">
      <c r="C2595" s="713"/>
      <c r="D2595" s="713"/>
      <c r="E2595" s="713"/>
      <c r="H2595" s="713"/>
    </row>
    <row r="2596" spans="3:8">
      <c r="C2596" s="713"/>
      <c r="D2596" s="713"/>
      <c r="E2596" s="713"/>
      <c r="H2596" s="713"/>
    </row>
    <row r="2597" spans="3:8">
      <c r="C2597" s="713"/>
      <c r="D2597" s="713"/>
      <c r="E2597" s="713"/>
      <c r="H2597" s="713"/>
    </row>
    <row r="2598" spans="3:8">
      <c r="C2598" s="713"/>
      <c r="D2598" s="713"/>
      <c r="E2598" s="713"/>
      <c r="H2598" s="713"/>
    </row>
    <row r="2599" spans="3:8">
      <c r="C2599" s="713"/>
      <c r="D2599" s="713"/>
      <c r="E2599" s="713"/>
      <c r="H2599" s="713"/>
    </row>
    <row r="2600" spans="3:8">
      <c r="C2600" s="713"/>
      <c r="D2600" s="713"/>
      <c r="E2600" s="713"/>
      <c r="H2600" s="713"/>
    </row>
    <row r="2601" spans="3:8">
      <c r="C2601" s="713"/>
      <c r="D2601" s="713"/>
      <c r="E2601" s="713"/>
      <c r="H2601" s="713"/>
    </row>
    <row r="2602" spans="3:8">
      <c r="C2602" s="713"/>
      <c r="D2602" s="713"/>
      <c r="E2602" s="713"/>
      <c r="H2602" s="713"/>
    </row>
    <row r="2603" spans="3:8">
      <c r="C2603" s="713"/>
      <c r="D2603" s="713"/>
      <c r="E2603" s="713"/>
      <c r="H2603" s="713"/>
    </row>
    <row r="2604" spans="3:8">
      <c r="C2604" s="713"/>
      <c r="D2604" s="713"/>
      <c r="E2604" s="713"/>
      <c r="H2604" s="713"/>
    </row>
    <row r="2605" spans="3:8">
      <c r="C2605" s="713"/>
      <c r="D2605" s="713"/>
      <c r="E2605" s="713"/>
      <c r="H2605" s="713"/>
    </row>
    <row r="2606" spans="3:8">
      <c r="C2606" s="713"/>
      <c r="D2606" s="713"/>
      <c r="E2606" s="713"/>
      <c r="H2606" s="713"/>
    </row>
    <row r="2607" spans="3:8">
      <c r="C2607" s="713"/>
      <c r="D2607" s="713"/>
      <c r="E2607" s="713"/>
      <c r="H2607" s="713"/>
    </row>
    <row r="2608" spans="3:8">
      <c r="C2608" s="713"/>
      <c r="D2608" s="713"/>
      <c r="E2608" s="713"/>
      <c r="H2608" s="713"/>
    </row>
    <row r="2609" spans="3:8">
      <c r="C2609" s="713"/>
      <c r="D2609" s="713"/>
      <c r="E2609" s="713"/>
      <c r="H2609" s="713"/>
    </row>
    <row r="2610" spans="3:8">
      <c r="C2610" s="713"/>
      <c r="D2610" s="713"/>
      <c r="E2610" s="713"/>
      <c r="H2610" s="713"/>
    </row>
    <row r="2611" spans="3:8">
      <c r="C2611" s="713"/>
      <c r="D2611" s="713"/>
      <c r="E2611" s="713"/>
      <c r="H2611" s="713"/>
    </row>
    <row r="2612" spans="3:8">
      <c r="C2612" s="713"/>
      <c r="D2612" s="713"/>
      <c r="E2612" s="713"/>
      <c r="H2612" s="713"/>
    </row>
    <row r="2613" spans="3:8">
      <c r="C2613" s="713"/>
      <c r="D2613" s="713"/>
      <c r="E2613" s="713"/>
      <c r="H2613" s="713"/>
    </row>
    <row r="2614" spans="3:8">
      <c r="C2614" s="713"/>
      <c r="D2614" s="713"/>
      <c r="E2614" s="713"/>
      <c r="H2614" s="713"/>
    </row>
    <row r="2615" spans="3:8">
      <c r="C2615" s="713"/>
      <c r="D2615" s="713"/>
      <c r="E2615" s="713"/>
      <c r="H2615" s="713"/>
    </row>
    <row r="2616" spans="3:8">
      <c r="C2616" s="713"/>
      <c r="D2616" s="713"/>
      <c r="E2616" s="713"/>
      <c r="H2616" s="713"/>
    </row>
    <row r="2617" spans="3:8">
      <c r="C2617" s="713"/>
      <c r="D2617" s="713"/>
      <c r="E2617" s="713"/>
      <c r="H2617" s="713"/>
    </row>
    <row r="2618" spans="3:8">
      <c r="C2618" s="713"/>
      <c r="D2618" s="713"/>
      <c r="E2618" s="713"/>
      <c r="H2618" s="713"/>
    </row>
    <row r="2619" spans="3:8">
      <c r="C2619" s="713"/>
      <c r="D2619" s="713"/>
      <c r="E2619" s="713"/>
      <c r="H2619" s="713"/>
    </row>
    <row r="2620" spans="3:8">
      <c r="C2620" s="713"/>
      <c r="D2620" s="713"/>
      <c r="E2620" s="713"/>
      <c r="H2620" s="713"/>
    </row>
    <row r="2621" spans="3:8">
      <c r="C2621" s="713"/>
      <c r="D2621" s="713"/>
      <c r="E2621" s="713"/>
      <c r="H2621" s="713"/>
    </row>
    <row r="2622" spans="3:8">
      <c r="C2622" s="713"/>
      <c r="D2622" s="713"/>
      <c r="E2622" s="713"/>
      <c r="H2622" s="713"/>
    </row>
    <row r="2623" spans="3:8">
      <c r="C2623" s="713"/>
      <c r="D2623" s="713"/>
      <c r="E2623" s="713"/>
      <c r="H2623" s="713"/>
    </row>
    <row r="2624" spans="3:8">
      <c r="C2624" s="713"/>
      <c r="D2624" s="713"/>
      <c r="E2624" s="713"/>
      <c r="H2624" s="713"/>
    </row>
    <row r="2625" spans="3:8">
      <c r="C2625" s="713"/>
      <c r="D2625" s="713"/>
      <c r="E2625" s="713"/>
      <c r="H2625" s="713"/>
    </row>
    <row r="2626" spans="3:8">
      <c r="C2626" s="713"/>
      <c r="D2626" s="713"/>
      <c r="E2626" s="713"/>
      <c r="H2626" s="713"/>
    </row>
    <row r="2627" spans="3:8">
      <c r="C2627" s="713"/>
      <c r="D2627" s="713"/>
      <c r="E2627" s="713"/>
      <c r="H2627" s="713"/>
    </row>
    <row r="2628" spans="3:8">
      <c r="C2628" s="713"/>
      <c r="D2628" s="713"/>
      <c r="E2628" s="713"/>
      <c r="H2628" s="713"/>
    </row>
    <row r="2629" spans="3:8">
      <c r="C2629" s="713"/>
      <c r="D2629" s="713"/>
      <c r="E2629" s="713"/>
      <c r="H2629" s="713"/>
    </row>
    <row r="2630" spans="3:8">
      <c r="C2630" s="713"/>
      <c r="D2630" s="713"/>
      <c r="E2630" s="713"/>
      <c r="H2630" s="713"/>
    </row>
    <row r="2631" spans="3:8">
      <c r="C2631" s="713"/>
      <c r="D2631" s="713"/>
      <c r="E2631" s="713"/>
      <c r="H2631" s="713"/>
    </row>
    <row r="2632" spans="3:8">
      <c r="C2632" s="713"/>
      <c r="D2632" s="713"/>
      <c r="E2632" s="713"/>
      <c r="H2632" s="713"/>
    </row>
    <row r="2633" spans="3:8">
      <c r="C2633" s="713"/>
      <c r="D2633" s="713"/>
      <c r="E2633" s="713"/>
      <c r="H2633" s="713"/>
    </row>
    <row r="2634" spans="3:8">
      <c r="C2634" s="713"/>
      <c r="D2634" s="713"/>
      <c r="E2634" s="713"/>
      <c r="H2634" s="713"/>
    </row>
    <row r="2635" spans="3:8">
      <c r="C2635" s="713"/>
      <c r="D2635" s="713"/>
      <c r="E2635" s="713"/>
      <c r="H2635" s="713"/>
    </row>
    <row r="2636" spans="3:8">
      <c r="C2636" s="713"/>
      <c r="D2636" s="713"/>
      <c r="E2636" s="713"/>
      <c r="H2636" s="713"/>
    </row>
    <row r="2637" spans="3:8">
      <c r="C2637" s="713"/>
      <c r="D2637" s="713"/>
      <c r="E2637" s="713"/>
      <c r="H2637" s="713"/>
    </row>
    <row r="2638" spans="3:8">
      <c r="C2638" s="713"/>
      <c r="D2638" s="713"/>
      <c r="E2638" s="713"/>
      <c r="H2638" s="713"/>
    </row>
    <row r="2639" spans="3:8">
      <c r="C2639" s="713"/>
      <c r="D2639" s="713"/>
      <c r="E2639" s="713"/>
      <c r="H2639" s="713"/>
    </row>
    <row r="2640" spans="3:8">
      <c r="C2640" s="713"/>
      <c r="D2640" s="713"/>
      <c r="E2640" s="713"/>
      <c r="H2640" s="713"/>
    </row>
    <row r="2641" spans="3:8">
      <c r="C2641" s="713"/>
      <c r="D2641" s="713"/>
      <c r="E2641" s="713"/>
      <c r="H2641" s="713"/>
    </row>
    <row r="2642" spans="3:8">
      <c r="C2642" s="713"/>
      <c r="D2642" s="713"/>
      <c r="E2642" s="713"/>
      <c r="H2642" s="713"/>
    </row>
    <row r="2643" spans="3:8">
      <c r="C2643" s="713"/>
      <c r="D2643" s="713"/>
      <c r="E2643" s="713"/>
      <c r="H2643" s="713"/>
    </row>
    <row r="2644" spans="3:8">
      <c r="C2644" s="713"/>
      <c r="D2644" s="713"/>
      <c r="E2644" s="713"/>
      <c r="H2644" s="713"/>
    </row>
    <row r="2645" spans="3:8">
      <c r="C2645" s="713"/>
      <c r="D2645" s="713"/>
      <c r="E2645" s="713"/>
      <c r="H2645" s="713"/>
    </row>
    <row r="2646" spans="3:8">
      <c r="C2646" s="713"/>
      <c r="D2646" s="713"/>
      <c r="E2646" s="713"/>
      <c r="H2646" s="713"/>
    </row>
    <row r="2647" spans="3:8">
      <c r="C2647" s="713"/>
      <c r="D2647" s="713"/>
      <c r="E2647" s="713"/>
      <c r="H2647" s="713"/>
    </row>
    <row r="2648" spans="3:8">
      <c r="C2648" s="713"/>
      <c r="D2648" s="713"/>
      <c r="E2648" s="713"/>
      <c r="H2648" s="713"/>
    </row>
    <row r="2649" spans="3:8">
      <c r="C2649" s="713"/>
      <c r="D2649" s="713"/>
      <c r="E2649" s="713"/>
      <c r="H2649" s="713"/>
    </row>
    <row r="2650" spans="3:8">
      <c r="C2650" s="713"/>
      <c r="D2650" s="713"/>
      <c r="E2650" s="713"/>
      <c r="H2650" s="713"/>
    </row>
    <row r="2651" spans="3:8">
      <c r="C2651" s="713"/>
      <c r="D2651" s="713"/>
      <c r="E2651" s="713"/>
      <c r="H2651" s="713"/>
    </row>
    <row r="2652" spans="3:8">
      <c r="C2652" s="713"/>
      <c r="D2652" s="713"/>
      <c r="E2652" s="713"/>
      <c r="H2652" s="713"/>
    </row>
    <row r="2653" spans="3:8">
      <c r="C2653" s="713"/>
      <c r="D2653" s="713"/>
      <c r="E2653" s="713"/>
      <c r="H2653" s="713"/>
    </row>
    <row r="2654" spans="3:8">
      <c r="C2654" s="713"/>
      <c r="D2654" s="713"/>
      <c r="E2654" s="713"/>
      <c r="H2654" s="713"/>
    </row>
    <row r="2655" spans="3:8">
      <c r="C2655" s="713"/>
      <c r="D2655" s="713"/>
      <c r="E2655" s="713"/>
      <c r="H2655" s="713"/>
    </row>
    <row r="2656" spans="3:8">
      <c r="C2656" s="713"/>
      <c r="D2656" s="713"/>
      <c r="E2656" s="713"/>
      <c r="H2656" s="713"/>
    </row>
    <row r="2657" spans="3:8">
      <c r="C2657" s="713"/>
      <c r="D2657" s="713"/>
      <c r="E2657" s="713"/>
      <c r="H2657" s="713"/>
    </row>
    <row r="2658" spans="3:8">
      <c r="C2658" s="713"/>
      <c r="D2658" s="713"/>
      <c r="E2658" s="713"/>
      <c r="H2658" s="713"/>
    </row>
    <row r="2659" spans="3:8">
      <c r="C2659" s="713"/>
      <c r="D2659" s="713"/>
      <c r="E2659" s="713"/>
      <c r="H2659" s="713"/>
    </row>
    <row r="2660" spans="3:8">
      <c r="C2660" s="713"/>
      <c r="D2660" s="713"/>
      <c r="E2660" s="713"/>
      <c r="H2660" s="713"/>
    </row>
    <row r="2661" spans="3:8">
      <c r="C2661" s="713"/>
      <c r="D2661" s="713"/>
      <c r="E2661" s="713"/>
      <c r="H2661" s="713"/>
    </row>
    <row r="2662" spans="3:8">
      <c r="C2662" s="713"/>
      <c r="D2662" s="713"/>
      <c r="E2662" s="713"/>
      <c r="H2662" s="713"/>
    </row>
    <row r="2663" spans="3:8">
      <c r="C2663" s="713"/>
      <c r="D2663" s="713"/>
      <c r="E2663" s="713"/>
      <c r="H2663" s="713"/>
    </row>
    <row r="2664" spans="3:8">
      <c r="C2664" s="713"/>
      <c r="D2664" s="713"/>
      <c r="E2664" s="713"/>
      <c r="H2664" s="713"/>
    </row>
    <row r="2665" spans="3:8">
      <c r="C2665" s="713"/>
      <c r="D2665" s="713"/>
      <c r="E2665" s="713"/>
      <c r="H2665" s="713"/>
    </row>
    <row r="2666" spans="3:8">
      <c r="C2666" s="713"/>
      <c r="D2666" s="713"/>
      <c r="E2666" s="713"/>
      <c r="H2666" s="713"/>
    </row>
    <row r="2667" spans="3:8">
      <c r="C2667" s="713"/>
      <c r="D2667" s="713"/>
      <c r="E2667" s="713"/>
      <c r="H2667" s="713"/>
    </row>
    <row r="2668" spans="3:8">
      <c r="C2668" s="713"/>
      <c r="D2668" s="713"/>
      <c r="E2668" s="713"/>
      <c r="H2668" s="713"/>
    </row>
    <row r="2669" spans="3:8">
      <c r="C2669" s="713"/>
      <c r="D2669" s="713"/>
      <c r="E2669" s="713"/>
      <c r="H2669" s="713"/>
    </row>
    <row r="2670" spans="3:8">
      <c r="C2670" s="713"/>
      <c r="D2670" s="713"/>
      <c r="E2670" s="713"/>
      <c r="H2670" s="713"/>
    </row>
    <row r="2671" spans="3:8">
      <c r="C2671" s="713"/>
      <c r="D2671" s="713"/>
      <c r="E2671" s="713"/>
      <c r="H2671" s="713"/>
    </row>
    <row r="2672" spans="3:8">
      <c r="C2672" s="713"/>
      <c r="D2672" s="713"/>
      <c r="E2672" s="713"/>
      <c r="H2672" s="713"/>
    </row>
    <row r="2673" spans="3:8">
      <c r="C2673" s="713"/>
      <c r="D2673" s="713"/>
      <c r="E2673" s="713"/>
      <c r="H2673" s="713"/>
    </row>
    <row r="2674" spans="3:8">
      <c r="C2674" s="713"/>
      <c r="D2674" s="713"/>
      <c r="E2674" s="713"/>
      <c r="H2674" s="713"/>
    </row>
    <row r="2675" spans="3:8">
      <c r="C2675" s="713"/>
      <c r="D2675" s="713"/>
      <c r="E2675" s="713"/>
      <c r="H2675" s="713"/>
    </row>
    <row r="2676" spans="3:8">
      <c r="C2676" s="713"/>
      <c r="D2676" s="713"/>
      <c r="E2676" s="713"/>
      <c r="H2676" s="713"/>
    </row>
    <row r="2677" spans="3:8">
      <c r="C2677" s="713"/>
      <c r="D2677" s="713"/>
      <c r="E2677" s="713"/>
      <c r="H2677" s="713"/>
    </row>
    <row r="2678" spans="3:8">
      <c r="C2678" s="713"/>
      <c r="D2678" s="713"/>
      <c r="E2678" s="713"/>
      <c r="H2678" s="713"/>
    </row>
    <row r="2679" spans="3:8">
      <c r="C2679" s="713"/>
      <c r="D2679" s="713"/>
      <c r="E2679" s="713"/>
      <c r="H2679" s="713"/>
    </row>
    <row r="2680" spans="3:8">
      <c r="C2680" s="713"/>
      <c r="D2680" s="713"/>
      <c r="E2680" s="713"/>
      <c r="H2680" s="713"/>
    </row>
    <row r="2681" spans="3:8">
      <c r="C2681" s="713"/>
      <c r="D2681" s="713"/>
      <c r="E2681" s="713"/>
      <c r="H2681" s="713"/>
    </row>
    <row r="2682" spans="3:8">
      <c r="C2682" s="713"/>
      <c r="D2682" s="713"/>
      <c r="E2682" s="713"/>
      <c r="H2682" s="713"/>
    </row>
    <row r="2683" spans="3:8">
      <c r="C2683" s="713"/>
      <c r="D2683" s="713"/>
      <c r="E2683" s="713"/>
      <c r="H2683" s="713"/>
    </row>
    <row r="2684" spans="3:8">
      <c r="C2684" s="713"/>
      <c r="D2684" s="713"/>
      <c r="E2684" s="713"/>
      <c r="H2684" s="713"/>
    </row>
    <row r="2685" spans="3:8">
      <c r="C2685" s="713"/>
      <c r="D2685" s="713"/>
      <c r="E2685" s="713"/>
      <c r="H2685" s="713"/>
    </row>
    <row r="2686" spans="3:8">
      <c r="C2686" s="713"/>
      <c r="D2686" s="713"/>
      <c r="E2686" s="713"/>
      <c r="H2686" s="713"/>
    </row>
    <row r="2687" spans="3:8">
      <c r="C2687" s="713"/>
      <c r="D2687" s="713"/>
      <c r="E2687" s="713"/>
      <c r="H2687" s="713"/>
    </row>
    <row r="2688" spans="3:8">
      <c r="C2688" s="713"/>
      <c r="D2688" s="713"/>
      <c r="E2688" s="713"/>
      <c r="H2688" s="713"/>
    </row>
    <row r="2689" spans="3:8">
      <c r="C2689" s="713"/>
      <c r="D2689" s="713"/>
      <c r="E2689" s="713"/>
      <c r="H2689" s="713"/>
    </row>
    <row r="2690" spans="3:8">
      <c r="C2690" s="713"/>
      <c r="D2690" s="713"/>
      <c r="E2690" s="713"/>
      <c r="H2690" s="713"/>
    </row>
    <row r="2691" spans="3:8">
      <c r="C2691" s="713"/>
      <c r="D2691" s="713"/>
      <c r="E2691" s="713"/>
      <c r="H2691" s="713"/>
    </row>
    <row r="2692" spans="3:8">
      <c r="C2692" s="713"/>
      <c r="D2692" s="713"/>
      <c r="E2692" s="713"/>
      <c r="H2692" s="713"/>
    </row>
    <row r="2693" spans="3:8">
      <c r="C2693" s="713"/>
      <c r="D2693" s="713"/>
      <c r="E2693" s="713"/>
      <c r="H2693" s="713"/>
    </row>
    <row r="2694" spans="3:8">
      <c r="C2694" s="713"/>
      <c r="D2694" s="713"/>
      <c r="E2694" s="713"/>
      <c r="H2694" s="713"/>
    </row>
    <row r="2695" spans="3:8">
      <c r="C2695" s="713"/>
      <c r="D2695" s="713"/>
      <c r="E2695" s="713"/>
      <c r="H2695" s="713"/>
    </row>
    <row r="2696" spans="3:8">
      <c r="C2696" s="713"/>
      <c r="D2696" s="713"/>
      <c r="E2696" s="713"/>
      <c r="H2696" s="713"/>
    </row>
    <row r="2697" spans="3:8">
      <c r="C2697" s="713"/>
      <c r="D2697" s="713"/>
      <c r="E2697" s="713"/>
      <c r="H2697" s="713"/>
    </row>
    <row r="2698" spans="3:8">
      <c r="C2698" s="713"/>
      <c r="D2698" s="713"/>
      <c r="E2698" s="713"/>
      <c r="H2698" s="713"/>
    </row>
    <row r="2699" spans="3:8">
      <c r="C2699" s="713"/>
      <c r="D2699" s="713"/>
      <c r="E2699" s="713"/>
      <c r="H2699" s="713"/>
    </row>
    <row r="2700" spans="3:8">
      <c r="C2700" s="713"/>
      <c r="D2700" s="713"/>
      <c r="E2700" s="713"/>
      <c r="H2700" s="713"/>
    </row>
    <row r="2701" spans="3:8">
      <c r="C2701" s="713"/>
      <c r="D2701" s="713"/>
      <c r="E2701" s="713"/>
      <c r="H2701" s="713"/>
    </row>
    <row r="2702" spans="3:8">
      <c r="C2702" s="713"/>
      <c r="D2702" s="713"/>
      <c r="E2702" s="713"/>
      <c r="H2702" s="713"/>
    </row>
    <row r="2703" spans="3:8">
      <c r="C2703" s="713"/>
      <c r="D2703" s="713"/>
      <c r="E2703" s="713"/>
      <c r="H2703" s="713"/>
    </row>
    <row r="2704" spans="3:8">
      <c r="C2704" s="713"/>
      <c r="D2704" s="713"/>
      <c r="E2704" s="713"/>
      <c r="H2704" s="713"/>
    </row>
    <row r="2705" spans="3:8">
      <c r="C2705" s="713"/>
      <c r="D2705" s="713"/>
      <c r="E2705" s="713"/>
      <c r="H2705" s="713"/>
    </row>
    <row r="2706" spans="3:8">
      <c r="C2706" s="713"/>
      <c r="D2706" s="713"/>
      <c r="E2706" s="713"/>
      <c r="H2706" s="713"/>
    </row>
    <row r="2707" spans="3:8">
      <c r="C2707" s="713"/>
      <c r="D2707" s="713"/>
      <c r="E2707" s="713"/>
      <c r="H2707" s="713"/>
    </row>
    <row r="2708" spans="3:8">
      <c r="C2708" s="713"/>
      <c r="D2708" s="713"/>
      <c r="E2708" s="713"/>
      <c r="H2708" s="713"/>
    </row>
    <row r="2709" spans="3:8">
      <c r="C2709" s="713"/>
      <c r="D2709" s="713"/>
      <c r="E2709" s="713"/>
      <c r="H2709" s="713"/>
    </row>
    <row r="2710" spans="3:8">
      <c r="C2710" s="713"/>
      <c r="D2710" s="713"/>
      <c r="E2710" s="713"/>
      <c r="H2710" s="713"/>
    </row>
    <row r="2711" spans="3:8">
      <c r="C2711" s="713"/>
      <c r="D2711" s="713"/>
      <c r="E2711" s="713"/>
      <c r="H2711" s="713"/>
    </row>
    <row r="2712" spans="3:8">
      <c r="C2712" s="713"/>
      <c r="D2712" s="713"/>
      <c r="E2712" s="713"/>
      <c r="H2712" s="713"/>
    </row>
    <row r="2713" spans="3:8">
      <c r="C2713" s="713"/>
      <c r="D2713" s="713"/>
      <c r="E2713" s="713"/>
      <c r="H2713" s="713"/>
    </row>
    <row r="2714" spans="3:8">
      <c r="C2714" s="713"/>
      <c r="D2714" s="713"/>
      <c r="E2714" s="713"/>
      <c r="H2714" s="713"/>
    </row>
    <row r="2715" spans="3:8">
      <c r="C2715" s="713"/>
      <c r="D2715" s="713"/>
      <c r="E2715" s="713"/>
      <c r="H2715" s="713"/>
    </row>
    <row r="2716" spans="3:8">
      <c r="C2716" s="713"/>
      <c r="D2716" s="713"/>
      <c r="E2716" s="713"/>
      <c r="H2716" s="713"/>
    </row>
    <row r="2717" spans="3:8">
      <c r="C2717" s="713"/>
      <c r="D2717" s="713"/>
      <c r="E2717" s="713"/>
      <c r="H2717" s="713"/>
    </row>
    <row r="2718" spans="3:8">
      <c r="C2718" s="713"/>
      <c r="D2718" s="713"/>
      <c r="E2718" s="713"/>
      <c r="H2718" s="713"/>
    </row>
    <row r="2719" spans="3:8">
      <c r="C2719" s="713"/>
      <c r="D2719" s="713"/>
      <c r="E2719" s="713"/>
      <c r="H2719" s="713"/>
    </row>
    <row r="2720" spans="3:8">
      <c r="C2720" s="713"/>
      <c r="D2720" s="713"/>
      <c r="E2720" s="713"/>
      <c r="H2720" s="713"/>
    </row>
    <row r="2721" spans="3:8">
      <c r="C2721" s="713"/>
      <c r="D2721" s="713"/>
      <c r="E2721" s="713"/>
      <c r="H2721" s="713"/>
    </row>
    <row r="2722" spans="3:8">
      <c r="C2722" s="713"/>
      <c r="D2722" s="713"/>
      <c r="E2722" s="713"/>
      <c r="H2722" s="713"/>
    </row>
    <row r="2723" spans="3:8">
      <c r="C2723" s="713"/>
      <c r="D2723" s="713"/>
      <c r="E2723" s="713"/>
      <c r="H2723" s="713"/>
    </row>
    <row r="2724" spans="3:8">
      <c r="C2724" s="713"/>
      <c r="D2724" s="713"/>
      <c r="E2724" s="713"/>
      <c r="H2724" s="713"/>
    </row>
    <row r="2725" spans="3:8">
      <c r="C2725" s="713"/>
      <c r="D2725" s="713"/>
      <c r="E2725" s="713"/>
      <c r="H2725" s="713"/>
    </row>
    <row r="2726" spans="3:8">
      <c r="C2726" s="713"/>
      <c r="D2726" s="713"/>
      <c r="E2726" s="713"/>
      <c r="H2726" s="713"/>
    </row>
    <row r="2727" spans="3:8">
      <c r="C2727" s="713"/>
      <c r="D2727" s="713"/>
      <c r="E2727" s="713"/>
      <c r="H2727" s="713"/>
    </row>
    <row r="2728" spans="3:8">
      <c r="C2728" s="713"/>
      <c r="D2728" s="713"/>
      <c r="E2728" s="713"/>
      <c r="H2728" s="713"/>
    </row>
    <row r="2729" spans="3:8">
      <c r="C2729" s="713"/>
      <c r="D2729" s="713"/>
      <c r="E2729" s="713"/>
      <c r="H2729" s="713"/>
    </row>
    <row r="2730" spans="3:8">
      <c r="C2730" s="713"/>
      <c r="D2730" s="713"/>
      <c r="E2730" s="713"/>
      <c r="H2730" s="713"/>
    </row>
    <row r="2731" spans="3:8">
      <c r="C2731" s="713"/>
      <c r="D2731" s="713"/>
      <c r="E2731" s="713"/>
      <c r="H2731" s="713"/>
    </row>
    <row r="2732" spans="3:8">
      <c r="C2732" s="713"/>
      <c r="D2732" s="713"/>
      <c r="E2732" s="713"/>
      <c r="H2732" s="713"/>
    </row>
    <row r="2733" spans="3:8">
      <c r="C2733" s="713"/>
      <c r="D2733" s="713"/>
      <c r="E2733" s="713"/>
      <c r="H2733" s="713"/>
    </row>
    <row r="2734" spans="3:8">
      <c r="C2734" s="713"/>
      <c r="D2734" s="713"/>
      <c r="E2734" s="713"/>
      <c r="H2734" s="713"/>
    </row>
    <row r="2735" spans="3:8">
      <c r="C2735" s="713"/>
      <c r="D2735" s="713"/>
      <c r="E2735" s="713"/>
      <c r="H2735" s="713"/>
    </row>
    <row r="2736" spans="3:8">
      <c r="C2736" s="713"/>
      <c r="D2736" s="713"/>
      <c r="E2736" s="713"/>
      <c r="H2736" s="713"/>
    </row>
    <row r="2737" spans="3:8">
      <c r="C2737" s="713"/>
      <c r="D2737" s="713"/>
      <c r="E2737" s="713"/>
      <c r="H2737" s="713"/>
    </row>
    <row r="2738" spans="3:8">
      <c r="C2738" s="713"/>
      <c r="D2738" s="713"/>
      <c r="E2738" s="713"/>
      <c r="H2738" s="713"/>
    </row>
    <row r="2739" spans="3:8">
      <c r="C2739" s="713"/>
      <c r="D2739" s="713"/>
      <c r="E2739" s="713"/>
      <c r="H2739" s="713"/>
    </row>
    <row r="2740" spans="3:8">
      <c r="C2740" s="713"/>
      <c r="D2740" s="713"/>
      <c r="E2740" s="713"/>
      <c r="H2740" s="713"/>
    </row>
    <row r="2741" spans="3:8">
      <c r="C2741" s="713"/>
      <c r="D2741" s="713"/>
      <c r="E2741" s="713"/>
      <c r="H2741" s="713"/>
    </row>
    <row r="2742" spans="3:8">
      <c r="C2742" s="713"/>
      <c r="D2742" s="713"/>
      <c r="E2742" s="713"/>
      <c r="H2742" s="713"/>
    </row>
    <row r="2743" spans="3:8">
      <c r="C2743" s="713"/>
      <c r="D2743" s="713"/>
      <c r="E2743" s="713"/>
      <c r="H2743" s="713"/>
    </row>
    <row r="2744" spans="3:8">
      <c r="C2744" s="713"/>
      <c r="D2744" s="713"/>
      <c r="E2744" s="713"/>
      <c r="H2744" s="713"/>
    </row>
    <row r="2745" spans="3:8">
      <c r="C2745" s="713"/>
      <c r="D2745" s="713"/>
      <c r="E2745" s="713"/>
      <c r="H2745" s="713"/>
    </row>
    <row r="2746" spans="3:8">
      <c r="C2746" s="713"/>
      <c r="D2746" s="713"/>
      <c r="E2746" s="713"/>
      <c r="H2746" s="713"/>
    </row>
    <row r="2747" spans="3:8">
      <c r="C2747" s="713"/>
      <c r="D2747" s="713"/>
      <c r="E2747" s="713"/>
      <c r="H2747" s="713"/>
    </row>
    <row r="2748" spans="3:8">
      <c r="C2748" s="713"/>
      <c r="D2748" s="713"/>
      <c r="E2748" s="713"/>
      <c r="H2748" s="713"/>
    </row>
    <row r="2749" spans="3:8">
      <c r="C2749" s="713"/>
      <c r="D2749" s="713"/>
      <c r="E2749" s="713"/>
      <c r="H2749" s="713"/>
    </row>
    <row r="2750" spans="3:8">
      <c r="C2750" s="713"/>
      <c r="D2750" s="713"/>
      <c r="E2750" s="713"/>
      <c r="H2750" s="713"/>
    </row>
    <row r="2751" spans="3:8">
      <c r="C2751" s="713"/>
      <c r="D2751" s="713"/>
      <c r="E2751" s="713"/>
      <c r="H2751" s="713"/>
    </row>
    <row r="2752" spans="3:8">
      <c r="C2752" s="713"/>
      <c r="D2752" s="713"/>
      <c r="E2752" s="713"/>
      <c r="H2752" s="713"/>
    </row>
    <row r="2753" spans="3:8">
      <c r="C2753" s="713"/>
      <c r="D2753" s="713"/>
      <c r="E2753" s="713"/>
      <c r="H2753" s="713"/>
    </row>
    <row r="2754" spans="3:8">
      <c r="C2754" s="713"/>
      <c r="D2754" s="713"/>
      <c r="E2754" s="713"/>
      <c r="H2754" s="713"/>
    </row>
    <row r="2755" spans="3:8">
      <c r="C2755" s="713"/>
      <c r="D2755" s="713"/>
      <c r="E2755" s="713"/>
      <c r="H2755" s="713"/>
    </row>
    <row r="2756" spans="3:8">
      <c r="C2756" s="713"/>
      <c r="D2756" s="713"/>
      <c r="E2756" s="713"/>
      <c r="H2756" s="713"/>
    </row>
    <row r="2757" spans="3:8">
      <c r="C2757" s="713"/>
      <c r="D2757" s="713"/>
      <c r="E2757" s="713"/>
      <c r="H2757" s="713"/>
    </row>
    <row r="2758" spans="3:8">
      <c r="C2758" s="713"/>
      <c r="D2758" s="713"/>
      <c r="E2758" s="713"/>
      <c r="H2758" s="713"/>
    </row>
    <row r="2759" spans="3:8">
      <c r="C2759" s="713"/>
      <c r="D2759" s="713"/>
      <c r="E2759" s="713"/>
      <c r="H2759" s="713"/>
    </row>
    <row r="2760" spans="3:8">
      <c r="C2760" s="713"/>
      <c r="D2760" s="713"/>
      <c r="E2760" s="713"/>
      <c r="H2760" s="713"/>
    </row>
    <row r="2761" spans="3:8">
      <c r="C2761" s="713"/>
      <c r="D2761" s="713"/>
      <c r="E2761" s="713"/>
      <c r="H2761" s="713"/>
    </row>
    <row r="2762" spans="3:8">
      <c r="C2762" s="713"/>
      <c r="D2762" s="713"/>
      <c r="E2762" s="713"/>
      <c r="H2762" s="713"/>
    </row>
    <row r="2763" spans="3:8">
      <c r="C2763" s="713"/>
      <c r="D2763" s="713"/>
      <c r="E2763" s="713"/>
      <c r="H2763" s="713"/>
    </row>
    <row r="2764" spans="3:8">
      <c r="C2764" s="713"/>
      <c r="D2764" s="713"/>
      <c r="E2764" s="713"/>
      <c r="H2764" s="713"/>
    </row>
    <row r="2765" spans="3:8">
      <c r="C2765" s="713"/>
      <c r="D2765" s="713"/>
      <c r="E2765" s="713"/>
      <c r="H2765" s="713"/>
    </row>
    <row r="2766" spans="3:8">
      <c r="C2766" s="713"/>
      <c r="D2766" s="713"/>
      <c r="E2766" s="713"/>
      <c r="H2766" s="713"/>
    </row>
    <row r="2767" spans="3:8">
      <c r="C2767" s="713"/>
      <c r="D2767" s="713"/>
      <c r="E2767" s="713"/>
      <c r="H2767" s="713"/>
    </row>
    <row r="2768" spans="3:8">
      <c r="C2768" s="713"/>
      <c r="D2768" s="713"/>
      <c r="E2768" s="713"/>
      <c r="H2768" s="713"/>
    </row>
    <row r="2769" spans="3:8">
      <c r="C2769" s="713"/>
      <c r="D2769" s="713"/>
      <c r="E2769" s="713"/>
      <c r="H2769" s="713"/>
    </row>
    <row r="2770" spans="3:8">
      <c r="C2770" s="713"/>
      <c r="D2770" s="713"/>
      <c r="E2770" s="713"/>
      <c r="H2770" s="713"/>
    </row>
    <row r="2771" spans="3:8">
      <c r="C2771" s="713"/>
      <c r="D2771" s="713"/>
      <c r="E2771" s="713"/>
      <c r="H2771" s="713"/>
    </row>
    <row r="2772" spans="3:8">
      <c r="C2772" s="713"/>
      <c r="D2772" s="713"/>
      <c r="E2772" s="713"/>
      <c r="H2772" s="713"/>
    </row>
    <row r="2773" spans="3:8">
      <c r="C2773" s="713"/>
      <c r="D2773" s="713"/>
      <c r="E2773" s="713"/>
      <c r="H2773" s="713"/>
    </row>
    <row r="2774" spans="3:8">
      <c r="C2774" s="713"/>
      <c r="D2774" s="713"/>
      <c r="E2774" s="713"/>
      <c r="H2774" s="713"/>
    </row>
    <row r="2775" spans="3:8">
      <c r="C2775" s="713"/>
      <c r="D2775" s="713"/>
      <c r="E2775" s="713"/>
      <c r="H2775" s="713"/>
    </row>
    <row r="2776" spans="3:8">
      <c r="C2776" s="713"/>
      <c r="D2776" s="713"/>
      <c r="E2776" s="713"/>
      <c r="H2776" s="713"/>
    </row>
    <row r="2777" spans="3:8">
      <c r="C2777" s="713"/>
      <c r="D2777" s="713"/>
      <c r="E2777" s="713"/>
      <c r="H2777" s="713"/>
    </row>
    <row r="2778" spans="3:8">
      <c r="C2778" s="713"/>
      <c r="D2778" s="713"/>
      <c r="E2778" s="713"/>
      <c r="H2778" s="713"/>
    </row>
    <row r="2779" spans="3:8">
      <c r="C2779" s="713"/>
      <c r="D2779" s="713"/>
      <c r="E2779" s="713"/>
      <c r="H2779" s="713"/>
    </row>
    <row r="2780" spans="3:8">
      <c r="C2780" s="713"/>
      <c r="D2780" s="713"/>
      <c r="E2780" s="713"/>
      <c r="H2780" s="713"/>
    </row>
    <row r="2781" spans="3:8">
      <c r="C2781" s="713"/>
      <c r="D2781" s="713"/>
      <c r="E2781" s="713"/>
      <c r="H2781" s="713"/>
    </row>
    <row r="2782" spans="3:8">
      <c r="C2782" s="713"/>
      <c r="D2782" s="713"/>
      <c r="E2782" s="713"/>
      <c r="H2782" s="713"/>
    </row>
    <row r="2783" spans="3:8">
      <c r="C2783" s="713"/>
      <c r="D2783" s="713"/>
      <c r="E2783" s="713"/>
      <c r="H2783" s="713"/>
    </row>
    <row r="2784" spans="3:8">
      <c r="C2784" s="713"/>
      <c r="D2784" s="713"/>
      <c r="E2784" s="713"/>
      <c r="H2784" s="713"/>
    </row>
    <row r="2785" spans="3:8">
      <c r="C2785" s="713"/>
      <c r="D2785" s="713"/>
      <c r="E2785" s="713"/>
      <c r="H2785" s="713"/>
    </row>
    <row r="2786" spans="3:8">
      <c r="C2786" s="713"/>
      <c r="D2786" s="713"/>
      <c r="E2786" s="713"/>
      <c r="H2786" s="713"/>
    </row>
    <row r="2787" spans="3:8">
      <c r="C2787" s="713"/>
      <c r="D2787" s="713"/>
      <c r="E2787" s="713"/>
      <c r="H2787" s="713"/>
    </row>
    <row r="2788" spans="3:8">
      <c r="C2788" s="713"/>
      <c r="D2788" s="713"/>
      <c r="E2788" s="713"/>
      <c r="H2788" s="713"/>
    </row>
    <row r="2789" spans="3:8">
      <c r="C2789" s="713"/>
      <c r="D2789" s="713"/>
      <c r="E2789" s="713"/>
      <c r="H2789" s="713"/>
    </row>
    <row r="2790" spans="3:8">
      <c r="C2790" s="713"/>
      <c r="D2790" s="713"/>
      <c r="E2790" s="713"/>
      <c r="H2790" s="713"/>
    </row>
    <row r="2791" spans="3:8">
      <c r="C2791" s="713"/>
      <c r="D2791" s="713"/>
      <c r="E2791" s="713"/>
      <c r="H2791" s="713"/>
    </row>
    <row r="2792" spans="3:8">
      <c r="C2792" s="713"/>
      <c r="D2792" s="713"/>
      <c r="E2792" s="713"/>
      <c r="H2792" s="713"/>
    </row>
    <row r="2793" spans="3:8">
      <c r="C2793" s="713"/>
      <c r="D2793" s="713"/>
      <c r="E2793" s="713"/>
      <c r="H2793" s="713"/>
    </row>
    <row r="2794" spans="3:8">
      <c r="C2794" s="713"/>
      <c r="D2794" s="713"/>
      <c r="E2794" s="713"/>
      <c r="H2794" s="713"/>
    </row>
    <row r="2795" spans="3:8">
      <c r="C2795" s="713"/>
      <c r="D2795" s="713"/>
      <c r="E2795" s="713"/>
      <c r="H2795" s="713"/>
    </row>
    <row r="2796" spans="3:8">
      <c r="C2796" s="713"/>
      <c r="D2796" s="713"/>
      <c r="E2796" s="713"/>
      <c r="H2796" s="713"/>
    </row>
    <row r="2797" spans="3:8">
      <c r="C2797" s="713"/>
      <c r="D2797" s="713"/>
      <c r="E2797" s="713"/>
      <c r="H2797" s="713"/>
    </row>
    <row r="2798" spans="3:8">
      <c r="C2798" s="713"/>
      <c r="D2798" s="713"/>
      <c r="E2798" s="713"/>
      <c r="H2798" s="713"/>
    </row>
    <row r="2799" spans="3:8">
      <c r="C2799" s="713"/>
      <c r="D2799" s="713"/>
      <c r="E2799" s="713"/>
      <c r="H2799" s="713"/>
    </row>
    <row r="2800" spans="3:8">
      <c r="C2800" s="713"/>
      <c r="D2800" s="713"/>
      <c r="E2800" s="713"/>
      <c r="H2800" s="713"/>
    </row>
    <row r="2801" spans="3:8">
      <c r="C2801" s="713"/>
      <c r="D2801" s="713"/>
      <c r="E2801" s="713"/>
      <c r="H2801" s="713"/>
    </row>
    <row r="2802" spans="3:8">
      <c r="C2802" s="713"/>
      <c r="D2802" s="713"/>
      <c r="E2802" s="713"/>
      <c r="H2802" s="713"/>
    </row>
    <row r="2803" spans="3:8">
      <c r="C2803" s="713"/>
      <c r="D2803" s="713"/>
      <c r="E2803" s="713"/>
      <c r="H2803" s="713"/>
    </row>
    <row r="2804" spans="3:8">
      <c r="C2804" s="713"/>
      <c r="D2804" s="713"/>
      <c r="E2804" s="713"/>
      <c r="H2804" s="713"/>
    </row>
    <row r="2805" spans="3:8">
      <c r="C2805" s="713"/>
      <c r="D2805" s="713"/>
      <c r="E2805" s="713"/>
      <c r="H2805" s="713"/>
    </row>
    <row r="2806" spans="3:8">
      <c r="C2806" s="713"/>
      <c r="D2806" s="713"/>
      <c r="E2806" s="713"/>
      <c r="H2806" s="713"/>
    </row>
    <row r="2807" spans="3:8">
      <c r="C2807" s="713"/>
      <c r="D2807" s="713"/>
      <c r="E2807" s="713"/>
      <c r="H2807" s="713"/>
    </row>
    <row r="2808" spans="3:8">
      <c r="C2808" s="713"/>
      <c r="D2808" s="713"/>
      <c r="E2808" s="713"/>
      <c r="H2808" s="713"/>
    </row>
    <row r="2809" spans="3:8">
      <c r="C2809" s="713"/>
      <c r="D2809" s="713"/>
      <c r="E2809" s="713"/>
      <c r="H2809" s="713"/>
    </row>
    <row r="2810" spans="3:8">
      <c r="C2810" s="713"/>
      <c r="D2810" s="713"/>
      <c r="E2810" s="713"/>
      <c r="H2810" s="713"/>
    </row>
    <row r="2811" spans="3:8">
      <c r="C2811" s="713"/>
      <c r="D2811" s="713"/>
      <c r="E2811" s="713"/>
      <c r="H2811" s="713"/>
    </row>
    <row r="2812" spans="3:8">
      <c r="C2812" s="713"/>
      <c r="D2812" s="713"/>
      <c r="E2812" s="713"/>
      <c r="H2812" s="713"/>
    </row>
    <row r="2813" spans="3:8">
      <c r="C2813" s="713"/>
      <c r="D2813" s="713"/>
      <c r="E2813" s="713"/>
      <c r="H2813" s="713"/>
    </row>
    <row r="2814" spans="3:8">
      <c r="C2814" s="713"/>
      <c r="D2814" s="713"/>
      <c r="E2814" s="713"/>
      <c r="H2814" s="713"/>
    </row>
    <row r="2815" spans="3:8">
      <c r="C2815" s="713"/>
      <c r="D2815" s="713"/>
      <c r="E2815" s="713"/>
      <c r="H2815" s="713"/>
    </row>
    <row r="2816" spans="3:8">
      <c r="C2816" s="713"/>
      <c r="D2816" s="713"/>
      <c r="E2816" s="713"/>
      <c r="H2816" s="713"/>
    </row>
    <row r="2817" spans="3:8">
      <c r="C2817" s="713"/>
      <c r="D2817" s="713"/>
      <c r="E2817" s="713"/>
      <c r="H2817" s="713"/>
    </row>
    <row r="2818" spans="3:8">
      <c r="C2818" s="713"/>
      <c r="D2818" s="713"/>
      <c r="E2818" s="713"/>
      <c r="H2818" s="713"/>
    </row>
    <row r="2819" spans="3:8">
      <c r="C2819" s="713"/>
      <c r="D2819" s="713"/>
      <c r="E2819" s="713"/>
      <c r="H2819" s="713"/>
    </row>
    <row r="2820" spans="3:8">
      <c r="C2820" s="713"/>
      <c r="D2820" s="713"/>
      <c r="E2820" s="713"/>
      <c r="H2820" s="713"/>
    </row>
    <row r="2821" spans="3:8">
      <c r="C2821" s="713"/>
      <c r="D2821" s="713"/>
      <c r="E2821" s="713"/>
      <c r="H2821" s="713"/>
    </row>
    <row r="2822" spans="3:8">
      <c r="C2822" s="713"/>
      <c r="D2822" s="713"/>
      <c r="E2822" s="713"/>
      <c r="H2822" s="713"/>
    </row>
    <row r="2823" spans="3:8">
      <c r="C2823" s="713"/>
      <c r="D2823" s="713"/>
      <c r="E2823" s="713"/>
      <c r="H2823" s="713"/>
    </row>
    <row r="2824" spans="3:8">
      <c r="C2824" s="713"/>
      <c r="D2824" s="713"/>
      <c r="E2824" s="713"/>
      <c r="H2824" s="713"/>
    </row>
    <row r="2825" spans="3:8">
      <c r="C2825" s="713"/>
      <c r="D2825" s="713"/>
      <c r="E2825" s="713"/>
      <c r="H2825" s="713"/>
    </row>
    <row r="2826" spans="3:8">
      <c r="C2826" s="713"/>
      <c r="D2826" s="713"/>
      <c r="E2826" s="713"/>
      <c r="H2826" s="713"/>
    </row>
    <row r="2827" spans="3:8">
      <c r="C2827" s="713"/>
      <c r="D2827" s="713"/>
      <c r="E2827" s="713"/>
      <c r="H2827" s="713"/>
    </row>
    <row r="2828" spans="3:8">
      <c r="C2828" s="713"/>
      <c r="D2828" s="713"/>
      <c r="E2828" s="713"/>
      <c r="H2828" s="713"/>
    </row>
    <row r="2829" spans="3:8">
      <c r="C2829" s="713"/>
      <c r="D2829" s="713"/>
      <c r="E2829" s="713"/>
      <c r="H2829" s="713"/>
    </row>
    <row r="2830" spans="3:8">
      <c r="C2830" s="713"/>
      <c r="D2830" s="713"/>
      <c r="E2830" s="713"/>
      <c r="H2830" s="713"/>
    </row>
    <row r="2831" spans="3:8">
      <c r="C2831" s="713"/>
      <c r="D2831" s="713"/>
      <c r="E2831" s="713"/>
      <c r="H2831" s="713"/>
    </row>
    <row r="2832" spans="3:8">
      <c r="C2832" s="713"/>
      <c r="D2832" s="713"/>
      <c r="E2832" s="713"/>
      <c r="H2832" s="713"/>
    </row>
    <row r="2833" spans="3:8">
      <c r="C2833" s="713"/>
      <c r="D2833" s="713"/>
      <c r="E2833" s="713"/>
      <c r="H2833" s="713"/>
    </row>
    <row r="2834" spans="3:8">
      <c r="C2834" s="713"/>
      <c r="D2834" s="713"/>
      <c r="E2834" s="713"/>
      <c r="H2834" s="713"/>
    </row>
    <row r="2835" spans="3:8">
      <c r="C2835" s="713"/>
      <c r="D2835" s="713"/>
      <c r="E2835" s="713"/>
      <c r="H2835" s="713"/>
    </row>
    <row r="2836" spans="3:8">
      <c r="C2836" s="713"/>
      <c r="D2836" s="713"/>
      <c r="E2836" s="713"/>
      <c r="H2836" s="713"/>
    </row>
    <row r="2837" spans="3:8">
      <c r="C2837" s="713"/>
      <c r="D2837" s="713"/>
      <c r="E2837" s="713"/>
      <c r="H2837" s="713"/>
    </row>
    <row r="2838" spans="3:8">
      <c r="C2838" s="713"/>
      <c r="D2838" s="713"/>
      <c r="E2838" s="713"/>
      <c r="H2838" s="713"/>
    </row>
    <row r="2839" spans="3:8">
      <c r="C2839" s="713"/>
      <c r="D2839" s="713"/>
      <c r="E2839" s="713"/>
      <c r="H2839" s="713"/>
    </row>
    <row r="2840" spans="3:8">
      <c r="C2840" s="713"/>
      <c r="D2840" s="713"/>
      <c r="E2840" s="713"/>
      <c r="H2840" s="713"/>
    </row>
    <row r="2841" spans="3:8">
      <c r="C2841" s="713"/>
      <c r="D2841" s="713"/>
      <c r="E2841" s="713"/>
      <c r="H2841" s="713"/>
    </row>
    <row r="2842" spans="3:8">
      <c r="C2842" s="713"/>
      <c r="D2842" s="713"/>
      <c r="E2842" s="713"/>
      <c r="H2842" s="713"/>
    </row>
    <row r="2843" spans="3:8">
      <c r="C2843" s="713"/>
      <c r="D2843" s="713"/>
      <c r="E2843" s="713"/>
      <c r="H2843" s="713"/>
    </row>
    <row r="2844" spans="3:8">
      <c r="C2844" s="713"/>
      <c r="D2844" s="713"/>
      <c r="E2844" s="713"/>
      <c r="H2844" s="713"/>
    </row>
    <row r="2845" spans="3:8">
      <c r="C2845" s="713"/>
      <c r="D2845" s="713"/>
      <c r="E2845" s="713"/>
      <c r="H2845" s="713"/>
    </row>
    <row r="2846" spans="3:8">
      <c r="C2846" s="713"/>
      <c r="D2846" s="713"/>
      <c r="E2846" s="713"/>
      <c r="H2846" s="713"/>
    </row>
    <row r="2847" spans="3:8">
      <c r="C2847" s="713"/>
      <c r="D2847" s="713"/>
      <c r="E2847" s="713"/>
      <c r="H2847" s="713"/>
    </row>
    <row r="2848" spans="3:8">
      <c r="C2848" s="713"/>
      <c r="D2848" s="713"/>
      <c r="E2848" s="713"/>
      <c r="H2848" s="713"/>
    </row>
    <row r="2849" spans="3:8">
      <c r="C2849" s="713"/>
      <c r="D2849" s="713"/>
      <c r="E2849" s="713"/>
      <c r="H2849" s="713"/>
    </row>
    <row r="2850" spans="3:8">
      <c r="C2850" s="713"/>
      <c r="D2850" s="713"/>
      <c r="E2850" s="713"/>
      <c r="H2850" s="713"/>
    </row>
    <row r="2851" spans="3:8">
      <c r="C2851" s="713"/>
      <c r="D2851" s="713"/>
      <c r="E2851" s="713"/>
      <c r="H2851" s="713"/>
    </row>
    <row r="2852" spans="3:8">
      <c r="C2852" s="713"/>
      <c r="D2852" s="713"/>
      <c r="E2852" s="713"/>
      <c r="H2852" s="713"/>
    </row>
    <row r="2853" spans="3:8">
      <c r="C2853" s="713"/>
      <c r="D2853" s="713"/>
      <c r="E2853" s="713"/>
      <c r="H2853" s="713"/>
    </row>
    <row r="2854" spans="3:8">
      <c r="C2854" s="713"/>
      <c r="D2854" s="713"/>
      <c r="E2854" s="713"/>
      <c r="H2854" s="713"/>
    </row>
    <row r="2855" spans="3:8">
      <c r="C2855" s="713"/>
      <c r="D2855" s="713"/>
      <c r="E2855" s="713"/>
      <c r="H2855" s="713"/>
    </row>
    <row r="2856" spans="3:8">
      <c r="C2856" s="713"/>
      <c r="D2856" s="713"/>
      <c r="E2856" s="713"/>
      <c r="H2856" s="713"/>
    </row>
    <row r="2857" spans="3:8">
      <c r="C2857" s="713"/>
      <c r="D2857" s="713"/>
      <c r="E2857" s="713"/>
      <c r="H2857" s="713"/>
    </row>
    <row r="2858" spans="3:8">
      <c r="C2858" s="713"/>
      <c r="D2858" s="713"/>
      <c r="E2858" s="713"/>
      <c r="H2858" s="713"/>
    </row>
    <row r="2859" spans="3:8">
      <c r="C2859" s="713"/>
      <c r="D2859" s="713"/>
      <c r="E2859" s="713"/>
      <c r="H2859" s="713"/>
    </row>
    <row r="2860" spans="3:8">
      <c r="C2860" s="713"/>
      <c r="D2860" s="713"/>
      <c r="E2860" s="713"/>
      <c r="H2860" s="713"/>
    </row>
    <row r="2861" spans="3:8">
      <c r="C2861" s="713"/>
      <c r="D2861" s="713"/>
      <c r="E2861" s="713"/>
      <c r="H2861" s="713"/>
    </row>
    <row r="2862" spans="3:8">
      <c r="C2862" s="713"/>
      <c r="D2862" s="713"/>
      <c r="E2862" s="713"/>
      <c r="H2862" s="713"/>
    </row>
    <row r="2863" spans="3:8">
      <c r="C2863" s="713"/>
      <c r="D2863" s="713"/>
      <c r="E2863" s="713"/>
      <c r="H2863" s="713"/>
    </row>
    <row r="2864" spans="3:8">
      <c r="C2864" s="713"/>
      <c r="D2864" s="713"/>
      <c r="E2864" s="713"/>
      <c r="H2864" s="713"/>
    </row>
    <row r="2865" spans="3:8">
      <c r="C2865" s="713"/>
      <c r="D2865" s="713"/>
      <c r="E2865" s="713"/>
      <c r="H2865" s="713"/>
    </row>
    <row r="2866" spans="3:8">
      <c r="C2866" s="713"/>
      <c r="D2866" s="713"/>
      <c r="E2866" s="713"/>
      <c r="H2866" s="713"/>
    </row>
    <row r="2867" spans="3:8">
      <c r="C2867" s="713"/>
      <c r="D2867" s="713"/>
      <c r="E2867" s="713"/>
      <c r="H2867" s="713"/>
    </row>
    <row r="2868" spans="3:8">
      <c r="C2868" s="713"/>
      <c r="D2868" s="713"/>
      <c r="E2868" s="713"/>
      <c r="H2868" s="713"/>
    </row>
    <row r="2869" spans="3:8">
      <c r="C2869" s="713"/>
      <c r="D2869" s="713"/>
      <c r="E2869" s="713"/>
      <c r="H2869" s="713"/>
    </row>
    <row r="2870" spans="3:8">
      <c r="C2870" s="713"/>
      <c r="D2870" s="713"/>
      <c r="E2870" s="713"/>
      <c r="H2870" s="713"/>
    </row>
    <row r="2871" spans="3:8">
      <c r="C2871" s="713"/>
      <c r="D2871" s="713"/>
      <c r="E2871" s="713"/>
      <c r="H2871" s="713"/>
    </row>
    <row r="2872" spans="3:8">
      <c r="C2872" s="713"/>
      <c r="D2872" s="713"/>
      <c r="E2872" s="713"/>
      <c r="H2872" s="713"/>
    </row>
    <row r="2873" spans="3:8">
      <c r="C2873" s="713"/>
      <c r="D2873" s="713"/>
      <c r="E2873" s="713"/>
      <c r="H2873" s="713"/>
    </row>
    <row r="2874" spans="3:8">
      <c r="C2874" s="713"/>
      <c r="D2874" s="713"/>
      <c r="E2874" s="713"/>
      <c r="H2874" s="713"/>
    </row>
    <row r="2875" spans="3:8">
      <c r="C2875" s="713"/>
      <c r="D2875" s="713"/>
      <c r="E2875" s="713"/>
      <c r="H2875" s="713"/>
    </row>
    <row r="2876" spans="3:8">
      <c r="C2876" s="713"/>
      <c r="D2876" s="713"/>
      <c r="E2876" s="713"/>
      <c r="H2876" s="713"/>
    </row>
    <row r="2877" spans="3:8">
      <c r="C2877" s="713"/>
      <c r="D2877" s="713"/>
      <c r="E2877" s="713"/>
      <c r="H2877" s="713"/>
    </row>
    <row r="2878" spans="3:8">
      <c r="C2878" s="713"/>
      <c r="D2878" s="713"/>
      <c r="E2878" s="713"/>
      <c r="H2878" s="713"/>
    </row>
    <row r="2879" spans="3:8">
      <c r="C2879" s="713"/>
      <c r="D2879" s="713"/>
      <c r="E2879" s="713"/>
      <c r="H2879" s="713"/>
    </row>
    <row r="2880" spans="3:8">
      <c r="C2880" s="713"/>
      <c r="D2880" s="713"/>
      <c r="E2880" s="713"/>
      <c r="H2880" s="713"/>
    </row>
    <row r="2881" spans="3:8">
      <c r="C2881" s="713"/>
      <c r="D2881" s="713"/>
      <c r="E2881" s="713"/>
      <c r="H2881" s="713"/>
    </row>
    <row r="2882" spans="3:8">
      <c r="C2882" s="713"/>
      <c r="D2882" s="713"/>
      <c r="E2882" s="713"/>
      <c r="H2882" s="713"/>
    </row>
    <row r="2883" spans="3:8">
      <c r="C2883" s="713"/>
      <c r="D2883" s="713"/>
      <c r="E2883" s="713"/>
      <c r="H2883" s="713"/>
    </row>
    <row r="2884" spans="3:8">
      <c r="C2884" s="713"/>
      <c r="D2884" s="713"/>
      <c r="E2884" s="713"/>
      <c r="H2884" s="713"/>
    </row>
    <row r="2885" spans="3:8">
      <c r="C2885" s="713"/>
      <c r="D2885" s="713"/>
      <c r="E2885" s="713"/>
      <c r="H2885" s="713"/>
    </row>
    <row r="2886" spans="3:8">
      <c r="C2886" s="713"/>
      <c r="D2886" s="713"/>
      <c r="E2886" s="713"/>
      <c r="H2886" s="713"/>
    </row>
    <row r="2887" spans="3:8">
      <c r="C2887" s="713"/>
      <c r="D2887" s="713"/>
      <c r="E2887" s="713"/>
      <c r="H2887" s="713"/>
    </row>
    <row r="2888" spans="3:8">
      <c r="C2888" s="713"/>
      <c r="D2888" s="713"/>
      <c r="E2888" s="713"/>
      <c r="H2888" s="713"/>
    </row>
    <row r="2889" spans="3:8">
      <c r="C2889" s="713"/>
      <c r="D2889" s="713"/>
      <c r="E2889" s="713"/>
      <c r="H2889" s="713"/>
    </row>
    <row r="2890" spans="3:8">
      <c r="C2890" s="713"/>
      <c r="D2890" s="713"/>
      <c r="E2890" s="713"/>
      <c r="H2890" s="713"/>
    </row>
    <row r="2891" spans="3:8">
      <c r="C2891" s="713"/>
      <c r="D2891" s="713"/>
      <c r="E2891" s="713"/>
      <c r="H2891" s="713"/>
    </row>
    <row r="2892" spans="3:8">
      <c r="C2892" s="713"/>
      <c r="D2892" s="713"/>
      <c r="E2892" s="713"/>
      <c r="H2892" s="713"/>
    </row>
    <row r="2893" spans="3:8">
      <c r="C2893" s="713"/>
      <c r="D2893" s="713"/>
      <c r="E2893" s="713"/>
      <c r="H2893" s="713"/>
    </row>
    <row r="2894" spans="3:8">
      <c r="C2894" s="713"/>
      <c r="D2894" s="713"/>
      <c r="E2894" s="713"/>
      <c r="H2894" s="713"/>
    </row>
    <row r="2895" spans="3:8">
      <c r="C2895" s="713"/>
      <c r="D2895" s="713"/>
      <c r="E2895" s="713"/>
      <c r="H2895" s="713"/>
    </row>
    <row r="2896" spans="3:8">
      <c r="C2896" s="713"/>
      <c r="D2896" s="713"/>
      <c r="E2896" s="713"/>
      <c r="H2896" s="713"/>
    </row>
    <row r="2897" spans="3:8">
      <c r="C2897" s="713"/>
      <c r="D2897" s="713"/>
      <c r="E2897" s="713"/>
      <c r="H2897" s="713"/>
    </row>
    <row r="2898" spans="3:8">
      <c r="C2898" s="713"/>
      <c r="D2898" s="713"/>
      <c r="E2898" s="713"/>
      <c r="H2898" s="713"/>
    </row>
    <row r="2899" spans="3:8">
      <c r="C2899" s="713"/>
      <c r="D2899" s="713"/>
      <c r="E2899" s="713"/>
      <c r="H2899" s="713"/>
    </row>
    <row r="2900" spans="3:8">
      <c r="C2900" s="713"/>
      <c r="D2900" s="713"/>
      <c r="E2900" s="713"/>
      <c r="H2900" s="713"/>
    </row>
    <row r="2901" spans="3:8">
      <c r="C2901" s="713"/>
      <c r="D2901" s="713"/>
      <c r="E2901" s="713"/>
      <c r="H2901" s="713"/>
    </row>
    <row r="2902" spans="3:8">
      <c r="C2902" s="713"/>
      <c r="D2902" s="713"/>
      <c r="E2902" s="713"/>
      <c r="H2902" s="713"/>
    </row>
    <row r="2903" spans="3:8">
      <c r="C2903" s="713"/>
      <c r="D2903" s="713"/>
      <c r="E2903" s="713"/>
      <c r="H2903" s="713"/>
    </row>
    <row r="2904" spans="3:8">
      <c r="C2904" s="713"/>
      <c r="D2904" s="713"/>
      <c r="E2904" s="713"/>
      <c r="H2904" s="713"/>
    </row>
    <row r="2905" spans="3:8">
      <c r="C2905" s="713"/>
      <c r="D2905" s="713"/>
      <c r="E2905" s="713"/>
      <c r="H2905" s="713"/>
    </row>
    <row r="2906" spans="3:8">
      <c r="C2906" s="713"/>
      <c r="D2906" s="713"/>
      <c r="E2906" s="713"/>
      <c r="H2906" s="713"/>
    </row>
    <row r="2907" spans="3:8">
      <c r="C2907" s="713"/>
      <c r="D2907" s="713"/>
      <c r="E2907" s="713"/>
      <c r="H2907" s="713"/>
    </row>
    <row r="2908" spans="3:8">
      <c r="C2908" s="713"/>
      <c r="D2908" s="713"/>
      <c r="E2908" s="713"/>
      <c r="H2908" s="713"/>
    </row>
    <row r="2909" spans="3:8">
      <c r="C2909" s="713"/>
      <c r="D2909" s="713"/>
      <c r="E2909" s="713"/>
      <c r="H2909" s="713"/>
    </row>
    <row r="2910" spans="3:8">
      <c r="C2910" s="713"/>
      <c r="D2910" s="713"/>
      <c r="E2910" s="713"/>
      <c r="H2910" s="713"/>
    </row>
    <row r="2911" spans="3:8">
      <c r="C2911" s="713"/>
      <c r="D2911" s="713"/>
      <c r="E2911" s="713"/>
      <c r="H2911" s="713"/>
    </row>
    <row r="2912" spans="3:8">
      <c r="C2912" s="713"/>
      <c r="D2912" s="713"/>
      <c r="E2912" s="713"/>
      <c r="H2912" s="713"/>
    </row>
    <row r="2913" spans="3:8">
      <c r="C2913" s="713"/>
      <c r="D2913" s="713"/>
      <c r="E2913" s="713"/>
      <c r="H2913" s="713"/>
    </row>
    <row r="2914" spans="3:8">
      <c r="C2914" s="713"/>
      <c r="D2914" s="713"/>
      <c r="E2914" s="713"/>
      <c r="H2914" s="713"/>
    </row>
    <row r="2915" spans="3:8">
      <c r="C2915" s="713"/>
      <c r="D2915" s="713"/>
      <c r="E2915" s="713"/>
      <c r="H2915" s="713"/>
    </row>
    <row r="2916" spans="3:8">
      <c r="C2916" s="713"/>
      <c r="D2916" s="713"/>
      <c r="E2916" s="713"/>
      <c r="H2916" s="713"/>
    </row>
    <row r="2917" spans="3:8">
      <c r="C2917" s="713"/>
      <c r="D2917" s="713"/>
      <c r="E2917" s="713"/>
      <c r="H2917" s="713"/>
    </row>
    <row r="2918" spans="3:8">
      <c r="C2918" s="713"/>
      <c r="D2918" s="713"/>
      <c r="E2918" s="713"/>
      <c r="H2918" s="713"/>
    </row>
    <row r="2919" spans="3:8">
      <c r="C2919" s="713"/>
      <c r="D2919" s="713"/>
      <c r="E2919" s="713"/>
      <c r="H2919" s="713"/>
    </row>
    <row r="2920" spans="3:8">
      <c r="C2920" s="713"/>
      <c r="D2920" s="713"/>
      <c r="E2920" s="713"/>
      <c r="H2920" s="713"/>
    </row>
    <row r="2921" spans="3:8">
      <c r="C2921" s="713"/>
      <c r="D2921" s="713"/>
      <c r="E2921" s="713"/>
      <c r="H2921" s="713"/>
    </row>
    <row r="2922" spans="3:8">
      <c r="C2922" s="713"/>
      <c r="D2922" s="713"/>
      <c r="E2922" s="713"/>
      <c r="H2922" s="713"/>
    </row>
    <row r="2923" spans="3:8">
      <c r="C2923" s="713"/>
      <c r="D2923" s="713"/>
      <c r="E2923" s="713"/>
      <c r="H2923" s="713"/>
    </row>
    <row r="2924" spans="3:8">
      <c r="C2924" s="713"/>
      <c r="D2924" s="713"/>
      <c r="E2924" s="713"/>
      <c r="H2924" s="713"/>
    </row>
    <row r="2925" spans="3:8">
      <c r="C2925" s="713"/>
      <c r="D2925" s="713"/>
      <c r="E2925" s="713"/>
      <c r="H2925" s="713"/>
    </row>
    <row r="2926" spans="3:8">
      <c r="C2926" s="713"/>
      <c r="D2926" s="713"/>
      <c r="E2926" s="713"/>
      <c r="H2926" s="713"/>
    </row>
    <row r="2927" spans="3:8">
      <c r="C2927" s="713"/>
      <c r="D2927" s="713"/>
      <c r="E2927" s="713"/>
      <c r="H2927" s="713"/>
    </row>
    <row r="2928" spans="3:8">
      <c r="C2928" s="713"/>
      <c r="D2928" s="713"/>
      <c r="E2928" s="713"/>
      <c r="H2928" s="713"/>
    </row>
    <row r="2929" spans="3:8">
      <c r="C2929" s="713"/>
      <c r="D2929" s="713"/>
      <c r="E2929" s="713"/>
      <c r="H2929" s="713"/>
    </row>
    <row r="2930" spans="3:8">
      <c r="C2930" s="713"/>
      <c r="D2930" s="713"/>
      <c r="E2930" s="713"/>
      <c r="H2930" s="713"/>
    </row>
    <row r="2931" spans="3:8">
      <c r="C2931" s="713"/>
      <c r="D2931" s="713"/>
      <c r="E2931" s="713"/>
      <c r="H2931" s="713"/>
    </row>
    <row r="2932" spans="3:8">
      <c r="C2932" s="713"/>
      <c r="D2932" s="713"/>
      <c r="E2932" s="713"/>
      <c r="H2932" s="713"/>
    </row>
    <row r="2933" spans="3:8">
      <c r="C2933" s="713"/>
      <c r="D2933" s="713"/>
      <c r="E2933" s="713"/>
      <c r="H2933" s="713"/>
    </row>
    <row r="2934" spans="3:8">
      <c r="C2934" s="713"/>
      <c r="D2934" s="713"/>
      <c r="E2934" s="713"/>
      <c r="H2934" s="713"/>
    </row>
    <row r="2935" spans="3:8">
      <c r="C2935" s="713"/>
      <c r="D2935" s="713"/>
      <c r="E2935" s="713"/>
      <c r="H2935" s="713"/>
    </row>
    <row r="2936" spans="3:8">
      <c r="C2936" s="713"/>
      <c r="D2936" s="713"/>
      <c r="E2936" s="713"/>
      <c r="H2936" s="713"/>
    </row>
    <row r="2937" spans="3:8">
      <c r="C2937" s="713"/>
      <c r="D2937" s="713"/>
      <c r="E2937" s="713"/>
      <c r="H2937" s="713"/>
    </row>
    <row r="2938" spans="3:8">
      <c r="C2938" s="713"/>
      <c r="D2938" s="713"/>
      <c r="E2938" s="713"/>
      <c r="H2938" s="713"/>
    </row>
    <row r="2939" spans="3:8">
      <c r="C2939" s="713"/>
      <c r="D2939" s="713"/>
      <c r="E2939" s="713"/>
      <c r="H2939" s="713"/>
    </row>
    <row r="2940" spans="3:8">
      <c r="C2940" s="713"/>
      <c r="D2940" s="713"/>
      <c r="E2940" s="713"/>
      <c r="H2940" s="713"/>
    </row>
    <row r="2941" spans="3:8">
      <c r="C2941" s="713"/>
      <c r="D2941" s="713"/>
      <c r="E2941" s="713"/>
      <c r="H2941" s="713"/>
    </row>
    <row r="2942" spans="3:8">
      <c r="C2942" s="713"/>
      <c r="D2942" s="713"/>
      <c r="E2942" s="713"/>
      <c r="H2942" s="713"/>
    </row>
    <row r="2943" spans="3:8">
      <c r="C2943" s="713"/>
      <c r="D2943" s="713"/>
      <c r="E2943" s="713"/>
      <c r="H2943" s="713"/>
    </row>
    <row r="2944" spans="3:8">
      <c r="C2944" s="713"/>
      <c r="D2944" s="713"/>
      <c r="E2944" s="713"/>
      <c r="H2944" s="713"/>
    </row>
    <row r="2945" spans="3:8">
      <c r="C2945" s="713"/>
      <c r="D2945" s="713"/>
      <c r="E2945" s="713"/>
      <c r="H2945" s="713"/>
    </row>
    <row r="2946" spans="3:8">
      <c r="C2946" s="713"/>
      <c r="D2946" s="713"/>
      <c r="E2946" s="713"/>
      <c r="H2946" s="713"/>
    </row>
    <row r="2947" spans="3:8">
      <c r="C2947" s="713"/>
      <c r="D2947" s="713"/>
      <c r="E2947" s="713"/>
      <c r="H2947" s="713"/>
    </row>
    <row r="2948" spans="3:8">
      <c r="C2948" s="713"/>
      <c r="D2948" s="713"/>
      <c r="E2948" s="713"/>
      <c r="H2948" s="713"/>
    </row>
    <row r="2949" spans="3:8">
      <c r="C2949" s="713"/>
      <c r="D2949" s="713"/>
      <c r="E2949" s="713"/>
      <c r="H2949" s="713"/>
    </row>
    <row r="2950" spans="3:8">
      <c r="C2950" s="713"/>
      <c r="D2950" s="713"/>
      <c r="E2950" s="713"/>
      <c r="H2950" s="713"/>
    </row>
    <row r="2951" spans="3:8">
      <c r="C2951" s="713"/>
      <c r="D2951" s="713"/>
      <c r="E2951" s="713"/>
      <c r="H2951" s="713"/>
    </row>
    <row r="2952" spans="3:8">
      <c r="C2952" s="713"/>
      <c r="D2952" s="713"/>
      <c r="E2952" s="713"/>
      <c r="H2952" s="713"/>
    </row>
    <row r="2953" spans="3:8">
      <c r="C2953" s="713"/>
      <c r="D2953" s="713"/>
      <c r="E2953" s="713"/>
      <c r="H2953" s="713"/>
    </row>
    <row r="2954" spans="3:8">
      <c r="C2954" s="713"/>
      <c r="D2954" s="713"/>
      <c r="E2954" s="713"/>
      <c r="H2954" s="713"/>
    </row>
    <row r="2955" spans="3:8">
      <c r="C2955" s="713"/>
      <c r="D2955" s="713"/>
      <c r="E2955" s="713"/>
      <c r="H2955" s="713"/>
    </row>
    <row r="2956" spans="3:8">
      <c r="C2956" s="713"/>
      <c r="D2956" s="713"/>
      <c r="E2956" s="713"/>
      <c r="H2956" s="713"/>
    </row>
    <row r="2957" spans="3:8">
      <c r="C2957" s="713"/>
      <c r="D2957" s="713"/>
      <c r="E2957" s="713"/>
      <c r="H2957" s="713"/>
    </row>
    <row r="2958" spans="3:8">
      <c r="C2958" s="713"/>
      <c r="D2958" s="713"/>
      <c r="E2958" s="713"/>
      <c r="H2958" s="713"/>
    </row>
    <row r="2959" spans="3:8">
      <c r="C2959" s="713"/>
      <c r="D2959" s="713"/>
      <c r="E2959" s="713"/>
      <c r="H2959" s="713"/>
    </row>
    <row r="2960" spans="3:8">
      <c r="C2960" s="713"/>
      <c r="D2960" s="713"/>
      <c r="E2960" s="713"/>
      <c r="H2960" s="713"/>
    </row>
    <row r="2961" spans="3:8">
      <c r="C2961" s="713"/>
      <c r="D2961" s="713"/>
      <c r="E2961" s="713"/>
      <c r="H2961" s="713"/>
    </row>
    <row r="2962" spans="3:8">
      <c r="C2962" s="713"/>
      <c r="D2962" s="713"/>
      <c r="E2962" s="713"/>
      <c r="H2962" s="713"/>
    </row>
    <row r="2963" spans="3:8">
      <c r="C2963" s="713"/>
      <c r="D2963" s="713"/>
      <c r="E2963" s="713"/>
      <c r="H2963" s="713"/>
    </row>
    <row r="2964" spans="3:8">
      <c r="C2964" s="713"/>
      <c r="D2964" s="713"/>
      <c r="E2964" s="713"/>
      <c r="H2964" s="713"/>
    </row>
    <row r="2965" spans="3:8">
      <c r="C2965" s="713"/>
      <c r="D2965" s="713"/>
      <c r="E2965" s="713"/>
      <c r="H2965" s="713"/>
    </row>
    <row r="2966" spans="3:8">
      <c r="C2966" s="713"/>
      <c r="D2966" s="713"/>
      <c r="E2966" s="713"/>
      <c r="H2966" s="713"/>
    </row>
    <row r="2967" spans="3:8">
      <c r="C2967" s="713"/>
      <c r="D2967" s="713"/>
      <c r="E2967" s="713"/>
      <c r="H2967" s="713"/>
    </row>
    <row r="2968" spans="3:8">
      <c r="C2968" s="713"/>
      <c r="D2968" s="713"/>
      <c r="E2968" s="713"/>
      <c r="H2968" s="713"/>
    </row>
    <row r="2969" spans="3:8">
      <c r="C2969" s="713"/>
      <c r="D2969" s="713"/>
      <c r="E2969" s="713"/>
      <c r="H2969" s="713"/>
    </row>
    <row r="2970" spans="3:8">
      <c r="C2970" s="713"/>
      <c r="D2970" s="713"/>
      <c r="E2970" s="713"/>
      <c r="H2970" s="713"/>
    </row>
    <row r="2971" spans="3:8">
      <c r="C2971" s="713"/>
      <c r="D2971" s="713"/>
      <c r="E2971" s="713"/>
      <c r="H2971" s="713"/>
    </row>
    <row r="2972" spans="3:8">
      <c r="C2972" s="713"/>
      <c r="D2972" s="713"/>
      <c r="E2972" s="713"/>
      <c r="H2972" s="713"/>
    </row>
    <row r="2973" spans="3:8">
      <c r="C2973" s="713"/>
      <c r="D2973" s="713"/>
      <c r="E2973" s="713"/>
      <c r="H2973" s="713"/>
    </row>
    <row r="2974" spans="3:8">
      <c r="C2974" s="713"/>
      <c r="D2974" s="713"/>
      <c r="E2974" s="713"/>
      <c r="H2974" s="713"/>
    </row>
    <row r="2975" spans="3:8">
      <c r="C2975" s="713"/>
      <c r="D2975" s="713"/>
      <c r="E2975" s="713"/>
      <c r="H2975" s="713"/>
    </row>
    <row r="2976" spans="3:8">
      <c r="C2976" s="713"/>
      <c r="D2976" s="713"/>
      <c r="E2976" s="713"/>
      <c r="H2976" s="713"/>
    </row>
    <row r="2977" spans="3:8">
      <c r="C2977" s="713"/>
      <c r="D2977" s="713"/>
      <c r="E2977" s="713"/>
      <c r="H2977" s="713"/>
    </row>
    <row r="2978" spans="3:8">
      <c r="C2978" s="713"/>
      <c r="D2978" s="713"/>
      <c r="E2978" s="713"/>
      <c r="H2978" s="713"/>
    </row>
    <row r="2979" spans="3:8">
      <c r="C2979" s="713"/>
      <c r="D2979" s="713"/>
      <c r="E2979" s="713"/>
      <c r="H2979" s="713"/>
    </row>
    <row r="2980" spans="3:8">
      <c r="C2980" s="713"/>
      <c r="D2980" s="713"/>
      <c r="E2980" s="713"/>
      <c r="H2980" s="713"/>
    </row>
    <row r="2981" spans="3:8">
      <c r="C2981" s="713"/>
      <c r="D2981" s="713"/>
      <c r="E2981" s="713"/>
      <c r="H2981" s="713"/>
    </row>
    <row r="2982" spans="3:8">
      <c r="C2982" s="713"/>
      <c r="D2982" s="713"/>
      <c r="E2982" s="713"/>
      <c r="H2982" s="713"/>
    </row>
    <row r="2983" spans="3:8">
      <c r="C2983" s="713"/>
      <c r="D2983" s="713"/>
      <c r="E2983" s="713"/>
      <c r="H2983" s="713"/>
    </row>
    <row r="2984" spans="3:8">
      <c r="C2984" s="713"/>
      <c r="D2984" s="713"/>
      <c r="E2984" s="713"/>
      <c r="H2984" s="713"/>
    </row>
    <row r="2985" spans="3:8">
      <c r="C2985" s="713"/>
      <c r="D2985" s="713"/>
      <c r="E2985" s="713"/>
      <c r="H2985" s="713"/>
    </row>
    <row r="2986" spans="3:8">
      <c r="C2986" s="713"/>
      <c r="D2986" s="713"/>
      <c r="E2986" s="713"/>
      <c r="H2986" s="713"/>
    </row>
    <row r="2987" spans="3:8">
      <c r="C2987" s="713"/>
      <c r="D2987" s="713"/>
      <c r="E2987" s="713"/>
      <c r="H2987" s="713"/>
    </row>
    <row r="2988" spans="3:8">
      <c r="C2988" s="713"/>
      <c r="D2988" s="713"/>
      <c r="E2988" s="713"/>
      <c r="H2988" s="713"/>
    </row>
    <row r="2989" spans="3:8">
      <c r="C2989" s="713"/>
      <c r="D2989" s="713"/>
      <c r="E2989" s="713"/>
      <c r="H2989" s="713"/>
    </row>
    <row r="2990" spans="3:8">
      <c r="C2990" s="713"/>
      <c r="D2990" s="713"/>
      <c r="E2990" s="713"/>
      <c r="H2990" s="713"/>
    </row>
    <row r="2991" spans="3:8">
      <c r="C2991" s="713"/>
      <c r="D2991" s="713"/>
      <c r="E2991" s="713"/>
      <c r="H2991" s="713"/>
    </row>
    <row r="2992" spans="3:8">
      <c r="C2992" s="713"/>
      <c r="D2992" s="713"/>
      <c r="E2992" s="713"/>
      <c r="H2992" s="713"/>
    </row>
    <row r="2993" spans="3:8">
      <c r="C2993" s="713"/>
      <c r="D2993" s="713"/>
      <c r="E2993" s="713"/>
      <c r="H2993" s="713"/>
    </row>
    <row r="2994" spans="3:8">
      <c r="C2994" s="713"/>
      <c r="D2994" s="713"/>
      <c r="E2994" s="713"/>
      <c r="H2994" s="713"/>
    </row>
    <row r="2995" spans="3:8">
      <c r="C2995" s="713"/>
      <c r="D2995" s="713"/>
      <c r="E2995" s="713"/>
      <c r="H2995" s="713"/>
    </row>
    <row r="2996" spans="3:8">
      <c r="C2996" s="713"/>
      <c r="D2996" s="713"/>
      <c r="E2996" s="713"/>
      <c r="H2996" s="713"/>
    </row>
    <row r="2997" spans="3:8">
      <c r="C2997" s="713"/>
      <c r="D2997" s="713"/>
      <c r="E2997" s="713"/>
      <c r="H2997" s="713"/>
    </row>
    <row r="2998" spans="3:8">
      <c r="C2998" s="713"/>
      <c r="D2998" s="713"/>
      <c r="E2998" s="713"/>
      <c r="H2998" s="713"/>
    </row>
    <row r="2999" spans="3:8">
      <c r="C2999" s="713"/>
      <c r="D2999" s="713"/>
      <c r="E2999" s="713"/>
      <c r="H2999" s="713"/>
    </row>
    <row r="3000" spans="3:8">
      <c r="C3000" s="713"/>
      <c r="D3000" s="713"/>
      <c r="E3000" s="713"/>
      <c r="H3000" s="713"/>
    </row>
    <row r="3001" spans="3:8">
      <c r="C3001" s="713"/>
      <c r="D3001" s="713"/>
      <c r="E3001" s="713"/>
      <c r="H3001" s="713"/>
    </row>
    <row r="3002" spans="3:8">
      <c r="C3002" s="713"/>
      <c r="D3002" s="713"/>
      <c r="E3002" s="713"/>
      <c r="H3002" s="713"/>
    </row>
    <row r="3003" spans="3:8">
      <c r="C3003" s="713"/>
      <c r="D3003" s="713"/>
      <c r="E3003" s="713"/>
      <c r="H3003" s="713"/>
    </row>
  </sheetData>
  <sheetProtection selectLockedCells="1"/>
  <mergeCells count="13">
    <mergeCell ref="I4:I5"/>
    <mergeCell ref="D4:D5"/>
    <mergeCell ref="E4:E5"/>
    <mergeCell ref="A1630:I1630"/>
    <mergeCell ref="A1:B1"/>
    <mergeCell ref="C1:I1"/>
    <mergeCell ref="A2:B2"/>
    <mergeCell ref="C2:F2"/>
    <mergeCell ref="A3:I3"/>
    <mergeCell ref="A4:A5"/>
    <mergeCell ref="C4:C5"/>
    <mergeCell ref="F4:G4"/>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6" activePane="bottomLeft" state="frozen"/>
      <selection pane="bottomLeft" activeCell="I2" sqref="I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1012"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4575</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ht="15.75" customHeight="1">
      <c r="A6" s="264" t="s">
        <v>3962</v>
      </c>
      <c r="B6" s="1307" t="s">
        <v>3963</v>
      </c>
      <c r="C6" s="1308"/>
      <c r="D6" s="1308"/>
      <c r="E6" s="1308"/>
      <c r="F6" s="1308"/>
      <c r="G6" s="1308"/>
      <c r="H6" s="1308"/>
      <c r="I6" s="1309"/>
      <c r="J6" s="1005" t="str">
        <f t="shared" ref="J6:J23" si="0">IF((ISBLANK(D6)),"",IF(G6&lt;=0,"CHYBNÁ CENA",""))</f>
        <v/>
      </c>
    </row>
    <row r="7" spans="1:10" ht="94.5">
      <c r="A7" s="94" t="s">
        <v>3964</v>
      </c>
      <c r="B7" s="17" t="s">
        <v>2565</v>
      </c>
      <c r="C7" s="265" t="s">
        <v>3965</v>
      </c>
      <c r="D7" s="267" t="s">
        <v>2755</v>
      </c>
      <c r="E7" s="268">
        <v>8</v>
      </c>
      <c r="F7" s="1024"/>
      <c r="G7" s="76">
        <f>E7*F7</f>
        <v>0</v>
      </c>
      <c r="H7" s="266" t="s">
        <v>1534</v>
      </c>
      <c r="I7" s="21" t="s">
        <v>2565</v>
      </c>
      <c r="J7" s="1005" t="str">
        <f t="shared" si="0"/>
        <v>CHYBNÁ CENA</v>
      </c>
    </row>
    <row r="8" spans="1:10" ht="15.75" customHeight="1">
      <c r="A8" s="264">
        <v>3</v>
      </c>
      <c r="B8" s="1307" t="s">
        <v>2317</v>
      </c>
      <c r="C8" s="1308"/>
      <c r="D8" s="1308"/>
      <c r="E8" s="1308"/>
      <c r="F8" s="1308"/>
      <c r="G8" s="1308"/>
      <c r="H8" s="1308"/>
      <c r="I8" s="1309"/>
      <c r="J8" s="1005" t="str">
        <f t="shared" si="0"/>
        <v/>
      </c>
    </row>
    <row r="9" spans="1:10" ht="12.75" customHeight="1">
      <c r="A9" s="94" t="s">
        <v>2318</v>
      </c>
      <c r="B9" s="17" t="s">
        <v>2565</v>
      </c>
      <c r="C9" s="95" t="s">
        <v>2319</v>
      </c>
      <c r="D9" s="96" t="s">
        <v>2970</v>
      </c>
      <c r="E9" s="19">
        <v>8</v>
      </c>
      <c r="F9" s="1024"/>
      <c r="G9" s="76">
        <f>E9*F9</f>
        <v>0</v>
      </c>
      <c r="H9" s="95" t="s">
        <v>1534</v>
      </c>
      <c r="I9" s="21" t="s">
        <v>2565</v>
      </c>
      <c r="J9" s="1005" t="str">
        <f t="shared" si="0"/>
        <v>CHYBNÁ CENA</v>
      </c>
    </row>
    <row r="10" spans="1:10" ht="12.75" customHeight="1">
      <c r="A10" s="94" t="s">
        <v>2320</v>
      </c>
      <c r="B10" s="17" t="s">
        <v>2565</v>
      </c>
      <c r="C10" s="95" t="s">
        <v>2321</v>
      </c>
      <c r="D10" s="96" t="s">
        <v>2970</v>
      </c>
      <c r="E10" s="19">
        <v>4</v>
      </c>
      <c r="F10" s="1024"/>
      <c r="G10" s="76">
        <f>E10*F10</f>
        <v>0</v>
      </c>
      <c r="H10" s="95" t="s">
        <v>1534</v>
      </c>
      <c r="I10" s="21" t="s">
        <v>2565</v>
      </c>
      <c r="J10" s="1005" t="str">
        <f t="shared" si="0"/>
        <v>CHYBNÁ CENA</v>
      </c>
    </row>
    <row r="11" spans="1:10" ht="12.75" customHeight="1">
      <c r="A11" s="94" t="s">
        <v>2322</v>
      </c>
      <c r="B11" s="17" t="s">
        <v>2565</v>
      </c>
      <c r="C11" s="95" t="s">
        <v>2319</v>
      </c>
      <c r="D11" s="96" t="s">
        <v>2970</v>
      </c>
      <c r="E11" s="19">
        <v>8</v>
      </c>
      <c r="F11" s="1024"/>
      <c r="G11" s="76">
        <f>E11*F11</f>
        <v>0</v>
      </c>
      <c r="H11" s="95" t="s">
        <v>1534</v>
      </c>
      <c r="I11" s="21" t="s">
        <v>2565</v>
      </c>
      <c r="J11" s="1005" t="str">
        <f t="shared" si="0"/>
        <v>CHYBNÁ CENA</v>
      </c>
    </row>
    <row r="12" spans="1:10" ht="15.75" customHeight="1">
      <c r="A12" s="264"/>
      <c r="B12" s="1307"/>
      <c r="C12" s="1308"/>
      <c r="D12" s="1308"/>
      <c r="E12" s="1308"/>
      <c r="F12" s="1308"/>
      <c r="G12" s="1308"/>
      <c r="H12" s="1308"/>
      <c r="I12" s="1309"/>
      <c r="J12" s="1005" t="str">
        <f t="shared" si="0"/>
        <v/>
      </c>
    </row>
    <row r="13" spans="1:10" ht="15.75" customHeight="1">
      <c r="A13" s="264">
        <v>4</v>
      </c>
      <c r="B13" s="1307" t="s">
        <v>2323</v>
      </c>
      <c r="C13" s="1308"/>
      <c r="D13" s="1308"/>
      <c r="E13" s="1308"/>
      <c r="F13" s="1308"/>
      <c r="G13" s="1308"/>
      <c r="H13" s="1308"/>
      <c r="I13" s="1309"/>
      <c r="J13" s="1005" t="str">
        <f t="shared" si="0"/>
        <v/>
      </c>
    </row>
    <row r="14" spans="1:10" ht="12.75" customHeight="1">
      <c r="A14" s="94" t="s">
        <v>2324</v>
      </c>
      <c r="B14" s="17" t="s">
        <v>2565</v>
      </c>
      <c r="C14" s="95" t="s">
        <v>2321</v>
      </c>
      <c r="D14" s="96" t="s">
        <v>3792</v>
      </c>
      <c r="E14" s="19">
        <v>8</v>
      </c>
      <c r="F14" s="1024"/>
      <c r="G14" s="76">
        <f>E14*F14</f>
        <v>0</v>
      </c>
      <c r="H14" s="95" t="s">
        <v>1534</v>
      </c>
      <c r="I14" s="21" t="s">
        <v>2565</v>
      </c>
      <c r="J14" s="1005" t="str">
        <f t="shared" si="0"/>
        <v>CHYBNÁ CENA</v>
      </c>
    </row>
    <row r="15" spans="1:10" ht="15.75">
      <c r="A15" s="264"/>
      <c r="B15" s="1310"/>
      <c r="C15" s="1311"/>
      <c r="D15" s="1311"/>
      <c r="E15" s="1311"/>
      <c r="F15" s="1311"/>
      <c r="G15" s="1311"/>
      <c r="H15" s="1311"/>
      <c r="I15" s="1312"/>
      <c r="J15" s="1005" t="str">
        <f t="shared" si="0"/>
        <v/>
      </c>
    </row>
    <row r="16" spans="1:10" ht="15.75">
      <c r="A16" s="264">
        <v>5</v>
      </c>
      <c r="B16" s="1310" t="s">
        <v>2325</v>
      </c>
      <c r="C16" s="1311"/>
      <c r="D16" s="1311"/>
      <c r="E16" s="1311"/>
      <c r="F16" s="1311"/>
      <c r="G16" s="1311"/>
      <c r="H16" s="1311"/>
      <c r="I16" s="1312"/>
      <c r="J16" s="1005" t="str">
        <f t="shared" si="0"/>
        <v/>
      </c>
    </row>
    <row r="17" spans="1:10" ht="12.75" customHeight="1">
      <c r="A17" s="94" t="s">
        <v>4694</v>
      </c>
      <c r="B17" s="17" t="s">
        <v>2565</v>
      </c>
      <c r="C17" s="95" t="s">
        <v>4695</v>
      </c>
      <c r="D17" s="96" t="s">
        <v>2755</v>
      </c>
      <c r="E17" s="19">
        <v>8</v>
      </c>
      <c r="F17" s="1024"/>
      <c r="G17" s="76">
        <f>E17*F17</f>
        <v>0</v>
      </c>
      <c r="H17" s="95" t="s">
        <v>1534</v>
      </c>
      <c r="I17" s="21" t="s">
        <v>2565</v>
      </c>
      <c r="J17" s="1005" t="str">
        <f t="shared" si="0"/>
        <v>CHYBNÁ CENA</v>
      </c>
    </row>
    <row r="18" spans="1:10" ht="12.75" customHeight="1">
      <c r="A18" s="94"/>
      <c r="B18" s="269"/>
      <c r="C18" s="270" t="s">
        <v>4696</v>
      </c>
      <c r="D18" s="271" t="s">
        <v>2755</v>
      </c>
      <c r="E18" s="83">
        <v>2</v>
      </c>
      <c r="F18" s="1110"/>
      <c r="G18" s="76">
        <f>E18*F18</f>
        <v>0</v>
      </c>
      <c r="H18" s="270" t="s">
        <v>1534</v>
      </c>
      <c r="I18" s="272"/>
      <c r="J18" s="1005" t="str">
        <f t="shared" si="0"/>
        <v>CHYBNÁ CENA</v>
      </c>
    </row>
    <row r="19" spans="1:10" ht="15.75">
      <c r="A19" s="264">
        <v>6</v>
      </c>
      <c r="B19" s="1310" t="s">
        <v>4697</v>
      </c>
      <c r="C19" s="1311"/>
      <c r="D19" s="1311"/>
      <c r="E19" s="1311"/>
      <c r="F19" s="1311"/>
      <c r="G19" s="1311"/>
      <c r="H19" s="1311"/>
      <c r="I19" s="1312"/>
      <c r="J19" s="1005" t="str">
        <f t="shared" si="0"/>
        <v/>
      </c>
    </row>
    <row r="20" spans="1:10" ht="12.75" customHeight="1">
      <c r="A20" s="94" t="s">
        <v>4698</v>
      </c>
      <c r="B20" s="17" t="s">
        <v>2565</v>
      </c>
      <c r="C20" s="18" t="s">
        <v>4699</v>
      </c>
      <c r="D20" s="96" t="s">
        <v>2755</v>
      </c>
      <c r="E20" s="19">
        <v>1</v>
      </c>
      <c r="F20" s="1024"/>
      <c r="G20" s="76">
        <f>E20*F20</f>
        <v>0</v>
      </c>
      <c r="H20" s="95"/>
      <c r="I20" s="21" t="s">
        <v>2565</v>
      </c>
      <c r="J20" s="1005" t="str">
        <f t="shared" si="0"/>
        <v>CHYBNÁ CENA</v>
      </c>
    </row>
    <row r="21" spans="1:10" ht="12.75" customHeight="1">
      <c r="A21" s="94" t="s">
        <v>4700</v>
      </c>
      <c r="B21" s="17"/>
      <c r="C21" s="18" t="s">
        <v>4701</v>
      </c>
      <c r="D21" s="96" t="s">
        <v>2755</v>
      </c>
      <c r="E21" s="19">
        <v>1</v>
      </c>
      <c r="F21" s="1024"/>
      <c r="G21" s="76">
        <f>E21*F21</f>
        <v>0</v>
      </c>
      <c r="H21" s="18"/>
      <c r="I21" s="21"/>
      <c r="J21" s="1005" t="str">
        <f t="shared" si="0"/>
        <v>CHYBNÁ CENA</v>
      </c>
    </row>
    <row r="22" spans="1:10" ht="24.75" customHeight="1">
      <c r="A22" s="94" t="s">
        <v>4702</v>
      </c>
      <c r="B22" s="17"/>
      <c r="C22" s="18" t="s">
        <v>4703</v>
      </c>
      <c r="D22" s="96" t="s">
        <v>2755</v>
      </c>
      <c r="E22" s="19">
        <v>1</v>
      </c>
      <c r="F22" s="1024"/>
      <c r="G22" s="76">
        <f>E22*F22</f>
        <v>0</v>
      </c>
      <c r="H22" s="18"/>
      <c r="I22" s="21"/>
      <c r="J22" s="1005" t="str">
        <f t="shared" si="0"/>
        <v>CHYBNÁ CENA</v>
      </c>
    </row>
    <row r="23" spans="1:10" ht="25.5" customHeight="1">
      <c r="A23" s="94"/>
      <c r="B23" s="17"/>
      <c r="C23" s="18" t="s">
        <v>4704</v>
      </c>
      <c r="D23" s="96" t="s">
        <v>2755</v>
      </c>
      <c r="E23" s="19">
        <v>1</v>
      </c>
      <c r="F23" s="1024"/>
      <c r="G23" s="76">
        <f>E23*F23</f>
        <v>0</v>
      </c>
      <c r="H23" s="18"/>
      <c r="I23" s="21"/>
      <c r="J23" s="1005" t="str">
        <f t="shared" si="0"/>
        <v>CHYBNÁ CENA</v>
      </c>
    </row>
    <row r="24" spans="1:10" ht="19.5" customHeight="1" thickBot="1">
      <c r="A24" s="775"/>
      <c r="B24" s="776" t="s">
        <v>2956</v>
      </c>
      <c r="C24" s="777"/>
      <c r="D24" s="778"/>
      <c r="E24" s="779"/>
      <c r="F24" s="780"/>
      <c r="G24" s="781">
        <f>SUM(G7:G23)</f>
        <v>0</v>
      </c>
      <c r="H24" s="777"/>
      <c r="I24" s="782"/>
    </row>
    <row r="25" spans="1:10" ht="13.5" thickBot="1">
      <c r="A25" s="1304" t="s">
        <v>45</v>
      </c>
      <c r="B25" s="1305"/>
      <c r="C25" s="1305"/>
      <c r="D25" s="1305"/>
      <c r="E25" s="1305"/>
      <c r="F25" s="1305"/>
      <c r="G25" s="1305"/>
      <c r="H25" s="1305"/>
      <c r="I25" s="1306"/>
    </row>
    <row r="28" spans="1:10">
      <c r="F28" s="1006" t="s">
        <v>245</v>
      </c>
      <c r="G28" s="1007">
        <f>COUNTIF(G6:G23,"&lt;=0")</f>
        <v>11</v>
      </c>
    </row>
  </sheetData>
  <sheetProtection selectLockedCells="1"/>
  <mergeCells count="20">
    <mergeCell ref="B13:I13"/>
    <mergeCell ref="A25:I25"/>
    <mergeCell ref="A1:B1"/>
    <mergeCell ref="C1:I1"/>
    <mergeCell ref="A2:B2"/>
    <mergeCell ref="C2:F2"/>
    <mergeCell ref="A3:I3"/>
    <mergeCell ref="B15:I15"/>
    <mergeCell ref="B16:I16"/>
    <mergeCell ref="B19:I19"/>
    <mergeCell ref="B8:I8"/>
    <mergeCell ref="A4:A5"/>
    <mergeCell ref="C4:C5"/>
    <mergeCell ref="D4:D5"/>
    <mergeCell ref="B6:I6"/>
    <mergeCell ref="E4:E5"/>
    <mergeCell ref="F4:G4"/>
    <mergeCell ref="I4:I5"/>
    <mergeCell ref="H4:H5"/>
    <mergeCell ref="B12:I1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6" activePane="bottomLeft" state="frozen"/>
      <selection pane="bottomLeft" activeCell="H10" sqref="H10"/>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1012" customWidth="1"/>
  </cols>
  <sheetData>
    <row r="1" spans="1:14" ht="31.5" customHeight="1" thickBot="1">
      <c r="A1" s="1287" t="s">
        <v>2563</v>
      </c>
      <c r="B1" s="1288"/>
      <c r="C1" s="1289" t="s">
        <v>1363</v>
      </c>
      <c r="D1" s="1290"/>
      <c r="E1" s="1290"/>
      <c r="F1" s="1290"/>
      <c r="G1" s="1291"/>
      <c r="H1" s="1291"/>
      <c r="I1" s="1291"/>
    </row>
    <row r="2" spans="1:14" ht="30" customHeight="1" thickBot="1">
      <c r="A2" s="1292" t="s">
        <v>2564</v>
      </c>
      <c r="B2" s="1293"/>
      <c r="C2" s="1289" t="s">
        <v>4574</v>
      </c>
      <c r="D2" s="1290"/>
      <c r="E2" s="1290"/>
      <c r="F2" s="1290"/>
      <c r="G2" s="1346" t="s">
        <v>2566</v>
      </c>
      <c r="H2" s="944"/>
      <c r="I2" s="1340" t="s">
        <v>4573</v>
      </c>
    </row>
    <row r="3" spans="1:14" ht="16.5" customHeight="1" thickBot="1">
      <c r="A3" s="1294" t="s">
        <v>2567</v>
      </c>
      <c r="B3" s="1290"/>
      <c r="C3" s="1290"/>
      <c r="D3" s="1290"/>
      <c r="E3" s="1290"/>
      <c r="F3" s="1290"/>
      <c r="G3" s="1290"/>
      <c r="H3" s="1290"/>
      <c r="I3" s="1295"/>
    </row>
    <row r="4" spans="1:14" ht="25.5" customHeight="1">
      <c r="A4" s="1281" t="s">
        <v>2568</v>
      </c>
      <c r="B4" s="216" t="s">
        <v>2569</v>
      </c>
      <c r="C4" s="1283" t="s">
        <v>2570</v>
      </c>
      <c r="D4" s="1285" t="s">
        <v>2571</v>
      </c>
      <c r="E4" s="1285" t="s">
        <v>2572</v>
      </c>
      <c r="F4" s="1296" t="s">
        <v>2573</v>
      </c>
      <c r="G4" s="1297"/>
      <c r="H4" s="1285" t="s">
        <v>3789</v>
      </c>
      <c r="I4" s="1301" t="s">
        <v>2574</v>
      </c>
    </row>
    <row r="5" spans="1:14" ht="29.85" customHeight="1" thickBot="1">
      <c r="A5" s="1282"/>
      <c r="B5" s="4" t="s">
        <v>2575</v>
      </c>
      <c r="C5" s="1284"/>
      <c r="D5" s="1286"/>
      <c r="E5" s="1286"/>
      <c r="F5" s="5" t="s">
        <v>2576</v>
      </c>
      <c r="G5" s="724" t="s">
        <v>4447</v>
      </c>
      <c r="H5" s="1303"/>
      <c r="I5" s="1302"/>
      <c r="J5" s="1008" t="s">
        <v>694</v>
      </c>
    </row>
    <row r="6" spans="1:14">
      <c r="A6" s="11"/>
      <c r="B6" s="12"/>
      <c r="C6" s="214"/>
      <c r="D6" s="12"/>
      <c r="E6" s="13"/>
      <c r="F6" s="1023"/>
      <c r="G6" s="14"/>
      <c r="H6" s="214"/>
      <c r="I6" s="12"/>
      <c r="J6" s="1008"/>
    </row>
    <row r="7" spans="1:14" s="113" customFormat="1">
      <c r="A7" s="365" t="s">
        <v>4676</v>
      </c>
      <c r="B7" s="366" t="s">
        <v>1779</v>
      </c>
      <c r="C7" s="367" t="s">
        <v>1780</v>
      </c>
      <c r="D7" s="368"/>
      <c r="E7" s="369"/>
      <c r="F7" s="1001"/>
      <c r="G7" s="370"/>
      <c r="H7" s="367"/>
      <c r="I7" s="369"/>
      <c r="J7" s="1009"/>
      <c r="K7" s="347"/>
      <c r="L7" s="347"/>
      <c r="M7" s="347"/>
      <c r="N7" s="347"/>
    </row>
    <row r="8" spans="1:14" s="113" customFormat="1">
      <c r="A8" s="371">
        <v>1</v>
      </c>
      <c r="B8" s="372" t="s">
        <v>1781</v>
      </c>
      <c r="C8" s="373" t="s">
        <v>1782</v>
      </c>
      <c r="D8" s="375" t="s">
        <v>1745</v>
      </c>
      <c r="E8" s="376">
        <v>290.48</v>
      </c>
      <c r="F8" s="994"/>
      <c r="G8" s="377">
        <f>E8*F8</f>
        <v>0</v>
      </c>
      <c r="H8" s="374"/>
      <c r="I8" s="376"/>
      <c r="J8" s="1005" t="str">
        <f t="shared" ref="J8:J71" si="0">IF((ISBLANK(D8)),"",IF(G8&lt;=0,"CHYBNÁ CENA",""))</f>
        <v>CHYBNÁ CENA</v>
      </c>
      <c r="K8" s="347"/>
      <c r="L8" s="347"/>
      <c r="M8" s="347"/>
      <c r="N8" s="347"/>
    </row>
    <row r="9" spans="1:14" s="113" customFormat="1">
      <c r="A9" s="378"/>
      <c r="B9" s="379" t="s">
        <v>577</v>
      </c>
      <c r="C9" s="380" t="s">
        <v>4446</v>
      </c>
      <c r="D9" s="381"/>
      <c r="E9" s="382"/>
      <c r="F9" s="995"/>
      <c r="G9" s="384"/>
      <c r="H9" s="374"/>
      <c r="I9" s="383"/>
      <c r="J9" s="1005" t="str">
        <f t="shared" si="0"/>
        <v/>
      </c>
      <c r="K9" s="347"/>
      <c r="L9" s="347"/>
      <c r="M9" s="347"/>
      <c r="N9" s="347"/>
    </row>
    <row r="10" spans="1:14" s="113" customFormat="1">
      <c r="A10" s="371">
        <v>2</v>
      </c>
      <c r="B10" s="372" t="s">
        <v>1783</v>
      </c>
      <c r="C10" s="373" t="s">
        <v>387</v>
      </c>
      <c r="D10" s="375" t="s">
        <v>1745</v>
      </c>
      <c r="E10" s="376">
        <v>5809.6</v>
      </c>
      <c r="F10" s="994"/>
      <c r="G10" s="377">
        <f>E10*F10</f>
        <v>0</v>
      </c>
      <c r="H10" s="374"/>
      <c r="I10" s="376"/>
      <c r="J10" s="1005" t="str">
        <f t="shared" si="0"/>
        <v>CHYBNÁ CENA</v>
      </c>
      <c r="K10" s="347"/>
      <c r="L10" s="347"/>
      <c r="M10" s="347"/>
      <c r="N10" s="347"/>
    </row>
    <row r="11" spans="1:14" s="113" customFormat="1">
      <c r="A11" s="378"/>
      <c r="B11" s="379" t="s">
        <v>577</v>
      </c>
      <c r="C11" s="380" t="s">
        <v>388</v>
      </c>
      <c r="D11" s="381"/>
      <c r="E11" s="382"/>
      <c r="F11" s="995"/>
      <c r="G11" s="384"/>
      <c r="H11" s="383"/>
      <c r="I11" s="383"/>
      <c r="J11" s="1005" t="str">
        <f t="shared" si="0"/>
        <v/>
      </c>
      <c r="K11" s="347"/>
      <c r="L11" s="347"/>
      <c r="M11" s="347"/>
      <c r="N11" s="347"/>
    </row>
    <row r="12" spans="1:14" s="113" customFormat="1">
      <c r="A12" s="371">
        <v>3</v>
      </c>
      <c r="B12" s="372" t="s">
        <v>389</v>
      </c>
      <c r="C12" s="373" t="s">
        <v>390</v>
      </c>
      <c r="D12" s="375" t="s">
        <v>1745</v>
      </c>
      <c r="E12" s="376">
        <v>290.48</v>
      </c>
      <c r="F12" s="994"/>
      <c r="G12" s="377">
        <f>E12*F12</f>
        <v>0</v>
      </c>
      <c r="H12" s="374"/>
      <c r="I12" s="376"/>
      <c r="J12" s="1005" t="str">
        <f t="shared" si="0"/>
        <v>CHYBNÁ CENA</v>
      </c>
      <c r="K12" s="347"/>
      <c r="L12" s="347"/>
      <c r="M12" s="347"/>
      <c r="N12" s="347"/>
    </row>
    <row r="13" spans="1:14" s="113" customFormat="1">
      <c r="A13" s="371"/>
      <c r="B13" s="379" t="s">
        <v>577</v>
      </c>
      <c r="C13" s="373"/>
      <c r="D13" s="375"/>
      <c r="E13" s="376"/>
      <c r="F13" s="994"/>
      <c r="G13" s="377"/>
      <c r="H13" s="374"/>
      <c r="I13" s="376"/>
      <c r="J13" s="1005" t="str">
        <f t="shared" si="0"/>
        <v/>
      </c>
      <c r="K13" s="347"/>
      <c r="L13" s="347"/>
      <c r="M13" s="347"/>
      <c r="N13" s="347"/>
    </row>
    <row r="14" spans="1:14" s="113" customFormat="1">
      <c r="A14" s="385"/>
      <c r="B14" s="386" t="s">
        <v>391</v>
      </c>
      <c r="C14" s="387" t="str">
        <f>CONCATENATE(B7," ",C7)</f>
        <v>1 Zemní práce</v>
      </c>
      <c r="D14" s="389"/>
      <c r="E14" s="390"/>
      <c r="F14" s="999"/>
      <c r="G14" s="391">
        <f>SUM(G7:G12)</f>
        <v>0</v>
      </c>
      <c r="H14" s="388"/>
      <c r="I14" s="390"/>
      <c r="J14" s="1005" t="str">
        <f t="shared" si="0"/>
        <v/>
      </c>
      <c r="K14" s="347"/>
      <c r="L14" s="347"/>
      <c r="M14" s="347"/>
      <c r="N14" s="347"/>
    </row>
    <row r="15" spans="1:14" s="113" customFormat="1">
      <c r="A15" s="365" t="s">
        <v>4676</v>
      </c>
      <c r="B15" s="366" t="s">
        <v>392</v>
      </c>
      <c r="C15" s="392" t="s">
        <v>4033</v>
      </c>
      <c r="D15" s="394"/>
      <c r="E15" s="369"/>
      <c r="F15" s="1001"/>
      <c r="G15" s="370"/>
      <c r="H15" s="393"/>
      <c r="I15" s="369"/>
      <c r="J15" s="1005" t="str">
        <f t="shared" si="0"/>
        <v/>
      </c>
      <c r="K15" s="347"/>
      <c r="L15" s="347"/>
      <c r="M15" s="347"/>
      <c r="N15" s="347"/>
    </row>
    <row r="16" spans="1:14" s="113" customFormat="1">
      <c r="A16" s="371">
        <v>1</v>
      </c>
      <c r="B16" s="372" t="s">
        <v>4034</v>
      </c>
      <c r="C16" s="373" t="s">
        <v>4035</v>
      </c>
      <c r="D16" s="375" t="s">
        <v>4492</v>
      </c>
      <c r="E16" s="376">
        <v>491</v>
      </c>
      <c r="F16" s="994"/>
      <c r="G16" s="377">
        <f>E16*F16</f>
        <v>0</v>
      </c>
      <c r="H16" s="374"/>
      <c r="I16" s="376"/>
      <c r="J16" s="1005" t="str">
        <f t="shared" si="0"/>
        <v>CHYBNÁ CENA</v>
      </c>
      <c r="K16" s="347"/>
      <c r="L16" s="347"/>
      <c r="M16" s="347"/>
      <c r="N16" s="347"/>
    </row>
    <row r="17" spans="1:14" s="113" customFormat="1">
      <c r="A17" s="378"/>
      <c r="B17" s="379" t="s">
        <v>577</v>
      </c>
      <c r="C17" s="380" t="s">
        <v>4036</v>
      </c>
      <c r="D17" s="381"/>
      <c r="E17" s="382"/>
      <c r="F17" s="995"/>
      <c r="G17" s="384"/>
      <c r="H17" s="383"/>
      <c r="I17" s="383"/>
      <c r="J17" s="1005" t="str">
        <f t="shared" si="0"/>
        <v/>
      </c>
      <c r="K17" s="347"/>
      <c r="L17" s="347"/>
      <c r="M17" s="347"/>
      <c r="N17" s="347"/>
    </row>
    <row r="18" spans="1:14" s="113" customFormat="1">
      <c r="A18" s="371">
        <v>2</v>
      </c>
      <c r="B18" s="372" t="s">
        <v>4037</v>
      </c>
      <c r="C18" s="373" t="s">
        <v>4038</v>
      </c>
      <c r="D18" s="375" t="s">
        <v>4492</v>
      </c>
      <c r="E18" s="376">
        <v>165</v>
      </c>
      <c r="F18" s="994"/>
      <c r="G18" s="377">
        <f>E18*F18</f>
        <v>0</v>
      </c>
      <c r="H18" s="374"/>
      <c r="I18" s="376"/>
      <c r="J18" s="1005" t="str">
        <f t="shared" si="0"/>
        <v>CHYBNÁ CENA</v>
      </c>
      <c r="K18" s="347"/>
      <c r="L18" s="347"/>
      <c r="M18" s="347"/>
      <c r="N18" s="347"/>
    </row>
    <row r="19" spans="1:14" s="113" customFormat="1">
      <c r="A19" s="378"/>
      <c r="B19" s="379" t="s">
        <v>577</v>
      </c>
      <c r="C19" s="380" t="s">
        <v>4039</v>
      </c>
      <c r="D19" s="381"/>
      <c r="E19" s="382"/>
      <c r="F19" s="995"/>
      <c r="G19" s="384"/>
      <c r="H19" s="383"/>
      <c r="I19" s="383"/>
      <c r="J19" s="1005" t="str">
        <f t="shared" si="0"/>
        <v/>
      </c>
      <c r="K19" s="347"/>
      <c r="L19" s="347"/>
      <c r="M19" s="347"/>
      <c r="N19" s="347"/>
    </row>
    <row r="20" spans="1:14" s="113" customFormat="1">
      <c r="A20" s="371">
        <v>3</v>
      </c>
      <c r="B20" s="372" t="s">
        <v>4040</v>
      </c>
      <c r="C20" s="373" t="s">
        <v>4041</v>
      </c>
      <c r="D20" s="375" t="s">
        <v>4492</v>
      </c>
      <c r="E20" s="376">
        <v>17</v>
      </c>
      <c r="F20" s="994"/>
      <c r="G20" s="377">
        <f>E20*F20</f>
        <v>0</v>
      </c>
      <c r="H20" s="374"/>
      <c r="I20" s="376"/>
      <c r="J20" s="1005" t="str">
        <f t="shared" si="0"/>
        <v>CHYBNÁ CENA</v>
      </c>
      <c r="K20" s="347"/>
      <c r="L20" s="347"/>
      <c r="M20" s="347"/>
      <c r="N20" s="347"/>
    </row>
    <row r="21" spans="1:14" s="113" customFormat="1">
      <c r="A21" s="378"/>
      <c r="B21" s="379" t="s">
        <v>577</v>
      </c>
      <c r="C21" s="380" t="s">
        <v>4042</v>
      </c>
      <c r="D21" s="381"/>
      <c r="E21" s="382"/>
      <c r="F21" s="995"/>
      <c r="G21" s="384"/>
      <c r="H21" s="383"/>
      <c r="I21" s="383"/>
      <c r="J21" s="1005" t="str">
        <f t="shared" si="0"/>
        <v/>
      </c>
      <c r="K21" s="347"/>
      <c r="L21" s="347"/>
      <c r="M21" s="347"/>
      <c r="N21" s="347"/>
    </row>
    <row r="22" spans="1:14" s="113" customFormat="1">
      <c r="A22" s="371">
        <v>4</v>
      </c>
      <c r="B22" s="372" t="s">
        <v>4043</v>
      </c>
      <c r="C22" s="373" t="s">
        <v>4044</v>
      </c>
      <c r="D22" s="375" t="s">
        <v>4492</v>
      </c>
      <c r="E22" s="376">
        <v>51</v>
      </c>
      <c r="F22" s="994"/>
      <c r="G22" s="377">
        <f>E22*F22</f>
        <v>0</v>
      </c>
      <c r="H22" s="374"/>
      <c r="I22" s="376"/>
      <c r="J22" s="1005" t="str">
        <f t="shared" si="0"/>
        <v>CHYBNÁ CENA</v>
      </c>
      <c r="K22" s="347"/>
      <c r="L22" s="347"/>
      <c r="M22" s="347"/>
      <c r="N22" s="347"/>
    </row>
    <row r="23" spans="1:14" s="113" customFormat="1">
      <c r="A23" s="378"/>
      <c r="B23" s="379" t="s">
        <v>577</v>
      </c>
      <c r="C23" s="380" t="s">
        <v>4045</v>
      </c>
      <c r="D23" s="381"/>
      <c r="E23" s="382"/>
      <c r="F23" s="995"/>
      <c r="G23" s="384"/>
      <c r="H23" s="383"/>
      <c r="I23" s="383"/>
      <c r="J23" s="1005" t="str">
        <f t="shared" si="0"/>
        <v/>
      </c>
      <c r="K23" s="347"/>
      <c r="L23" s="347"/>
      <c r="M23" s="347"/>
      <c r="N23" s="347"/>
    </row>
    <row r="24" spans="1:14" s="113" customFormat="1">
      <c r="A24" s="371">
        <v>5</v>
      </c>
      <c r="B24" s="372" t="s">
        <v>4046</v>
      </c>
      <c r="C24" s="373" t="s">
        <v>4047</v>
      </c>
      <c r="D24" s="375" t="s">
        <v>1745</v>
      </c>
      <c r="E24" s="376">
        <v>319.53250000000003</v>
      </c>
      <c r="F24" s="994"/>
      <c r="G24" s="377">
        <f>E24*F24</f>
        <v>0</v>
      </c>
      <c r="H24" s="374"/>
      <c r="I24" s="376"/>
      <c r="J24" s="1005" t="str">
        <f t="shared" si="0"/>
        <v>CHYBNÁ CENA</v>
      </c>
      <c r="K24" s="347"/>
      <c r="L24" s="347"/>
      <c r="M24" s="347"/>
      <c r="N24" s="347"/>
    </row>
    <row r="25" spans="1:14" s="113" customFormat="1">
      <c r="A25" s="378"/>
      <c r="B25" s="395"/>
      <c r="C25" s="380" t="s">
        <v>4048</v>
      </c>
      <c r="D25" s="381"/>
      <c r="E25" s="382"/>
      <c r="F25" s="995"/>
      <c r="G25" s="384"/>
      <c r="H25" s="383"/>
      <c r="I25" s="383"/>
      <c r="J25" s="1005" t="str">
        <f t="shared" si="0"/>
        <v/>
      </c>
      <c r="K25" s="347"/>
      <c r="L25" s="347"/>
      <c r="M25" s="347"/>
      <c r="N25" s="347"/>
    </row>
    <row r="26" spans="1:14" s="113" customFormat="1">
      <c r="A26" s="378"/>
      <c r="B26" s="395"/>
      <c r="C26" s="380" t="s">
        <v>4049</v>
      </c>
      <c r="D26" s="381"/>
      <c r="E26" s="382"/>
      <c r="F26" s="995"/>
      <c r="G26" s="384"/>
      <c r="H26" s="383"/>
      <c r="I26" s="383"/>
      <c r="J26" s="1005" t="str">
        <f t="shared" si="0"/>
        <v/>
      </c>
      <c r="K26" s="347"/>
      <c r="L26" s="347"/>
      <c r="M26" s="347"/>
      <c r="N26" s="347"/>
    </row>
    <row r="27" spans="1:14" s="113" customFormat="1">
      <c r="A27" s="378"/>
      <c r="B27" s="395"/>
      <c r="C27" s="380" t="s">
        <v>4050</v>
      </c>
      <c r="D27" s="381"/>
      <c r="E27" s="382"/>
      <c r="F27" s="995"/>
      <c r="G27" s="384"/>
      <c r="H27" s="383"/>
      <c r="I27" s="383"/>
      <c r="J27" s="1005" t="str">
        <f t="shared" si="0"/>
        <v/>
      </c>
      <c r="K27" s="347"/>
      <c r="L27" s="347"/>
      <c r="M27" s="347"/>
      <c r="N27" s="347"/>
    </row>
    <row r="28" spans="1:14" s="113" customFormat="1">
      <c r="A28" s="378"/>
      <c r="B28" s="395"/>
      <c r="C28" s="380" t="s">
        <v>4051</v>
      </c>
      <c r="D28" s="381"/>
      <c r="E28" s="382"/>
      <c r="F28" s="995"/>
      <c r="G28" s="384"/>
      <c r="H28" s="383"/>
      <c r="I28" s="383"/>
      <c r="J28" s="1005" t="str">
        <f t="shared" si="0"/>
        <v/>
      </c>
      <c r="K28" s="347"/>
      <c r="L28" s="347"/>
      <c r="M28" s="347"/>
      <c r="N28" s="347"/>
    </row>
    <row r="29" spans="1:14" s="113" customFormat="1">
      <c r="A29" s="378"/>
      <c r="B29" s="395"/>
      <c r="C29" s="380" t="s">
        <v>4052</v>
      </c>
      <c r="D29" s="381"/>
      <c r="E29" s="382"/>
      <c r="F29" s="995"/>
      <c r="G29" s="384"/>
      <c r="H29" s="383"/>
      <c r="I29" s="383"/>
      <c r="J29" s="1005" t="str">
        <f t="shared" si="0"/>
        <v/>
      </c>
      <c r="K29" s="347"/>
      <c r="L29" s="347"/>
      <c r="M29" s="347"/>
      <c r="N29" s="347"/>
    </row>
    <row r="30" spans="1:14" s="113" customFormat="1">
      <c r="A30" s="378"/>
      <c r="B30" s="395"/>
      <c r="C30" s="380" t="s">
        <v>4053</v>
      </c>
      <c r="D30" s="381"/>
      <c r="E30" s="382"/>
      <c r="F30" s="995"/>
      <c r="G30" s="384"/>
      <c r="H30" s="383"/>
      <c r="I30" s="383"/>
      <c r="J30" s="1005" t="str">
        <f t="shared" si="0"/>
        <v/>
      </c>
      <c r="K30" s="347"/>
      <c r="L30" s="347"/>
      <c r="M30" s="347"/>
      <c r="N30" s="347"/>
    </row>
    <row r="31" spans="1:14" s="113" customFormat="1">
      <c r="A31" s="378"/>
      <c r="B31" s="395"/>
      <c r="C31" s="380" t="s">
        <v>4054</v>
      </c>
      <c r="D31" s="381"/>
      <c r="E31" s="382"/>
      <c r="F31" s="995"/>
      <c r="G31" s="384"/>
      <c r="H31" s="383"/>
      <c r="I31" s="383"/>
      <c r="J31" s="1005" t="str">
        <f t="shared" si="0"/>
        <v/>
      </c>
      <c r="K31" s="347"/>
      <c r="L31" s="347"/>
      <c r="M31" s="347"/>
      <c r="N31" s="347"/>
    </row>
    <row r="32" spans="1:14" s="113" customFormat="1">
      <c r="A32" s="378"/>
      <c r="B32" s="395"/>
      <c r="C32" s="380" t="s">
        <v>4055</v>
      </c>
      <c r="D32" s="381"/>
      <c r="E32" s="382"/>
      <c r="F32" s="995"/>
      <c r="G32" s="384"/>
      <c r="H32" s="383"/>
      <c r="I32" s="383"/>
      <c r="J32" s="1005" t="str">
        <f t="shared" si="0"/>
        <v/>
      </c>
      <c r="K32" s="347"/>
      <c r="L32" s="347"/>
      <c r="M32" s="347"/>
      <c r="N32" s="347"/>
    </row>
    <row r="33" spans="1:14" s="113" customFormat="1">
      <c r="A33" s="378"/>
      <c r="B33" s="395"/>
      <c r="C33" s="380" t="s">
        <v>4056</v>
      </c>
      <c r="D33" s="381"/>
      <c r="E33" s="382"/>
      <c r="F33" s="995"/>
      <c r="G33" s="384"/>
      <c r="H33" s="383"/>
      <c r="I33" s="383"/>
      <c r="J33" s="1005" t="str">
        <f t="shared" si="0"/>
        <v/>
      </c>
      <c r="K33" s="347"/>
      <c r="L33" s="347"/>
      <c r="M33" s="347"/>
      <c r="N33" s="347"/>
    </row>
    <row r="34" spans="1:14" s="113" customFormat="1">
      <c r="A34" s="371">
        <v>6</v>
      </c>
      <c r="B34" s="372" t="s">
        <v>4057</v>
      </c>
      <c r="C34" s="373" t="s">
        <v>4058</v>
      </c>
      <c r="D34" s="375" t="s">
        <v>1766</v>
      </c>
      <c r="E34" s="376">
        <v>8.94</v>
      </c>
      <c r="F34" s="994"/>
      <c r="G34" s="377">
        <f>E34*F34</f>
        <v>0</v>
      </c>
      <c r="H34" s="374" t="s">
        <v>4078</v>
      </c>
      <c r="I34" s="376"/>
      <c r="J34" s="1005" t="str">
        <f t="shared" si="0"/>
        <v>CHYBNÁ CENA</v>
      </c>
      <c r="K34" s="347"/>
      <c r="L34" s="347"/>
      <c r="M34" s="347"/>
      <c r="N34" s="347"/>
    </row>
    <row r="35" spans="1:14" s="113" customFormat="1">
      <c r="A35" s="378"/>
      <c r="B35" s="379" t="s">
        <v>577</v>
      </c>
      <c r="C35" s="380">
        <v>8.2780000000000005</v>
      </c>
      <c r="D35" s="381"/>
      <c r="E35" s="382"/>
      <c r="F35" s="995"/>
      <c r="G35" s="384"/>
      <c r="H35" s="383"/>
      <c r="I35" s="383"/>
      <c r="J35" s="1005" t="str">
        <f t="shared" si="0"/>
        <v/>
      </c>
      <c r="K35" s="347"/>
      <c r="L35" s="347"/>
      <c r="M35" s="347"/>
      <c r="N35" s="347"/>
    </row>
    <row r="36" spans="1:14" s="113" customFormat="1">
      <c r="A36" s="378"/>
      <c r="B36" s="379"/>
      <c r="C36" s="380" t="s">
        <v>3519</v>
      </c>
      <c r="D36" s="381"/>
      <c r="E36" s="382"/>
      <c r="F36" s="995"/>
      <c r="G36" s="384"/>
      <c r="H36" s="383"/>
      <c r="I36" s="383"/>
      <c r="J36" s="1005" t="str">
        <f t="shared" si="0"/>
        <v/>
      </c>
      <c r="K36" s="347"/>
      <c r="L36" s="347"/>
      <c r="M36" s="347"/>
      <c r="N36" s="347"/>
    </row>
    <row r="37" spans="1:14" s="113" customFormat="1">
      <c r="A37" s="371">
        <v>7</v>
      </c>
      <c r="B37" s="372" t="s">
        <v>4059</v>
      </c>
      <c r="C37" s="373" t="s">
        <v>4060</v>
      </c>
      <c r="D37" s="375" t="s">
        <v>4492</v>
      </c>
      <c r="E37" s="376">
        <v>20.399999999999999</v>
      </c>
      <c r="F37" s="994"/>
      <c r="G37" s="377">
        <f>E37*F37</f>
        <v>0</v>
      </c>
      <c r="H37" s="374"/>
      <c r="I37" s="376"/>
      <c r="J37" s="1005" t="str">
        <f t="shared" si="0"/>
        <v>CHYBNÁ CENA</v>
      </c>
      <c r="K37" s="347"/>
      <c r="L37" s="347"/>
      <c r="M37" s="347"/>
      <c r="N37" s="347"/>
    </row>
    <row r="38" spans="1:14" s="113" customFormat="1">
      <c r="A38" s="378"/>
      <c r="B38" s="379" t="s">
        <v>577</v>
      </c>
      <c r="C38" s="380" t="s">
        <v>4061</v>
      </c>
      <c r="D38" s="381"/>
      <c r="E38" s="382"/>
      <c r="F38" s="995"/>
      <c r="G38" s="384"/>
      <c r="H38" s="383"/>
      <c r="I38" s="383"/>
      <c r="J38" s="1005" t="str">
        <f t="shared" si="0"/>
        <v/>
      </c>
      <c r="K38" s="347"/>
      <c r="L38" s="347"/>
      <c r="M38" s="347"/>
      <c r="N38" s="347"/>
    </row>
    <row r="39" spans="1:14" s="113" customFormat="1">
      <c r="A39" s="371">
        <v>8</v>
      </c>
      <c r="B39" s="372" t="s">
        <v>4062</v>
      </c>
      <c r="C39" s="373" t="s">
        <v>4063</v>
      </c>
      <c r="D39" s="375" t="s">
        <v>4492</v>
      </c>
      <c r="E39" s="376">
        <v>6</v>
      </c>
      <c r="F39" s="994"/>
      <c r="G39" s="377">
        <f>E39*F39</f>
        <v>0</v>
      </c>
      <c r="H39" s="374"/>
      <c r="I39" s="376"/>
      <c r="J39" s="1005" t="str">
        <f t="shared" si="0"/>
        <v>CHYBNÁ CENA</v>
      </c>
      <c r="K39" s="347"/>
      <c r="L39" s="347"/>
      <c r="M39" s="347"/>
      <c r="N39" s="347"/>
    </row>
    <row r="40" spans="1:14" s="113" customFormat="1">
      <c r="A40" s="378"/>
      <c r="B40" s="379" t="s">
        <v>577</v>
      </c>
      <c r="C40" s="380" t="s">
        <v>1899</v>
      </c>
      <c r="D40" s="381"/>
      <c r="E40" s="382"/>
      <c r="F40" s="995"/>
      <c r="G40" s="384"/>
      <c r="H40" s="383"/>
      <c r="I40" s="383"/>
      <c r="J40" s="1005" t="str">
        <f t="shared" si="0"/>
        <v/>
      </c>
      <c r="K40" s="347"/>
      <c r="L40" s="347"/>
      <c r="M40" s="347"/>
      <c r="N40" s="347"/>
    </row>
    <row r="41" spans="1:14" s="113" customFormat="1">
      <c r="A41" s="385"/>
      <c r="B41" s="386" t="s">
        <v>391</v>
      </c>
      <c r="C41" s="387" t="str">
        <f>CONCATENATE(B15," ",C15)</f>
        <v>22 Piloty</v>
      </c>
      <c r="D41" s="389"/>
      <c r="E41" s="390"/>
      <c r="F41" s="999"/>
      <c r="G41" s="391">
        <f>SUM(G15:G40)</f>
        <v>0</v>
      </c>
      <c r="H41" s="388"/>
      <c r="I41" s="390"/>
      <c r="J41" s="1005" t="str">
        <f t="shared" si="0"/>
        <v/>
      </c>
      <c r="K41" s="347"/>
      <c r="L41" s="347"/>
      <c r="M41" s="347"/>
      <c r="N41" s="347"/>
    </row>
    <row r="42" spans="1:14" s="113" customFormat="1">
      <c r="A42" s="365" t="s">
        <v>4676</v>
      </c>
      <c r="B42" s="366" t="s">
        <v>1900</v>
      </c>
      <c r="C42" s="392" t="s">
        <v>1901</v>
      </c>
      <c r="D42" s="394"/>
      <c r="E42" s="369"/>
      <c r="F42" s="1001"/>
      <c r="G42" s="370"/>
      <c r="H42" s="393"/>
      <c r="I42" s="369"/>
      <c r="J42" s="1005" t="str">
        <f t="shared" si="0"/>
        <v/>
      </c>
      <c r="K42" s="347"/>
      <c r="L42" s="347"/>
      <c r="M42" s="347"/>
      <c r="N42" s="347"/>
    </row>
    <row r="43" spans="1:14" s="113" customFormat="1" ht="22.5">
      <c r="A43" s="371">
        <v>1</v>
      </c>
      <c r="B43" s="372" t="s">
        <v>4065</v>
      </c>
      <c r="C43" s="373" t="s">
        <v>4066</v>
      </c>
      <c r="D43" s="375" t="s">
        <v>1745</v>
      </c>
      <c r="E43" s="376">
        <v>437.71519999999998</v>
      </c>
      <c r="F43" s="994"/>
      <c r="G43" s="377">
        <f>E43*F43</f>
        <v>0</v>
      </c>
      <c r="H43" s="374" t="s">
        <v>2772</v>
      </c>
      <c r="I43" s="376"/>
      <c r="J43" s="1005" t="str">
        <f t="shared" si="0"/>
        <v>CHYBNÁ CENA</v>
      </c>
      <c r="K43" s="347"/>
      <c r="L43" s="347"/>
      <c r="M43" s="347"/>
      <c r="N43" s="347"/>
    </row>
    <row r="44" spans="1:14" s="113" customFormat="1">
      <c r="A44" s="371"/>
      <c r="B44" s="379" t="s">
        <v>577</v>
      </c>
      <c r="C44" s="380" t="s">
        <v>4067</v>
      </c>
      <c r="D44" s="375"/>
      <c r="E44" s="376"/>
      <c r="F44" s="994"/>
      <c r="G44" s="377"/>
      <c r="H44" s="374"/>
      <c r="I44" s="376"/>
      <c r="J44" s="1005" t="str">
        <f t="shared" si="0"/>
        <v/>
      </c>
      <c r="K44" s="347"/>
      <c r="L44" s="347"/>
      <c r="M44" s="347"/>
      <c r="N44" s="347"/>
    </row>
    <row r="45" spans="1:14" s="113" customFormat="1">
      <c r="A45" s="371"/>
      <c r="B45" s="372"/>
      <c r="C45" s="380" t="s">
        <v>4068</v>
      </c>
      <c r="D45" s="375"/>
      <c r="E45" s="376"/>
      <c r="F45" s="994"/>
      <c r="G45" s="377"/>
      <c r="H45" s="374"/>
      <c r="I45" s="376"/>
      <c r="J45" s="1005" t="str">
        <f t="shared" si="0"/>
        <v/>
      </c>
      <c r="K45" s="347"/>
      <c r="L45" s="347"/>
      <c r="M45" s="347"/>
      <c r="N45" s="347"/>
    </row>
    <row r="46" spans="1:14" s="113" customFormat="1" ht="22.5">
      <c r="A46" s="371">
        <v>2</v>
      </c>
      <c r="B46" s="372" t="s">
        <v>4069</v>
      </c>
      <c r="C46" s="373" t="s">
        <v>4070</v>
      </c>
      <c r="D46" s="375" t="s">
        <v>1751</v>
      </c>
      <c r="E46" s="376">
        <v>119.0595</v>
      </c>
      <c r="F46" s="994"/>
      <c r="G46" s="377">
        <f>E46*F46</f>
        <v>0</v>
      </c>
      <c r="H46" s="374" t="s">
        <v>2772</v>
      </c>
      <c r="I46" s="376"/>
      <c r="J46" s="1005" t="str">
        <f t="shared" si="0"/>
        <v>CHYBNÁ CENA</v>
      </c>
      <c r="K46" s="347"/>
      <c r="L46" s="347"/>
      <c r="M46" s="347"/>
      <c r="N46" s="347"/>
    </row>
    <row r="47" spans="1:14" s="113" customFormat="1">
      <c r="A47" s="371"/>
      <c r="B47" s="379" t="s">
        <v>577</v>
      </c>
      <c r="C47" s="380" t="s">
        <v>4071</v>
      </c>
      <c r="D47" s="375"/>
      <c r="E47" s="376"/>
      <c r="F47" s="994"/>
      <c r="G47" s="377"/>
      <c r="H47" s="374"/>
      <c r="I47" s="376"/>
      <c r="J47" s="1005" t="str">
        <f t="shared" si="0"/>
        <v/>
      </c>
      <c r="K47" s="347"/>
      <c r="L47" s="347"/>
      <c r="M47" s="347"/>
      <c r="N47" s="347"/>
    </row>
    <row r="48" spans="1:14" s="113" customFormat="1">
      <c r="A48" s="371"/>
      <c r="B48" s="372"/>
      <c r="C48" s="380" t="s">
        <v>4072</v>
      </c>
      <c r="D48" s="375"/>
      <c r="E48" s="376"/>
      <c r="F48" s="994"/>
      <c r="G48" s="377"/>
      <c r="H48" s="374"/>
      <c r="I48" s="376"/>
      <c r="J48" s="1005" t="str">
        <f t="shared" si="0"/>
        <v/>
      </c>
      <c r="K48" s="347"/>
      <c r="L48" s="347"/>
      <c r="M48" s="347"/>
      <c r="N48" s="347"/>
    </row>
    <row r="49" spans="1:14" s="113" customFormat="1" ht="22.5">
      <c r="A49" s="371">
        <v>3</v>
      </c>
      <c r="B49" s="372" t="s">
        <v>4073</v>
      </c>
      <c r="C49" s="373" t="s">
        <v>4074</v>
      </c>
      <c r="D49" s="375" t="s">
        <v>1751</v>
      </c>
      <c r="E49" s="376">
        <v>119.06</v>
      </c>
      <c r="F49" s="994"/>
      <c r="G49" s="377">
        <f>E49*F49</f>
        <v>0</v>
      </c>
      <c r="H49" s="374" t="s">
        <v>2772</v>
      </c>
      <c r="I49" s="376"/>
      <c r="J49" s="1005" t="str">
        <f t="shared" si="0"/>
        <v>CHYBNÁ CENA</v>
      </c>
      <c r="K49" s="347"/>
      <c r="L49" s="347"/>
      <c r="M49" s="347"/>
      <c r="N49" s="347"/>
    </row>
    <row r="50" spans="1:14" s="113" customFormat="1">
      <c r="A50" s="378"/>
      <c r="B50" s="379" t="s">
        <v>577</v>
      </c>
      <c r="C50" s="380"/>
      <c r="D50" s="381"/>
      <c r="E50" s="382"/>
      <c r="F50" s="995"/>
      <c r="G50" s="384"/>
      <c r="H50" s="383"/>
      <c r="I50" s="383"/>
      <c r="J50" s="1005" t="str">
        <f t="shared" si="0"/>
        <v/>
      </c>
      <c r="K50" s="347"/>
      <c r="L50" s="347"/>
      <c r="M50" s="347"/>
      <c r="N50" s="347"/>
    </row>
    <row r="51" spans="1:14" s="113" customFormat="1">
      <c r="A51" s="371">
        <v>4</v>
      </c>
      <c r="B51" s="372" t="s">
        <v>4075</v>
      </c>
      <c r="C51" s="373" t="s">
        <v>4076</v>
      </c>
      <c r="D51" s="375" t="s">
        <v>1766</v>
      </c>
      <c r="E51" s="376">
        <v>44.12</v>
      </c>
      <c r="F51" s="994"/>
      <c r="G51" s="377">
        <f>E51*F51</f>
        <v>0</v>
      </c>
      <c r="H51" s="374" t="s">
        <v>4078</v>
      </c>
      <c r="I51" s="376"/>
      <c r="J51" s="1005" t="str">
        <f t="shared" si="0"/>
        <v>CHYBNÁ CENA</v>
      </c>
      <c r="K51" s="347"/>
      <c r="L51" s="347"/>
      <c r="M51" s="347"/>
      <c r="N51" s="347"/>
    </row>
    <row r="52" spans="1:14" s="113" customFormat="1">
      <c r="A52" s="378"/>
      <c r="B52" s="379" t="s">
        <v>577</v>
      </c>
      <c r="C52" s="380" t="s">
        <v>3484</v>
      </c>
      <c r="D52" s="381"/>
      <c r="E52" s="382"/>
      <c r="F52" s="995"/>
      <c r="G52" s="384"/>
      <c r="H52" s="383"/>
      <c r="I52" s="383"/>
      <c r="J52" s="1005" t="str">
        <f t="shared" si="0"/>
        <v/>
      </c>
      <c r="K52" s="347"/>
      <c r="L52" s="347"/>
      <c r="M52" s="347"/>
      <c r="N52" s="347"/>
    </row>
    <row r="53" spans="1:14" s="113" customFormat="1">
      <c r="A53" s="378"/>
      <c r="B53" s="379"/>
      <c r="C53" s="380" t="s">
        <v>3519</v>
      </c>
      <c r="D53" s="381"/>
      <c r="E53" s="382"/>
      <c r="F53" s="995"/>
      <c r="G53" s="384"/>
      <c r="H53" s="383"/>
      <c r="I53" s="383"/>
      <c r="J53" s="1005" t="str">
        <f t="shared" si="0"/>
        <v/>
      </c>
      <c r="K53" s="347"/>
      <c r="L53" s="347"/>
      <c r="M53" s="347"/>
      <c r="N53" s="347"/>
    </row>
    <row r="54" spans="1:14" s="113" customFormat="1" ht="22.5">
      <c r="A54" s="371">
        <v>5</v>
      </c>
      <c r="B54" s="372" t="s">
        <v>4077</v>
      </c>
      <c r="C54" s="373" t="s">
        <v>1784</v>
      </c>
      <c r="D54" s="375" t="s">
        <v>1745</v>
      </c>
      <c r="E54" s="376">
        <v>13.544499999999999</v>
      </c>
      <c r="F54" s="994"/>
      <c r="G54" s="377">
        <f>E54*F54</f>
        <v>0</v>
      </c>
      <c r="H54" s="374" t="s">
        <v>2772</v>
      </c>
      <c r="I54" s="376"/>
      <c r="J54" s="1005" t="str">
        <f t="shared" si="0"/>
        <v>CHYBNÁ CENA</v>
      </c>
      <c r="K54" s="347"/>
      <c r="L54" s="347"/>
      <c r="M54" s="347"/>
      <c r="N54" s="347"/>
    </row>
    <row r="55" spans="1:14" s="113" customFormat="1">
      <c r="A55" s="378"/>
      <c r="B55" s="379" t="s">
        <v>577</v>
      </c>
      <c r="C55" s="380" t="s">
        <v>1785</v>
      </c>
      <c r="D55" s="381"/>
      <c r="E55" s="382"/>
      <c r="F55" s="995"/>
      <c r="G55" s="384"/>
      <c r="H55" s="383"/>
      <c r="I55" s="383"/>
      <c r="J55" s="1005" t="str">
        <f t="shared" si="0"/>
        <v/>
      </c>
      <c r="K55" s="347"/>
      <c r="L55" s="347"/>
      <c r="M55" s="347"/>
      <c r="N55" s="347"/>
    </row>
    <row r="56" spans="1:14" s="113" customFormat="1">
      <c r="A56" s="378"/>
      <c r="B56" s="395"/>
      <c r="C56" s="380" t="s">
        <v>1786</v>
      </c>
      <c r="D56" s="381"/>
      <c r="E56" s="382"/>
      <c r="F56" s="995"/>
      <c r="G56" s="384"/>
      <c r="H56" s="383"/>
      <c r="I56" s="383"/>
      <c r="J56" s="1005" t="str">
        <f t="shared" si="0"/>
        <v/>
      </c>
      <c r="K56" s="347"/>
      <c r="L56" s="347"/>
      <c r="M56" s="347"/>
      <c r="N56" s="347"/>
    </row>
    <row r="57" spans="1:14" s="113" customFormat="1" ht="22.5">
      <c r="A57" s="371">
        <v>6</v>
      </c>
      <c r="B57" s="372" t="s">
        <v>1787</v>
      </c>
      <c r="C57" s="373" t="s">
        <v>1788</v>
      </c>
      <c r="D57" s="375" t="s">
        <v>1751</v>
      </c>
      <c r="E57" s="376">
        <v>54.177999999999997</v>
      </c>
      <c r="F57" s="994"/>
      <c r="G57" s="377">
        <f>E57*F57</f>
        <v>0</v>
      </c>
      <c r="H57" s="374" t="s">
        <v>2772</v>
      </c>
      <c r="I57" s="376"/>
      <c r="J57" s="1005" t="str">
        <f t="shared" si="0"/>
        <v>CHYBNÁ CENA</v>
      </c>
      <c r="K57" s="347"/>
      <c r="L57" s="347"/>
      <c r="M57" s="347"/>
      <c r="N57" s="347"/>
    </row>
    <row r="58" spans="1:14" s="113" customFormat="1">
      <c r="A58" s="378"/>
      <c r="B58" s="379" t="s">
        <v>577</v>
      </c>
      <c r="C58" s="380" t="s">
        <v>1789</v>
      </c>
      <c r="D58" s="381"/>
      <c r="E58" s="382"/>
      <c r="F58" s="995"/>
      <c r="G58" s="384"/>
      <c r="H58" s="383"/>
      <c r="I58" s="383"/>
      <c r="J58" s="1005" t="str">
        <f t="shared" si="0"/>
        <v/>
      </c>
      <c r="K58" s="347"/>
      <c r="L58" s="347"/>
      <c r="M58" s="347"/>
      <c r="N58" s="347"/>
    </row>
    <row r="59" spans="1:14" s="113" customFormat="1">
      <c r="A59" s="378"/>
      <c r="B59" s="395"/>
      <c r="C59" s="380" t="s">
        <v>1790</v>
      </c>
      <c r="D59" s="381"/>
      <c r="E59" s="382"/>
      <c r="F59" s="995"/>
      <c r="G59" s="384"/>
      <c r="H59" s="383"/>
      <c r="I59" s="383"/>
      <c r="J59" s="1005" t="str">
        <f t="shared" si="0"/>
        <v/>
      </c>
      <c r="K59" s="347"/>
      <c r="L59" s="347"/>
      <c r="M59" s="347"/>
      <c r="N59" s="347"/>
    </row>
    <row r="60" spans="1:14" s="113" customFormat="1">
      <c r="A60" s="371">
        <v>7</v>
      </c>
      <c r="B60" s="372" t="s">
        <v>1791</v>
      </c>
      <c r="C60" s="373" t="s">
        <v>1792</v>
      </c>
      <c r="D60" s="375" t="s">
        <v>1751</v>
      </c>
      <c r="E60" s="376">
        <v>54.18</v>
      </c>
      <c r="F60" s="994"/>
      <c r="G60" s="377">
        <f>E60*F60</f>
        <v>0</v>
      </c>
      <c r="H60" s="374"/>
      <c r="I60" s="376"/>
      <c r="J60" s="1005" t="str">
        <f t="shared" si="0"/>
        <v>CHYBNÁ CENA</v>
      </c>
      <c r="K60" s="347"/>
      <c r="L60" s="347"/>
      <c r="M60" s="347"/>
      <c r="N60" s="347"/>
    </row>
    <row r="61" spans="1:14" s="113" customFormat="1">
      <c r="A61" s="378"/>
      <c r="B61" s="379" t="s">
        <v>577</v>
      </c>
      <c r="C61" s="380"/>
      <c r="D61" s="381"/>
      <c r="E61" s="382"/>
      <c r="F61" s="995"/>
      <c r="G61" s="384"/>
      <c r="H61" s="383"/>
      <c r="I61" s="383"/>
      <c r="J61" s="1005" t="str">
        <f t="shared" si="0"/>
        <v/>
      </c>
      <c r="K61" s="347"/>
      <c r="L61" s="347"/>
      <c r="M61" s="347"/>
      <c r="N61" s="347"/>
    </row>
    <row r="62" spans="1:14" s="113" customFormat="1">
      <c r="A62" s="371">
        <v>8</v>
      </c>
      <c r="B62" s="372" t="s">
        <v>1793</v>
      </c>
      <c r="C62" s="373" t="s">
        <v>1794</v>
      </c>
      <c r="D62" s="375" t="s">
        <v>4492</v>
      </c>
      <c r="E62" s="376">
        <v>12.6</v>
      </c>
      <c r="F62" s="994"/>
      <c r="G62" s="377">
        <f>E62*F62</f>
        <v>0</v>
      </c>
      <c r="H62" s="374"/>
      <c r="I62" s="376"/>
      <c r="J62" s="1005" t="str">
        <f t="shared" si="0"/>
        <v>CHYBNÁ CENA</v>
      </c>
      <c r="K62" s="347"/>
      <c r="L62" s="347"/>
      <c r="M62" s="347"/>
      <c r="N62" s="347"/>
    </row>
    <row r="63" spans="1:14" s="113" customFormat="1">
      <c r="A63" s="378"/>
      <c r="B63" s="379" t="s">
        <v>577</v>
      </c>
      <c r="C63" s="380" t="s">
        <v>1795</v>
      </c>
      <c r="D63" s="381"/>
      <c r="E63" s="382"/>
      <c r="F63" s="995"/>
      <c r="G63" s="384"/>
      <c r="H63" s="383"/>
      <c r="I63" s="383"/>
      <c r="J63" s="1005" t="str">
        <f t="shared" si="0"/>
        <v/>
      </c>
      <c r="K63" s="347"/>
      <c r="L63" s="347"/>
      <c r="M63" s="347"/>
      <c r="N63" s="347"/>
    </row>
    <row r="64" spans="1:14" s="113" customFormat="1">
      <c r="A64" s="385"/>
      <c r="B64" s="386" t="s">
        <v>391</v>
      </c>
      <c r="C64" s="387" t="str">
        <f>CONCATENATE(B42," ",C42)</f>
        <v>27 Základy</v>
      </c>
      <c r="D64" s="389"/>
      <c r="E64" s="390"/>
      <c r="F64" s="999"/>
      <c r="G64" s="391">
        <f>SUM(G42:G63)</f>
        <v>0</v>
      </c>
      <c r="H64" s="388"/>
      <c r="I64" s="390"/>
      <c r="J64" s="1005" t="str">
        <f t="shared" si="0"/>
        <v/>
      </c>
      <c r="K64" s="347"/>
      <c r="L64" s="347"/>
      <c r="M64" s="347"/>
      <c r="N64" s="347"/>
    </row>
    <row r="65" spans="1:14" s="113" customFormat="1">
      <c r="A65" s="365" t="s">
        <v>4676</v>
      </c>
      <c r="B65" s="366" t="s">
        <v>4183</v>
      </c>
      <c r="C65" s="392" t="s">
        <v>1796</v>
      </c>
      <c r="D65" s="394"/>
      <c r="E65" s="369"/>
      <c r="F65" s="1001"/>
      <c r="G65" s="370"/>
      <c r="H65" s="393"/>
      <c r="I65" s="369"/>
      <c r="J65" s="1005" t="str">
        <f t="shared" si="0"/>
        <v/>
      </c>
      <c r="K65" s="347"/>
      <c r="L65" s="347"/>
      <c r="M65" s="347"/>
      <c r="N65" s="347"/>
    </row>
    <row r="66" spans="1:14" s="113" customFormat="1" ht="22.5">
      <c r="A66" s="371">
        <v>1</v>
      </c>
      <c r="B66" s="372" t="s">
        <v>1797</v>
      </c>
      <c r="C66" s="373" t="s">
        <v>1798</v>
      </c>
      <c r="D66" s="375" t="s">
        <v>1745</v>
      </c>
      <c r="E66" s="376">
        <v>490.32</v>
      </c>
      <c r="F66" s="994"/>
      <c r="G66" s="377">
        <f>E66*F66</f>
        <v>0</v>
      </c>
      <c r="H66" s="374" t="s">
        <v>2772</v>
      </c>
      <c r="I66" s="376"/>
      <c r="J66" s="1005" t="str">
        <f t="shared" si="0"/>
        <v>CHYBNÁ CENA</v>
      </c>
      <c r="K66" s="347"/>
      <c r="L66" s="347"/>
      <c r="M66" s="347"/>
      <c r="N66" s="347"/>
    </row>
    <row r="67" spans="1:14" s="113" customFormat="1">
      <c r="A67" s="371"/>
      <c r="B67" s="379" t="s">
        <v>577</v>
      </c>
      <c r="C67" s="380" t="s">
        <v>1799</v>
      </c>
      <c r="D67" s="396"/>
      <c r="E67" s="376"/>
      <c r="F67" s="994"/>
      <c r="G67" s="377"/>
      <c r="H67" s="374"/>
      <c r="I67" s="376"/>
      <c r="J67" s="1005" t="str">
        <f t="shared" si="0"/>
        <v/>
      </c>
      <c r="K67" s="347"/>
      <c r="L67" s="347"/>
      <c r="M67" s="347"/>
      <c r="N67" s="347"/>
    </row>
    <row r="68" spans="1:14" s="113" customFormat="1">
      <c r="A68" s="371"/>
      <c r="B68" s="372"/>
      <c r="C68" s="380" t="s">
        <v>1800</v>
      </c>
      <c r="D68" s="396"/>
      <c r="E68" s="376"/>
      <c r="F68" s="994"/>
      <c r="G68" s="377"/>
      <c r="H68" s="374"/>
      <c r="I68" s="376"/>
      <c r="J68" s="1005" t="str">
        <f t="shared" si="0"/>
        <v/>
      </c>
      <c r="K68" s="347"/>
      <c r="L68" s="347"/>
      <c r="M68" s="347"/>
      <c r="N68" s="347"/>
    </row>
    <row r="69" spans="1:14" s="113" customFormat="1">
      <c r="A69" s="371"/>
      <c r="B69" s="372"/>
      <c r="C69" s="380" t="s">
        <v>1801</v>
      </c>
      <c r="D69" s="396"/>
      <c r="E69" s="376"/>
      <c r="F69" s="994"/>
      <c r="G69" s="377"/>
      <c r="H69" s="374"/>
      <c r="I69" s="376"/>
      <c r="J69" s="1005" t="str">
        <f t="shared" si="0"/>
        <v/>
      </c>
      <c r="K69" s="347"/>
      <c r="L69" s="347"/>
      <c r="M69" s="347"/>
      <c r="N69" s="347"/>
    </row>
    <row r="70" spans="1:14" s="113" customFormat="1">
      <c r="A70" s="371"/>
      <c r="B70" s="372"/>
      <c r="C70" s="380" t="s">
        <v>1802</v>
      </c>
      <c r="D70" s="396"/>
      <c r="E70" s="376"/>
      <c r="F70" s="994"/>
      <c r="G70" s="377"/>
      <c r="H70" s="374"/>
      <c r="I70" s="376"/>
      <c r="J70" s="1005" t="str">
        <f t="shared" si="0"/>
        <v/>
      </c>
      <c r="K70" s="347"/>
      <c r="L70" s="347"/>
      <c r="M70" s="347"/>
      <c r="N70" s="347"/>
    </row>
    <row r="71" spans="1:14" s="113" customFormat="1">
      <c r="A71" s="371"/>
      <c r="B71" s="372"/>
      <c r="C71" s="380" t="s">
        <v>1803</v>
      </c>
      <c r="D71" s="396"/>
      <c r="E71" s="376"/>
      <c r="F71" s="994"/>
      <c r="G71" s="377"/>
      <c r="H71" s="374"/>
      <c r="I71" s="376"/>
      <c r="J71" s="1005" t="str">
        <f t="shared" si="0"/>
        <v/>
      </c>
      <c r="K71" s="347"/>
      <c r="L71" s="347"/>
      <c r="M71" s="347"/>
      <c r="N71" s="347"/>
    </row>
    <row r="72" spans="1:14" s="113" customFormat="1">
      <c r="A72" s="378"/>
      <c r="C72" s="380" t="s">
        <v>1804</v>
      </c>
      <c r="D72" s="381"/>
      <c r="E72" s="382"/>
      <c r="F72" s="995"/>
      <c r="G72" s="384"/>
      <c r="H72" s="383"/>
      <c r="I72" s="383"/>
      <c r="J72" s="1005" t="str">
        <f t="shared" ref="J72:J135" si="1">IF((ISBLANK(D72)),"",IF(G72&lt;=0,"CHYBNÁ CENA",""))</f>
        <v/>
      </c>
      <c r="K72" s="347"/>
      <c r="L72" s="347"/>
      <c r="M72" s="347"/>
      <c r="N72" s="347"/>
    </row>
    <row r="73" spans="1:14" s="113" customFormat="1" ht="22.5">
      <c r="A73" s="371">
        <v>2</v>
      </c>
      <c r="B73" s="372" t="s">
        <v>1805</v>
      </c>
      <c r="C73" s="373" t="s">
        <v>432</v>
      </c>
      <c r="D73" s="375" t="s">
        <v>1745</v>
      </c>
      <c r="E73" s="376">
        <v>5.76</v>
      </c>
      <c r="F73" s="994"/>
      <c r="G73" s="377">
        <f>E73*F73</f>
        <v>0</v>
      </c>
      <c r="H73" s="374" t="s">
        <v>2772</v>
      </c>
      <c r="I73" s="376"/>
      <c r="J73" s="1005" t="str">
        <f t="shared" si="1"/>
        <v>CHYBNÁ CENA</v>
      </c>
      <c r="K73" s="347"/>
      <c r="L73" s="347"/>
      <c r="M73" s="347"/>
      <c r="N73" s="347"/>
    </row>
    <row r="74" spans="1:14" s="113" customFormat="1">
      <c r="A74" s="378"/>
      <c r="B74" s="379" t="s">
        <v>577</v>
      </c>
      <c r="C74" s="380" t="s">
        <v>3788</v>
      </c>
      <c r="D74" s="381"/>
      <c r="E74" s="382"/>
      <c r="F74" s="995"/>
      <c r="G74" s="384"/>
      <c r="H74" s="383"/>
      <c r="I74" s="383"/>
      <c r="J74" s="1005" t="str">
        <f t="shared" si="1"/>
        <v/>
      </c>
      <c r="K74" s="347"/>
      <c r="L74" s="347"/>
      <c r="M74" s="347"/>
      <c r="N74" s="347"/>
    </row>
    <row r="75" spans="1:14" s="113" customFormat="1" ht="22.5">
      <c r="A75" s="371">
        <v>3</v>
      </c>
      <c r="B75" s="372" t="s">
        <v>433</v>
      </c>
      <c r="C75" s="373" t="s">
        <v>434</v>
      </c>
      <c r="D75" s="375" t="s">
        <v>1751</v>
      </c>
      <c r="E75" s="376">
        <v>4297.88</v>
      </c>
      <c r="F75" s="994"/>
      <c r="G75" s="377">
        <f>E75*F75</f>
        <v>0</v>
      </c>
      <c r="H75" s="374" t="s">
        <v>2772</v>
      </c>
      <c r="I75" s="376"/>
      <c r="J75" s="1005" t="str">
        <f t="shared" si="1"/>
        <v>CHYBNÁ CENA</v>
      </c>
      <c r="K75" s="347"/>
      <c r="L75" s="347"/>
      <c r="M75" s="347"/>
      <c r="N75" s="347"/>
    </row>
    <row r="76" spans="1:14" s="113" customFormat="1">
      <c r="A76" s="378"/>
      <c r="B76" s="379" t="s">
        <v>577</v>
      </c>
      <c r="C76" s="380" t="s">
        <v>435</v>
      </c>
      <c r="D76" s="381"/>
      <c r="E76" s="382"/>
      <c r="F76" s="995"/>
      <c r="G76" s="384"/>
      <c r="H76" s="383"/>
      <c r="I76" s="383"/>
      <c r="J76" s="1005" t="str">
        <f t="shared" si="1"/>
        <v/>
      </c>
      <c r="K76" s="347"/>
      <c r="L76" s="347"/>
      <c r="M76" s="347"/>
      <c r="N76" s="347"/>
    </row>
    <row r="77" spans="1:14" s="113" customFormat="1">
      <c r="A77" s="378"/>
      <c r="B77" s="379"/>
      <c r="C77" s="380" t="s">
        <v>436</v>
      </c>
      <c r="D77" s="381"/>
      <c r="E77" s="382"/>
      <c r="F77" s="995"/>
      <c r="G77" s="384"/>
      <c r="H77" s="383"/>
      <c r="I77" s="383"/>
      <c r="J77" s="1005" t="str">
        <f t="shared" si="1"/>
        <v/>
      </c>
      <c r="K77" s="347"/>
      <c r="L77" s="347"/>
      <c r="M77" s="347"/>
      <c r="N77" s="347"/>
    </row>
    <row r="78" spans="1:14" s="113" customFormat="1">
      <c r="A78" s="378"/>
      <c r="B78" s="379"/>
      <c r="C78" s="380" t="s">
        <v>437</v>
      </c>
      <c r="D78" s="381"/>
      <c r="E78" s="382"/>
      <c r="F78" s="995"/>
      <c r="G78" s="384"/>
      <c r="H78" s="383"/>
      <c r="I78" s="383"/>
      <c r="J78" s="1005" t="str">
        <f t="shared" si="1"/>
        <v/>
      </c>
      <c r="K78" s="347"/>
      <c r="L78" s="347"/>
      <c r="M78" s="347"/>
      <c r="N78" s="347"/>
    </row>
    <row r="79" spans="1:14" s="113" customFormat="1">
      <c r="A79" s="378"/>
      <c r="B79" s="379"/>
      <c r="C79" s="380" t="s">
        <v>438</v>
      </c>
      <c r="D79" s="381"/>
      <c r="E79" s="382"/>
      <c r="F79" s="995"/>
      <c r="G79" s="384"/>
      <c r="H79" s="383"/>
      <c r="I79" s="383"/>
      <c r="J79" s="1005" t="str">
        <f t="shared" si="1"/>
        <v/>
      </c>
      <c r="K79" s="347"/>
      <c r="L79" s="347"/>
      <c r="M79" s="347"/>
      <c r="N79" s="347"/>
    </row>
    <row r="80" spans="1:14" s="113" customFormat="1">
      <c r="A80" s="378"/>
      <c r="B80" s="379"/>
      <c r="C80" s="380" t="s">
        <v>439</v>
      </c>
      <c r="D80" s="381"/>
      <c r="E80" s="382"/>
      <c r="F80" s="995"/>
      <c r="G80" s="384"/>
      <c r="H80" s="383"/>
      <c r="I80" s="383"/>
      <c r="J80" s="1005" t="str">
        <f t="shared" si="1"/>
        <v/>
      </c>
      <c r="K80" s="347"/>
      <c r="L80" s="347"/>
      <c r="M80" s="347"/>
      <c r="N80" s="347"/>
    </row>
    <row r="81" spans="1:14" s="113" customFormat="1">
      <c r="A81" s="378"/>
      <c r="B81" s="379"/>
      <c r="C81" s="380" t="s">
        <v>440</v>
      </c>
      <c r="D81" s="381"/>
      <c r="E81" s="382"/>
      <c r="F81" s="995"/>
      <c r="G81" s="384"/>
      <c r="H81" s="383"/>
      <c r="I81" s="383"/>
      <c r="J81" s="1005" t="str">
        <f t="shared" si="1"/>
        <v/>
      </c>
      <c r="K81" s="347"/>
      <c r="L81" s="347"/>
      <c r="M81" s="347"/>
      <c r="N81" s="347"/>
    </row>
    <row r="82" spans="1:14" s="113" customFormat="1">
      <c r="A82" s="371">
        <v>4</v>
      </c>
      <c r="B82" s="372" t="s">
        <v>441</v>
      </c>
      <c r="C82" s="373" t="s">
        <v>442</v>
      </c>
      <c r="D82" s="375" t="s">
        <v>1751</v>
      </c>
      <c r="E82" s="376">
        <v>4297.88</v>
      </c>
      <c r="F82" s="994"/>
      <c r="G82" s="377">
        <f>E82*F82</f>
        <v>0</v>
      </c>
      <c r="H82" s="374"/>
      <c r="I82" s="376"/>
      <c r="J82" s="1005" t="str">
        <f t="shared" si="1"/>
        <v>CHYBNÁ CENA</v>
      </c>
      <c r="K82" s="347"/>
      <c r="L82" s="347"/>
      <c r="M82" s="347"/>
      <c r="N82" s="347"/>
    </row>
    <row r="83" spans="1:14" s="113" customFormat="1">
      <c r="A83" s="371"/>
      <c r="B83" s="379" t="s">
        <v>577</v>
      </c>
      <c r="C83" s="373"/>
      <c r="D83" s="375"/>
      <c r="E83" s="376"/>
      <c r="F83" s="994"/>
      <c r="G83" s="377"/>
      <c r="H83" s="374"/>
      <c r="I83" s="376"/>
      <c r="J83" s="1005" t="str">
        <f t="shared" si="1"/>
        <v/>
      </c>
      <c r="K83" s="347"/>
      <c r="L83" s="347"/>
      <c r="M83" s="347"/>
      <c r="N83" s="347"/>
    </row>
    <row r="84" spans="1:14" s="113" customFormat="1" ht="22.5">
      <c r="A84" s="371">
        <v>5</v>
      </c>
      <c r="B84" s="372" t="s">
        <v>443</v>
      </c>
      <c r="C84" s="373" t="s">
        <v>444</v>
      </c>
      <c r="D84" s="375" t="s">
        <v>1751</v>
      </c>
      <c r="E84" s="376">
        <v>34.56</v>
      </c>
      <c r="F84" s="994"/>
      <c r="G84" s="377">
        <f>E84*F84</f>
        <v>0</v>
      </c>
      <c r="H84" s="374" t="s">
        <v>2772</v>
      </c>
      <c r="I84" s="376"/>
      <c r="J84" s="1005" t="str">
        <f t="shared" si="1"/>
        <v>CHYBNÁ CENA</v>
      </c>
      <c r="K84" s="347"/>
      <c r="L84" s="347"/>
      <c r="M84" s="347"/>
      <c r="N84" s="347"/>
    </row>
    <row r="85" spans="1:14" s="113" customFormat="1">
      <c r="A85" s="378"/>
      <c r="B85" s="379" t="s">
        <v>577</v>
      </c>
      <c r="C85" s="380" t="s">
        <v>445</v>
      </c>
      <c r="D85" s="381"/>
      <c r="E85" s="382"/>
      <c r="F85" s="995"/>
      <c r="G85" s="384"/>
      <c r="H85" s="383"/>
      <c r="I85" s="383"/>
      <c r="J85" s="1005" t="str">
        <f t="shared" si="1"/>
        <v/>
      </c>
      <c r="K85" s="347"/>
      <c r="L85" s="347"/>
      <c r="M85" s="347"/>
      <c r="N85" s="347"/>
    </row>
    <row r="86" spans="1:14" s="113" customFormat="1">
      <c r="A86" s="371">
        <v>6</v>
      </c>
      <c r="B86" s="372" t="s">
        <v>446</v>
      </c>
      <c r="C86" s="373" t="s">
        <v>442</v>
      </c>
      <c r="D86" s="375" t="s">
        <v>1751</v>
      </c>
      <c r="E86" s="376">
        <v>34.56</v>
      </c>
      <c r="F86" s="994"/>
      <c r="G86" s="377">
        <f>E86*F86</f>
        <v>0</v>
      </c>
      <c r="H86" s="374"/>
      <c r="I86" s="376"/>
      <c r="J86" s="1005" t="str">
        <f t="shared" si="1"/>
        <v>CHYBNÁ CENA</v>
      </c>
      <c r="K86" s="347"/>
      <c r="L86" s="347"/>
      <c r="M86" s="347"/>
      <c r="N86" s="347"/>
    </row>
    <row r="87" spans="1:14" s="113" customFormat="1">
      <c r="A87" s="371"/>
      <c r="B87" s="379" t="s">
        <v>577</v>
      </c>
      <c r="C87" s="373"/>
      <c r="D87" s="375"/>
      <c r="E87" s="376"/>
      <c r="F87" s="994"/>
      <c r="G87" s="377"/>
      <c r="H87" s="374"/>
      <c r="I87" s="376"/>
      <c r="J87" s="1005" t="str">
        <f t="shared" si="1"/>
        <v/>
      </c>
      <c r="K87" s="347"/>
      <c r="L87" s="347"/>
      <c r="M87" s="347"/>
      <c r="N87" s="347"/>
    </row>
    <row r="88" spans="1:14" s="113" customFormat="1">
      <c r="A88" s="371">
        <v>7</v>
      </c>
      <c r="B88" s="372" t="s">
        <v>447</v>
      </c>
      <c r="C88" s="373" t="s">
        <v>448</v>
      </c>
      <c r="D88" s="375" t="s">
        <v>1766</v>
      </c>
      <c r="E88" s="376">
        <v>74.47</v>
      </c>
      <c r="F88" s="994"/>
      <c r="G88" s="377">
        <f>E88*F88</f>
        <v>0</v>
      </c>
      <c r="H88" s="374" t="s">
        <v>4078</v>
      </c>
      <c r="I88" s="376"/>
      <c r="J88" s="1005" t="str">
        <f t="shared" si="1"/>
        <v>CHYBNÁ CENA</v>
      </c>
      <c r="K88" s="347"/>
      <c r="L88" s="347"/>
      <c r="M88" s="347"/>
      <c r="N88" s="347"/>
    </row>
    <row r="89" spans="1:14" s="113" customFormat="1">
      <c r="A89" s="378"/>
      <c r="B89" s="379" t="s">
        <v>577</v>
      </c>
      <c r="C89" s="380" t="s">
        <v>3485</v>
      </c>
      <c r="D89" s="381"/>
      <c r="E89" s="382"/>
      <c r="F89" s="995"/>
      <c r="G89" s="384"/>
      <c r="H89" s="383"/>
      <c r="I89" s="383"/>
      <c r="J89" s="1005" t="str">
        <f t="shared" si="1"/>
        <v/>
      </c>
      <c r="K89" s="347"/>
      <c r="L89" s="347"/>
      <c r="M89" s="347"/>
      <c r="N89" s="347"/>
    </row>
    <row r="90" spans="1:14" s="113" customFormat="1">
      <c r="A90" s="378"/>
      <c r="B90" s="379"/>
      <c r="C90" s="380" t="s">
        <v>3519</v>
      </c>
      <c r="D90" s="381"/>
      <c r="E90" s="382"/>
      <c r="F90" s="995"/>
      <c r="G90" s="384"/>
      <c r="H90" s="383"/>
      <c r="I90" s="383"/>
      <c r="J90" s="1005" t="str">
        <f t="shared" si="1"/>
        <v/>
      </c>
      <c r="K90" s="347"/>
      <c r="L90" s="347"/>
      <c r="M90" s="347"/>
      <c r="N90" s="347"/>
    </row>
    <row r="91" spans="1:14" s="113" customFormat="1" ht="22.5">
      <c r="A91" s="371">
        <v>8</v>
      </c>
      <c r="B91" s="372" t="s">
        <v>1913</v>
      </c>
      <c r="C91" s="373" t="s">
        <v>1914</v>
      </c>
      <c r="D91" s="375" t="s">
        <v>4492</v>
      </c>
      <c r="E91" s="376">
        <v>13</v>
      </c>
      <c r="F91" s="994"/>
      <c r="G91" s="377">
        <f>E91*F91</f>
        <v>0</v>
      </c>
      <c r="H91" s="374" t="s">
        <v>3787</v>
      </c>
      <c r="I91" s="376"/>
      <c r="J91" s="1005" t="str">
        <f t="shared" si="1"/>
        <v>CHYBNÁ CENA</v>
      </c>
      <c r="K91" s="347"/>
      <c r="L91" s="347"/>
      <c r="M91" s="347"/>
      <c r="N91" s="347"/>
    </row>
    <row r="92" spans="1:14" s="113" customFormat="1">
      <c r="A92" s="378"/>
      <c r="B92" s="395"/>
      <c r="C92" s="380" t="s">
        <v>1915</v>
      </c>
      <c r="D92" s="381"/>
      <c r="E92" s="382"/>
      <c r="F92" s="995"/>
      <c r="G92" s="384"/>
      <c r="H92" s="383"/>
      <c r="I92" s="383"/>
      <c r="J92" s="1005" t="str">
        <f t="shared" si="1"/>
        <v/>
      </c>
      <c r="K92" s="347"/>
      <c r="L92" s="347"/>
      <c r="M92" s="347"/>
      <c r="N92" s="347"/>
    </row>
    <row r="93" spans="1:14" s="113" customFormat="1">
      <c r="A93" s="378"/>
      <c r="B93" s="395"/>
      <c r="C93" s="380" t="s">
        <v>1916</v>
      </c>
      <c r="D93" s="381"/>
      <c r="E93" s="382"/>
      <c r="F93" s="995"/>
      <c r="G93" s="384"/>
      <c r="H93" s="383"/>
      <c r="I93" s="383"/>
      <c r="J93" s="1005" t="str">
        <f t="shared" si="1"/>
        <v/>
      </c>
      <c r="K93" s="347"/>
      <c r="L93" s="347"/>
      <c r="M93" s="347"/>
      <c r="N93" s="347"/>
    </row>
    <row r="94" spans="1:14" s="113" customFormat="1">
      <c r="A94" s="378"/>
      <c r="B94" s="395"/>
      <c r="C94" s="380" t="s">
        <v>1917</v>
      </c>
      <c r="D94" s="381"/>
      <c r="E94" s="382"/>
      <c r="F94" s="995"/>
      <c r="G94" s="384"/>
      <c r="H94" s="383"/>
      <c r="I94" s="383"/>
      <c r="J94" s="1005" t="str">
        <f t="shared" si="1"/>
        <v/>
      </c>
      <c r="K94" s="347"/>
      <c r="L94" s="347"/>
      <c r="M94" s="347"/>
      <c r="N94" s="347"/>
    </row>
    <row r="95" spans="1:14" s="113" customFormat="1">
      <c r="A95" s="378"/>
      <c r="B95" s="395"/>
      <c r="C95" s="380" t="s">
        <v>1918</v>
      </c>
      <c r="D95" s="381"/>
      <c r="E95" s="382"/>
      <c r="F95" s="995"/>
      <c r="G95" s="384"/>
      <c r="H95" s="383"/>
      <c r="I95" s="383"/>
      <c r="J95" s="1005" t="str">
        <f t="shared" si="1"/>
        <v/>
      </c>
      <c r="K95" s="347"/>
      <c r="L95" s="347"/>
      <c r="M95" s="347"/>
      <c r="N95" s="347"/>
    </row>
    <row r="96" spans="1:14" s="113" customFormat="1" ht="22.5">
      <c r="A96" s="371">
        <v>9</v>
      </c>
      <c r="B96" s="372" t="s">
        <v>1919</v>
      </c>
      <c r="C96" s="373" t="s">
        <v>1920</v>
      </c>
      <c r="D96" s="375" t="s">
        <v>4492</v>
      </c>
      <c r="E96" s="376">
        <v>16</v>
      </c>
      <c r="F96" s="994"/>
      <c r="G96" s="377">
        <f>E96*F96</f>
        <v>0</v>
      </c>
      <c r="H96" s="374" t="s">
        <v>3787</v>
      </c>
      <c r="I96" s="376"/>
      <c r="J96" s="1005" t="str">
        <f t="shared" si="1"/>
        <v>CHYBNÁ CENA</v>
      </c>
      <c r="K96" s="347"/>
      <c r="L96" s="347"/>
      <c r="M96" s="347"/>
      <c r="N96" s="347"/>
    </row>
    <row r="97" spans="1:14" s="113" customFormat="1">
      <c r="A97" s="378"/>
      <c r="B97" s="395"/>
      <c r="C97" s="380" t="s">
        <v>1921</v>
      </c>
      <c r="D97" s="381"/>
      <c r="E97" s="382"/>
      <c r="F97" s="995"/>
      <c r="G97" s="384"/>
      <c r="H97" s="383"/>
      <c r="I97" s="383"/>
      <c r="J97" s="1005" t="str">
        <f t="shared" si="1"/>
        <v/>
      </c>
      <c r="K97" s="347"/>
      <c r="L97" s="347"/>
      <c r="M97" s="347"/>
      <c r="N97" s="347"/>
    </row>
    <row r="98" spans="1:14" s="113" customFormat="1">
      <c r="A98" s="378"/>
      <c r="B98" s="395"/>
      <c r="C98" s="380" t="s">
        <v>1915</v>
      </c>
      <c r="D98" s="381"/>
      <c r="E98" s="382"/>
      <c r="F98" s="995"/>
      <c r="G98" s="384"/>
      <c r="H98" s="383"/>
      <c r="I98" s="383"/>
      <c r="J98" s="1005" t="str">
        <f t="shared" si="1"/>
        <v/>
      </c>
      <c r="K98" s="347"/>
      <c r="L98" s="347"/>
      <c r="M98" s="347"/>
      <c r="N98" s="347"/>
    </row>
    <row r="99" spans="1:14" s="113" customFormat="1">
      <c r="A99" s="378"/>
      <c r="B99" s="395"/>
      <c r="C99" s="380" t="s">
        <v>1916</v>
      </c>
      <c r="D99" s="381"/>
      <c r="E99" s="382"/>
      <c r="F99" s="995"/>
      <c r="G99" s="384"/>
      <c r="H99" s="383"/>
      <c r="I99" s="383"/>
      <c r="J99" s="1005" t="str">
        <f t="shared" si="1"/>
        <v/>
      </c>
      <c r="K99" s="347"/>
      <c r="L99" s="347"/>
      <c r="M99" s="347"/>
      <c r="N99" s="347"/>
    </row>
    <row r="100" spans="1:14" s="113" customFormat="1">
      <c r="A100" s="378"/>
      <c r="B100" s="395"/>
      <c r="C100" s="380" t="s">
        <v>1917</v>
      </c>
      <c r="D100" s="381"/>
      <c r="E100" s="382"/>
      <c r="F100" s="995"/>
      <c r="G100" s="384"/>
      <c r="H100" s="383"/>
      <c r="I100" s="383"/>
      <c r="J100" s="1005" t="str">
        <f t="shared" si="1"/>
        <v/>
      </c>
      <c r="K100" s="347"/>
      <c r="L100" s="347"/>
      <c r="M100" s="347"/>
      <c r="N100" s="347"/>
    </row>
    <row r="101" spans="1:14" s="113" customFormat="1" ht="22.5">
      <c r="A101" s="371">
        <v>10</v>
      </c>
      <c r="B101" s="372" t="s">
        <v>1922</v>
      </c>
      <c r="C101" s="373" t="s">
        <v>1923</v>
      </c>
      <c r="D101" s="375" t="s">
        <v>4492</v>
      </c>
      <c r="E101" s="376">
        <v>3.5</v>
      </c>
      <c r="F101" s="994"/>
      <c r="G101" s="377">
        <f>E101*F101</f>
        <v>0</v>
      </c>
      <c r="H101" s="374" t="s">
        <v>3787</v>
      </c>
      <c r="I101" s="376"/>
      <c r="J101" s="1005" t="str">
        <f t="shared" si="1"/>
        <v>CHYBNÁ CENA</v>
      </c>
      <c r="K101" s="347"/>
      <c r="L101" s="347"/>
      <c r="M101" s="347"/>
      <c r="N101" s="347"/>
    </row>
    <row r="102" spans="1:14" s="113" customFormat="1">
      <c r="A102" s="378"/>
      <c r="B102" s="395"/>
      <c r="C102" s="380" t="s">
        <v>1924</v>
      </c>
      <c r="D102" s="381"/>
      <c r="E102" s="382"/>
      <c r="F102" s="995"/>
      <c r="G102" s="384"/>
      <c r="H102" s="383"/>
      <c r="I102" s="383"/>
      <c r="J102" s="1005" t="str">
        <f t="shared" si="1"/>
        <v/>
      </c>
      <c r="K102" s="347"/>
      <c r="L102" s="347"/>
      <c r="M102" s="347"/>
      <c r="N102" s="347"/>
    </row>
    <row r="103" spans="1:14" ht="22.5">
      <c r="A103" s="371">
        <v>11</v>
      </c>
      <c r="B103" s="372" t="s">
        <v>1925</v>
      </c>
      <c r="C103" s="373" t="s">
        <v>1926</v>
      </c>
      <c r="D103" s="375" t="s">
        <v>1745</v>
      </c>
      <c r="E103" s="376">
        <v>47.637</v>
      </c>
      <c r="F103" s="994"/>
      <c r="G103" s="377">
        <f>E103*F103</f>
        <v>0</v>
      </c>
      <c r="H103" s="374" t="s">
        <v>2772</v>
      </c>
      <c r="I103" s="376"/>
      <c r="J103" s="1005" t="str">
        <f t="shared" si="1"/>
        <v>CHYBNÁ CENA</v>
      </c>
      <c r="K103" s="225"/>
      <c r="L103" s="348"/>
      <c r="M103" s="348"/>
      <c r="N103" s="348"/>
    </row>
    <row r="104" spans="1:14">
      <c r="A104" s="378"/>
      <c r="B104" s="379" t="s">
        <v>577</v>
      </c>
      <c r="C104" s="380" t="s">
        <v>1927</v>
      </c>
      <c r="D104" s="381"/>
      <c r="E104" s="382"/>
      <c r="F104" s="995"/>
      <c r="G104" s="384"/>
      <c r="H104" s="383"/>
      <c r="I104" s="383"/>
      <c r="J104" s="1005" t="str">
        <f t="shared" si="1"/>
        <v/>
      </c>
      <c r="K104" s="225"/>
      <c r="L104" s="348"/>
      <c r="M104" s="348"/>
      <c r="N104" s="348"/>
    </row>
    <row r="105" spans="1:14">
      <c r="A105" s="378"/>
      <c r="B105" s="395"/>
      <c r="C105" s="380" t="s">
        <v>1928</v>
      </c>
      <c r="D105" s="381"/>
      <c r="E105" s="382"/>
      <c r="F105" s="995"/>
      <c r="G105" s="384"/>
      <c r="H105" s="383"/>
      <c r="I105" s="383"/>
      <c r="J105" s="1005" t="str">
        <f t="shared" si="1"/>
        <v/>
      </c>
      <c r="K105" s="225"/>
      <c r="L105" s="348"/>
      <c r="M105" s="348"/>
      <c r="N105" s="348"/>
    </row>
    <row r="106" spans="1:14">
      <c r="A106" s="378"/>
      <c r="B106" s="395"/>
      <c r="C106" s="380" t="s">
        <v>1929</v>
      </c>
      <c r="D106" s="381"/>
      <c r="E106" s="382"/>
      <c r="F106" s="995"/>
      <c r="G106" s="384"/>
      <c r="H106" s="383"/>
      <c r="I106" s="383"/>
      <c r="J106" s="1005" t="str">
        <f t="shared" si="1"/>
        <v/>
      </c>
      <c r="K106" s="225"/>
      <c r="L106" s="348"/>
      <c r="M106" s="348"/>
      <c r="N106" s="348"/>
    </row>
    <row r="107" spans="1:14" ht="22.5">
      <c r="A107" s="371">
        <v>12</v>
      </c>
      <c r="B107" s="372" t="s">
        <v>1930</v>
      </c>
      <c r="C107" s="373" t="s">
        <v>1931</v>
      </c>
      <c r="D107" s="375" t="s">
        <v>1745</v>
      </c>
      <c r="E107" s="376">
        <v>65.638499999999993</v>
      </c>
      <c r="F107" s="994"/>
      <c r="G107" s="377">
        <f>E107*F107</f>
        <v>0</v>
      </c>
      <c r="H107" s="374" t="s">
        <v>2772</v>
      </c>
      <c r="I107" s="376"/>
      <c r="J107" s="1005" t="str">
        <f t="shared" si="1"/>
        <v>CHYBNÁ CENA</v>
      </c>
      <c r="K107" s="225"/>
      <c r="L107" s="348"/>
      <c r="M107" s="348"/>
      <c r="N107" s="348"/>
    </row>
    <row r="108" spans="1:14">
      <c r="A108" s="378"/>
      <c r="B108" s="379" t="s">
        <v>577</v>
      </c>
      <c r="C108" s="380" t="s">
        <v>1932</v>
      </c>
      <c r="D108" s="381"/>
      <c r="E108" s="382"/>
      <c r="F108" s="995"/>
      <c r="G108" s="384"/>
      <c r="H108" s="383"/>
      <c r="I108" s="383"/>
      <c r="J108" s="1005" t="str">
        <f t="shared" si="1"/>
        <v/>
      </c>
      <c r="K108" s="225"/>
      <c r="L108" s="348"/>
      <c r="M108" s="348"/>
      <c r="N108" s="348"/>
    </row>
    <row r="109" spans="1:14">
      <c r="A109" s="378"/>
      <c r="B109" s="395"/>
      <c r="C109" s="380" t="s">
        <v>1933</v>
      </c>
      <c r="D109" s="381"/>
      <c r="E109" s="382"/>
      <c r="F109" s="995"/>
      <c r="G109" s="384"/>
      <c r="H109" s="383"/>
      <c r="I109" s="383"/>
      <c r="J109" s="1005" t="str">
        <f t="shared" si="1"/>
        <v/>
      </c>
      <c r="K109" s="225"/>
      <c r="L109" s="348"/>
      <c r="M109" s="348"/>
      <c r="N109" s="348"/>
    </row>
    <row r="110" spans="1:14">
      <c r="A110" s="378"/>
      <c r="B110" s="395"/>
      <c r="C110" s="380" t="s">
        <v>1934</v>
      </c>
      <c r="D110" s="381"/>
      <c r="E110" s="382"/>
      <c r="F110" s="995"/>
      <c r="G110" s="384"/>
      <c r="H110" s="383"/>
      <c r="I110" s="383"/>
      <c r="J110" s="1005" t="str">
        <f t="shared" si="1"/>
        <v/>
      </c>
      <c r="K110" s="225"/>
      <c r="L110" s="348"/>
      <c r="M110" s="348"/>
      <c r="N110" s="348"/>
    </row>
    <row r="111" spans="1:14" ht="22.5">
      <c r="A111" s="371">
        <v>13</v>
      </c>
      <c r="B111" s="372" t="s">
        <v>1930</v>
      </c>
      <c r="C111" s="373" t="s">
        <v>1935</v>
      </c>
      <c r="D111" s="375" t="s">
        <v>1745</v>
      </c>
      <c r="E111" s="376">
        <v>1.0720000000000001</v>
      </c>
      <c r="F111" s="994"/>
      <c r="G111" s="377">
        <f>E111*F111</f>
        <v>0</v>
      </c>
      <c r="H111" s="374" t="s">
        <v>2772</v>
      </c>
      <c r="I111" s="376"/>
      <c r="J111" s="1005" t="str">
        <f t="shared" si="1"/>
        <v>CHYBNÁ CENA</v>
      </c>
      <c r="K111" s="349"/>
      <c r="L111" s="348"/>
      <c r="M111" s="348"/>
      <c r="N111" s="348"/>
    </row>
    <row r="112" spans="1:14">
      <c r="A112" s="378"/>
      <c r="B112" s="379" t="s">
        <v>577</v>
      </c>
      <c r="C112" s="380" t="s">
        <v>1936</v>
      </c>
      <c r="D112" s="381"/>
      <c r="E112" s="382"/>
      <c r="F112" s="995"/>
      <c r="G112" s="384"/>
      <c r="H112" s="383"/>
      <c r="I112" s="383"/>
      <c r="J112" s="1005" t="str">
        <f t="shared" si="1"/>
        <v/>
      </c>
      <c r="K112" s="349"/>
      <c r="L112" s="348"/>
      <c r="M112" s="348"/>
      <c r="N112" s="348"/>
    </row>
    <row r="113" spans="1:14" ht="22.5">
      <c r="A113" s="371">
        <v>14</v>
      </c>
      <c r="B113" s="372" t="s">
        <v>1937</v>
      </c>
      <c r="C113" s="373" t="s">
        <v>1938</v>
      </c>
      <c r="D113" s="375" t="s">
        <v>1751</v>
      </c>
      <c r="E113" s="376">
        <v>1176.8399999999999</v>
      </c>
      <c r="F113" s="994"/>
      <c r="G113" s="377">
        <f>E113*F113</f>
        <v>0</v>
      </c>
      <c r="H113" s="374" t="s">
        <v>2772</v>
      </c>
      <c r="I113" s="376"/>
      <c r="J113" s="1005" t="str">
        <f t="shared" si="1"/>
        <v>CHYBNÁ CENA</v>
      </c>
      <c r="K113" s="349"/>
      <c r="L113" s="348"/>
      <c r="M113" s="348"/>
      <c r="N113" s="348"/>
    </row>
    <row r="114" spans="1:14">
      <c r="A114" s="378"/>
      <c r="B114" s="379" t="s">
        <v>577</v>
      </c>
      <c r="C114" s="380" t="s">
        <v>1939</v>
      </c>
      <c r="D114" s="381"/>
      <c r="E114" s="382"/>
      <c r="F114" s="995"/>
      <c r="G114" s="384"/>
      <c r="H114" s="374"/>
      <c r="I114" s="383"/>
      <c r="J114" s="1005" t="str">
        <f t="shared" si="1"/>
        <v/>
      </c>
      <c r="K114" s="349"/>
      <c r="L114" s="348"/>
      <c r="M114" s="348"/>
      <c r="N114" s="348"/>
    </row>
    <row r="115" spans="1:14">
      <c r="A115" s="378"/>
      <c r="B115" s="395"/>
      <c r="C115" s="380" t="s">
        <v>1940</v>
      </c>
      <c r="D115" s="381"/>
      <c r="E115" s="382"/>
      <c r="F115" s="995"/>
      <c r="G115" s="384"/>
      <c r="H115" s="374"/>
      <c r="I115" s="383"/>
      <c r="J115" s="1005" t="str">
        <f t="shared" si="1"/>
        <v/>
      </c>
      <c r="K115" s="349"/>
      <c r="L115" s="348"/>
      <c r="M115" s="348"/>
      <c r="N115" s="348"/>
    </row>
    <row r="116" spans="1:14">
      <c r="A116" s="378"/>
      <c r="B116" s="395"/>
      <c r="C116" s="380" t="s">
        <v>1941</v>
      </c>
      <c r="D116" s="381"/>
      <c r="E116" s="382"/>
      <c r="F116" s="995"/>
      <c r="G116" s="384"/>
      <c r="H116" s="374"/>
      <c r="I116" s="383"/>
      <c r="J116" s="1005" t="str">
        <f t="shared" si="1"/>
        <v/>
      </c>
      <c r="K116" s="349"/>
      <c r="L116" s="348"/>
      <c r="M116" s="348"/>
      <c r="N116" s="348"/>
    </row>
    <row r="117" spans="1:14">
      <c r="A117" s="378"/>
      <c r="B117" s="395"/>
      <c r="C117" s="380" t="s">
        <v>1942</v>
      </c>
      <c r="D117" s="381"/>
      <c r="E117" s="382"/>
      <c r="F117" s="995"/>
      <c r="G117" s="384"/>
      <c r="H117" s="374"/>
      <c r="I117" s="383"/>
      <c r="J117" s="1005" t="str">
        <f t="shared" si="1"/>
        <v/>
      </c>
      <c r="K117" s="349"/>
      <c r="L117" s="348"/>
      <c r="M117" s="348"/>
      <c r="N117" s="348"/>
    </row>
    <row r="118" spans="1:14">
      <c r="A118" s="378"/>
      <c r="B118" s="395"/>
      <c r="C118" s="380" t="s">
        <v>1943</v>
      </c>
      <c r="D118" s="381"/>
      <c r="E118" s="382"/>
      <c r="F118" s="995"/>
      <c r="G118" s="384"/>
      <c r="H118" s="374"/>
      <c r="I118" s="383"/>
      <c r="J118" s="1005" t="str">
        <f t="shared" si="1"/>
        <v/>
      </c>
      <c r="K118" s="349"/>
      <c r="L118" s="348"/>
      <c r="M118" s="348"/>
      <c r="N118" s="348"/>
    </row>
    <row r="119" spans="1:14">
      <c r="A119" s="378"/>
      <c r="B119" s="395"/>
      <c r="C119" s="380" t="s">
        <v>1944</v>
      </c>
      <c r="D119" s="381"/>
      <c r="E119" s="382"/>
      <c r="F119" s="995"/>
      <c r="G119" s="384"/>
      <c r="H119" s="374"/>
      <c r="I119" s="383"/>
      <c r="J119" s="1005" t="str">
        <f t="shared" si="1"/>
        <v/>
      </c>
      <c r="K119" s="349"/>
      <c r="L119" s="348"/>
      <c r="M119" s="348"/>
      <c r="N119" s="348"/>
    </row>
    <row r="120" spans="1:14">
      <c r="A120" s="371">
        <v>15</v>
      </c>
      <c r="B120" s="372" t="s">
        <v>1945</v>
      </c>
      <c r="C120" s="373" t="s">
        <v>1946</v>
      </c>
      <c r="D120" s="375" t="s">
        <v>1751</v>
      </c>
      <c r="E120" s="376">
        <v>1176.8399999999999</v>
      </c>
      <c r="F120" s="994"/>
      <c r="G120" s="377">
        <f>E120*F120</f>
        <v>0</v>
      </c>
      <c r="H120" s="374"/>
      <c r="I120" s="376"/>
      <c r="J120" s="1005" t="str">
        <f t="shared" si="1"/>
        <v>CHYBNÁ CENA</v>
      </c>
      <c r="K120" s="349"/>
      <c r="L120" s="348"/>
      <c r="M120" s="348"/>
      <c r="N120" s="348"/>
    </row>
    <row r="121" spans="1:14">
      <c r="A121" s="371"/>
      <c r="B121" s="379" t="s">
        <v>577</v>
      </c>
      <c r="C121" s="373"/>
      <c r="D121" s="375"/>
      <c r="E121" s="376"/>
      <c r="F121" s="994"/>
      <c r="G121" s="377"/>
      <c r="H121" s="374"/>
      <c r="I121" s="376"/>
      <c r="J121" s="1005" t="str">
        <f t="shared" si="1"/>
        <v/>
      </c>
      <c r="K121" s="349"/>
      <c r="L121" s="348"/>
      <c r="M121" s="348"/>
      <c r="N121" s="348"/>
    </row>
    <row r="122" spans="1:14" ht="22.5">
      <c r="A122" s="371">
        <v>17</v>
      </c>
      <c r="B122" s="372" t="s">
        <v>1947</v>
      </c>
      <c r="C122" s="373" t="s">
        <v>1948</v>
      </c>
      <c r="D122" s="375" t="s">
        <v>1745</v>
      </c>
      <c r="E122" s="376">
        <v>20.741299999999999</v>
      </c>
      <c r="F122" s="994"/>
      <c r="G122" s="377">
        <f>E122*F122</f>
        <v>0</v>
      </c>
      <c r="H122" s="374" t="s">
        <v>2772</v>
      </c>
      <c r="I122" s="376"/>
      <c r="J122" s="1005" t="str">
        <f t="shared" si="1"/>
        <v>CHYBNÁ CENA</v>
      </c>
      <c r="K122" s="349"/>
      <c r="L122" s="348"/>
      <c r="M122" s="348"/>
      <c r="N122" s="348"/>
    </row>
    <row r="123" spans="1:14">
      <c r="A123" s="378"/>
      <c r="B123" s="379" t="s">
        <v>577</v>
      </c>
      <c r="C123" s="380" t="s">
        <v>1949</v>
      </c>
      <c r="D123" s="381"/>
      <c r="E123" s="382"/>
      <c r="F123" s="995"/>
      <c r="G123" s="384"/>
      <c r="H123" s="383"/>
      <c r="I123" s="383"/>
      <c r="J123" s="1005" t="str">
        <f t="shared" si="1"/>
        <v/>
      </c>
      <c r="K123" s="349"/>
      <c r="L123" s="348"/>
      <c r="M123" s="348"/>
      <c r="N123" s="348"/>
    </row>
    <row r="124" spans="1:14" ht="22.5">
      <c r="A124" s="371">
        <v>18</v>
      </c>
      <c r="B124" s="372" t="s">
        <v>1950</v>
      </c>
      <c r="C124" s="373" t="s">
        <v>1951</v>
      </c>
      <c r="D124" s="375" t="s">
        <v>1751</v>
      </c>
      <c r="E124" s="376">
        <v>55.906500000000001</v>
      </c>
      <c r="F124" s="994"/>
      <c r="G124" s="377">
        <f>E124*F124</f>
        <v>0</v>
      </c>
      <c r="H124" s="374" t="s">
        <v>2772</v>
      </c>
      <c r="I124" s="376"/>
      <c r="J124" s="1005" t="str">
        <f t="shared" si="1"/>
        <v>CHYBNÁ CENA</v>
      </c>
      <c r="K124" s="349"/>
      <c r="L124" s="348"/>
      <c r="M124" s="348"/>
      <c r="N124" s="348"/>
    </row>
    <row r="125" spans="1:14">
      <c r="A125" s="378"/>
      <c r="B125" s="379" t="s">
        <v>577</v>
      </c>
      <c r="C125" s="380" t="s">
        <v>1827</v>
      </c>
      <c r="D125" s="381"/>
      <c r="E125" s="382"/>
      <c r="F125" s="995"/>
      <c r="G125" s="384"/>
      <c r="H125" s="383"/>
      <c r="I125" s="383"/>
      <c r="J125" s="1005" t="str">
        <f t="shared" si="1"/>
        <v/>
      </c>
      <c r="K125" s="349"/>
      <c r="L125" s="348"/>
      <c r="M125" s="348"/>
      <c r="N125" s="348"/>
    </row>
    <row r="126" spans="1:14">
      <c r="A126" s="371">
        <v>19</v>
      </c>
      <c r="B126" s="372" t="s">
        <v>1828</v>
      </c>
      <c r="C126" s="373" t="s">
        <v>1829</v>
      </c>
      <c r="D126" s="375" t="s">
        <v>1751</v>
      </c>
      <c r="E126" s="376">
        <v>55.91</v>
      </c>
      <c r="F126" s="994"/>
      <c r="G126" s="377">
        <f>E126*F126</f>
        <v>0</v>
      </c>
      <c r="H126" s="374"/>
      <c r="I126" s="376"/>
      <c r="J126" s="1005" t="str">
        <f t="shared" si="1"/>
        <v>CHYBNÁ CENA</v>
      </c>
      <c r="K126" s="349"/>
      <c r="L126" s="348"/>
      <c r="M126" s="348"/>
      <c r="N126" s="348"/>
    </row>
    <row r="127" spans="1:14">
      <c r="A127" s="371"/>
      <c r="B127" s="379" t="s">
        <v>577</v>
      </c>
      <c r="C127" s="373"/>
      <c r="D127" s="375"/>
      <c r="E127" s="376"/>
      <c r="F127" s="994"/>
      <c r="G127" s="377"/>
      <c r="H127" s="374"/>
      <c r="I127" s="376"/>
      <c r="J127" s="1005" t="str">
        <f t="shared" si="1"/>
        <v/>
      </c>
      <c r="K127" s="349"/>
      <c r="L127" s="348"/>
      <c r="M127" s="348"/>
      <c r="N127" s="348"/>
    </row>
    <row r="128" spans="1:14">
      <c r="A128" s="385"/>
      <c r="B128" s="386" t="s">
        <v>391</v>
      </c>
      <c r="C128" s="387" t="str">
        <f>CONCATENATE(B65," ",C65)</f>
        <v>3 Svislé a kompletní konstrukce</v>
      </c>
      <c r="D128" s="389"/>
      <c r="E128" s="390"/>
      <c r="F128" s="999"/>
      <c r="G128" s="391">
        <f>SUM(G65:G127)</f>
        <v>0</v>
      </c>
      <c r="H128" s="388"/>
      <c r="I128" s="390"/>
      <c r="J128" s="1005" t="str">
        <f t="shared" si="1"/>
        <v/>
      </c>
      <c r="K128" s="349"/>
      <c r="L128" s="348"/>
      <c r="M128" s="348"/>
      <c r="N128" s="348"/>
    </row>
    <row r="129" spans="1:14">
      <c r="A129" s="365" t="s">
        <v>4676</v>
      </c>
      <c r="B129" s="366" t="s">
        <v>4462</v>
      </c>
      <c r="C129" s="392" t="s">
        <v>1830</v>
      </c>
      <c r="D129" s="394"/>
      <c r="E129" s="369"/>
      <c r="F129" s="1001"/>
      <c r="G129" s="370"/>
      <c r="H129" s="393"/>
      <c r="I129" s="369"/>
      <c r="J129" s="1005" t="str">
        <f t="shared" si="1"/>
        <v/>
      </c>
      <c r="K129" s="349"/>
      <c r="L129" s="348"/>
      <c r="M129" s="348"/>
      <c r="N129" s="348"/>
    </row>
    <row r="130" spans="1:14" ht="22.5">
      <c r="A130" s="371">
        <v>1</v>
      </c>
      <c r="B130" s="372" t="s">
        <v>1831</v>
      </c>
      <c r="C130" s="373" t="s">
        <v>1832</v>
      </c>
      <c r="D130" s="375" t="s">
        <v>1745</v>
      </c>
      <c r="E130" s="376">
        <v>1399.78</v>
      </c>
      <c r="F130" s="994"/>
      <c r="G130" s="377">
        <f>E130*F130</f>
        <v>0</v>
      </c>
      <c r="H130" s="374" t="s">
        <v>2772</v>
      </c>
      <c r="I130" s="376"/>
      <c r="J130" s="1005" t="str">
        <f t="shared" si="1"/>
        <v>CHYBNÁ CENA</v>
      </c>
      <c r="K130" s="349"/>
      <c r="L130" s="348"/>
      <c r="M130" s="348"/>
      <c r="N130" s="348"/>
    </row>
    <row r="131" spans="1:14">
      <c r="A131" s="378"/>
      <c r="B131" s="379" t="s">
        <v>577</v>
      </c>
      <c r="C131" s="380" t="s">
        <v>313</v>
      </c>
      <c r="D131" s="381"/>
      <c r="E131" s="382"/>
      <c r="F131" s="995"/>
      <c r="G131" s="384"/>
      <c r="H131" s="383"/>
      <c r="I131" s="383"/>
      <c r="J131" s="1005" t="str">
        <f t="shared" si="1"/>
        <v/>
      </c>
      <c r="K131" s="349"/>
      <c r="L131" s="348"/>
      <c r="M131" s="348"/>
      <c r="N131" s="348"/>
    </row>
    <row r="132" spans="1:14">
      <c r="A132" s="378"/>
      <c r="B132" s="379"/>
      <c r="C132" s="380" t="s">
        <v>314</v>
      </c>
      <c r="D132" s="381"/>
      <c r="E132" s="382"/>
      <c r="F132" s="995"/>
      <c r="G132" s="384"/>
      <c r="H132" s="383"/>
      <c r="I132" s="383"/>
      <c r="J132" s="1005" t="str">
        <f t="shared" si="1"/>
        <v/>
      </c>
      <c r="K132" s="349"/>
      <c r="L132" s="348"/>
      <c r="M132" s="348"/>
      <c r="N132" s="348"/>
    </row>
    <row r="133" spans="1:14">
      <c r="A133" s="378"/>
      <c r="B133" s="395"/>
      <c r="C133" s="380" t="s">
        <v>315</v>
      </c>
      <c r="D133" s="381"/>
      <c r="E133" s="382"/>
      <c r="F133" s="995"/>
      <c r="G133" s="384"/>
      <c r="H133" s="383"/>
      <c r="I133" s="383"/>
      <c r="J133" s="1005" t="str">
        <f t="shared" si="1"/>
        <v/>
      </c>
      <c r="K133" s="349"/>
      <c r="L133" s="348"/>
      <c r="M133" s="348"/>
      <c r="N133" s="348"/>
    </row>
    <row r="134" spans="1:14">
      <c r="A134" s="378"/>
      <c r="B134" s="395"/>
      <c r="C134" s="380" t="s">
        <v>316</v>
      </c>
      <c r="D134" s="381"/>
      <c r="E134" s="382"/>
      <c r="F134" s="995"/>
      <c r="G134" s="384"/>
      <c r="H134" s="383"/>
      <c r="I134" s="383"/>
      <c r="J134" s="1005" t="str">
        <f t="shared" si="1"/>
        <v/>
      </c>
      <c r="K134" s="349"/>
      <c r="L134" s="348"/>
      <c r="M134" s="348"/>
      <c r="N134" s="348"/>
    </row>
    <row r="135" spans="1:14">
      <c r="A135" s="378"/>
      <c r="B135" s="395"/>
      <c r="C135" s="380" t="s">
        <v>317</v>
      </c>
      <c r="D135" s="381"/>
      <c r="E135" s="382"/>
      <c r="F135" s="995"/>
      <c r="G135" s="384"/>
      <c r="H135" s="383"/>
      <c r="I135" s="383"/>
      <c r="J135" s="1005" t="str">
        <f t="shared" si="1"/>
        <v/>
      </c>
      <c r="K135" s="349"/>
      <c r="L135" s="348"/>
      <c r="M135" s="348"/>
      <c r="N135" s="348"/>
    </row>
    <row r="136" spans="1:14">
      <c r="A136" s="378"/>
      <c r="B136" s="395"/>
      <c r="C136" s="380" t="s">
        <v>1833</v>
      </c>
      <c r="D136" s="381"/>
      <c r="E136" s="382"/>
      <c r="F136" s="995"/>
      <c r="G136" s="384"/>
      <c r="H136" s="383"/>
      <c r="I136" s="383"/>
      <c r="J136" s="1005" t="str">
        <f t="shared" ref="J136:J199" si="2">IF((ISBLANK(D136)),"",IF(G136&lt;=0,"CHYBNÁ CENA",""))</f>
        <v/>
      </c>
      <c r="K136" s="349"/>
      <c r="L136" s="348"/>
      <c r="M136" s="348"/>
      <c r="N136" s="348"/>
    </row>
    <row r="137" spans="1:14" ht="22.5">
      <c r="A137" s="371">
        <v>2</v>
      </c>
      <c r="B137" s="372" t="s">
        <v>1834</v>
      </c>
      <c r="C137" s="373" t="s">
        <v>1835</v>
      </c>
      <c r="D137" s="375" t="s">
        <v>1745</v>
      </c>
      <c r="E137" s="376">
        <v>7.0875000000000004</v>
      </c>
      <c r="F137" s="994"/>
      <c r="G137" s="377">
        <f>E137*F137</f>
        <v>0</v>
      </c>
      <c r="H137" s="374" t="s">
        <v>2772</v>
      </c>
      <c r="I137" s="376"/>
      <c r="J137" s="1005" t="str">
        <f t="shared" si="2"/>
        <v>CHYBNÁ CENA</v>
      </c>
      <c r="K137" s="349"/>
      <c r="L137" s="348"/>
      <c r="M137" s="348"/>
      <c r="N137" s="348"/>
    </row>
    <row r="138" spans="1:14">
      <c r="A138" s="378"/>
      <c r="B138" s="379" t="s">
        <v>577</v>
      </c>
      <c r="C138" s="380" t="s">
        <v>1836</v>
      </c>
      <c r="D138" s="381"/>
      <c r="E138" s="382"/>
      <c r="F138" s="995"/>
      <c r="G138" s="384"/>
      <c r="H138" s="383"/>
      <c r="I138" s="383"/>
      <c r="J138" s="1005" t="str">
        <f t="shared" si="2"/>
        <v/>
      </c>
      <c r="K138" s="349"/>
      <c r="L138" s="348"/>
      <c r="M138" s="348"/>
      <c r="N138" s="348"/>
    </row>
    <row r="139" spans="1:14" ht="22.5">
      <c r="A139" s="371">
        <v>3</v>
      </c>
      <c r="B139" s="372" t="s">
        <v>1837</v>
      </c>
      <c r="C139" s="373" t="s">
        <v>1838</v>
      </c>
      <c r="D139" s="375" t="s">
        <v>1751</v>
      </c>
      <c r="E139" s="376">
        <v>8266.85</v>
      </c>
      <c r="F139" s="994"/>
      <c r="G139" s="377">
        <f>E139*F139</f>
        <v>0</v>
      </c>
      <c r="H139" s="374" t="s">
        <v>2772</v>
      </c>
      <c r="I139" s="376"/>
      <c r="J139" s="1005" t="str">
        <f t="shared" si="2"/>
        <v>CHYBNÁ CENA</v>
      </c>
      <c r="K139" s="349"/>
      <c r="L139" s="348"/>
      <c r="M139" s="348"/>
      <c r="N139" s="348"/>
    </row>
    <row r="140" spans="1:14">
      <c r="A140" s="378"/>
      <c r="B140" s="379" t="s">
        <v>577</v>
      </c>
      <c r="C140" s="380" t="s">
        <v>1839</v>
      </c>
      <c r="D140" s="381"/>
      <c r="E140" s="382"/>
      <c r="F140" s="995"/>
      <c r="G140" s="384"/>
      <c r="H140" s="383"/>
      <c r="I140" s="383"/>
      <c r="J140" s="1005" t="str">
        <f t="shared" si="2"/>
        <v/>
      </c>
      <c r="K140" s="349"/>
      <c r="L140" s="348"/>
      <c r="M140" s="348"/>
      <c r="N140" s="348"/>
    </row>
    <row r="141" spans="1:14">
      <c r="A141" s="378"/>
      <c r="B141" s="379"/>
      <c r="C141" s="380" t="s">
        <v>1840</v>
      </c>
      <c r="D141" s="381"/>
      <c r="E141" s="382"/>
      <c r="F141" s="995"/>
      <c r="G141" s="384"/>
      <c r="H141" s="383"/>
      <c r="I141" s="383"/>
      <c r="J141" s="1005" t="str">
        <f t="shared" si="2"/>
        <v/>
      </c>
      <c r="K141" s="349"/>
      <c r="L141" s="348"/>
      <c r="M141" s="348"/>
      <c r="N141" s="348"/>
    </row>
    <row r="142" spans="1:14">
      <c r="A142" s="378"/>
      <c r="B142" s="395"/>
      <c r="C142" s="380" t="s">
        <v>1841</v>
      </c>
      <c r="D142" s="381"/>
      <c r="E142" s="382"/>
      <c r="F142" s="995"/>
      <c r="G142" s="384"/>
      <c r="H142" s="383"/>
      <c r="I142" s="383"/>
      <c r="J142" s="1005" t="str">
        <f t="shared" si="2"/>
        <v/>
      </c>
      <c r="K142" s="349"/>
      <c r="L142" s="348"/>
      <c r="M142" s="348"/>
      <c r="N142" s="348"/>
    </row>
    <row r="143" spans="1:14">
      <c r="A143" s="378"/>
      <c r="B143" s="395"/>
      <c r="C143" s="380" t="s">
        <v>1842</v>
      </c>
      <c r="D143" s="381"/>
      <c r="E143" s="382"/>
      <c r="F143" s="995"/>
      <c r="G143" s="384"/>
      <c r="H143" s="383"/>
      <c r="I143" s="383"/>
      <c r="J143" s="1005" t="str">
        <f t="shared" si="2"/>
        <v/>
      </c>
      <c r="K143" s="349"/>
      <c r="L143" s="348"/>
      <c r="M143" s="348"/>
      <c r="N143" s="348"/>
    </row>
    <row r="144" spans="1:14">
      <c r="A144" s="378"/>
      <c r="B144" s="395"/>
      <c r="C144" s="380" t="s">
        <v>1843</v>
      </c>
      <c r="D144" s="381"/>
      <c r="E144" s="382"/>
      <c r="F144" s="995"/>
      <c r="G144" s="384"/>
      <c r="H144" s="383"/>
      <c r="I144" s="383"/>
      <c r="J144" s="1005" t="str">
        <f t="shared" si="2"/>
        <v/>
      </c>
      <c r="K144" s="349"/>
      <c r="L144" s="348"/>
      <c r="M144" s="348"/>
      <c r="N144" s="348"/>
    </row>
    <row r="145" spans="1:14">
      <c r="A145" s="378"/>
      <c r="B145" s="395"/>
      <c r="C145" s="380" t="s">
        <v>1844</v>
      </c>
      <c r="D145" s="381"/>
      <c r="E145" s="382"/>
      <c r="F145" s="995"/>
      <c r="G145" s="384"/>
      <c r="H145" s="383"/>
      <c r="I145" s="383"/>
      <c r="J145" s="1005" t="str">
        <f t="shared" si="2"/>
        <v/>
      </c>
      <c r="K145" s="349"/>
      <c r="L145" s="348"/>
      <c r="M145" s="348"/>
      <c r="N145" s="348"/>
    </row>
    <row r="146" spans="1:14">
      <c r="A146" s="371">
        <v>4</v>
      </c>
      <c r="B146" s="372" t="s">
        <v>1845</v>
      </c>
      <c r="C146" s="373" t="s">
        <v>1846</v>
      </c>
      <c r="D146" s="375" t="s">
        <v>1751</v>
      </c>
      <c r="E146" s="376">
        <v>8266.85</v>
      </c>
      <c r="F146" s="994"/>
      <c r="G146" s="377">
        <f>E146*F146</f>
        <v>0</v>
      </c>
      <c r="H146" s="374"/>
      <c r="I146" s="376"/>
      <c r="J146" s="1005" t="str">
        <f t="shared" si="2"/>
        <v>CHYBNÁ CENA</v>
      </c>
      <c r="K146" s="349"/>
      <c r="L146" s="348"/>
      <c r="M146" s="348"/>
      <c r="N146" s="348"/>
    </row>
    <row r="147" spans="1:14">
      <c r="A147" s="371"/>
      <c r="B147" s="379" t="s">
        <v>577</v>
      </c>
      <c r="C147" s="373"/>
      <c r="D147" s="375"/>
      <c r="E147" s="376"/>
      <c r="F147" s="994"/>
      <c r="G147" s="377"/>
      <c r="H147" s="374"/>
      <c r="I147" s="376"/>
      <c r="J147" s="1005" t="str">
        <f t="shared" si="2"/>
        <v/>
      </c>
      <c r="K147" s="349"/>
      <c r="L147" s="348"/>
      <c r="M147" s="348"/>
      <c r="N147" s="348"/>
    </row>
    <row r="148" spans="1:14" ht="22.5">
      <c r="A148" s="371">
        <v>5</v>
      </c>
      <c r="B148" s="372" t="s">
        <v>1847</v>
      </c>
      <c r="C148" s="373" t="s">
        <v>1848</v>
      </c>
      <c r="D148" s="375" t="s">
        <v>1751</v>
      </c>
      <c r="E148" s="376">
        <v>25.887499999999999</v>
      </c>
      <c r="F148" s="994"/>
      <c r="G148" s="377">
        <f>E148*F148</f>
        <v>0</v>
      </c>
      <c r="H148" s="374" t="s">
        <v>2772</v>
      </c>
      <c r="I148" s="376"/>
      <c r="J148" s="1005" t="str">
        <f t="shared" si="2"/>
        <v>CHYBNÁ CENA</v>
      </c>
      <c r="K148" s="349"/>
      <c r="L148" s="348"/>
      <c r="M148" s="348"/>
      <c r="N148" s="348"/>
    </row>
    <row r="149" spans="1:14">
      <c r="A149" s="378"/>
      <c r="B149" s="379" t="s">
        <v>577</v>
      </c>
      <c r="C149" s="380" t="s">
        <v>1849</v>
      </c>
      <c r="D149" s="381"/>
      <c r="E149" s="382"/>
      <c r="F149" s="995"/>
      <c r="G149" s="384"/>
      <c r="H149" s="383"/>
      <c r="I149" s="383"/>
      <c r="J149" s="1005" t="str">
        <f t="shared" si="2"/>
        <v/>
      </c>
      <c r="K149" s="349"/>
      <c r="L149" s="348"/>
      <c r="M149" s="348"/>
      <c r="N149" s="348"/>
    </row>
    <row r="150" spans="1:14" ht="22.5">
      <c r="A150" s="371">
        <v>6</v>
      </c>
      <c r="B150" s="372" t="s">
        <v>1850</v>
      </c>
      <c r="C150" s="373" t="s">
        <v>1851</v>
      </c>
      <c r="D150" s="375" t="s">
        <v>1751</v>
      </c>
      <c r="E150" s="376">
        <v>25.89</v>
      </c>
      <c r="F150" s="994"/>
      <c r="G150" s="377">
        <f>E150*F150</f>
        <v>0</v>
      </c>
      <c r="H150" s="374" t="s">
        <v>2772</v>
      </c>
      <c r="I150" s="376"/>
      <c r="J150" s="1005" t="str">
        <f t="shared" si="2"/>
        <v>CHYBNÁ CENA</v>
      </c>
      <c r="K150" s="349"/>
      <c r="L150" s="348"/>
      <c r="M150" s="348"/>
      <c r="N150" s="348"/>
    </row>
    <row r="151" spans="1:14">
      <c r="A151" s="371"/>
      <c r="B151" s="379" t="s">
        <v>577</v>
      </c>
      <c r="C151" s="373"/>
      <c r="D151" s="375"/>
      <c r="E151" s="376"/>
      <c r="F151" s="994"/>
      <c r="G151" s="377"/>
      <c r="H151" s="374"/>
      <c r="I151" s="376"/>
      <c r="J151" s="1005" t="str">
        <f t="shared" si="2"/>
        <v/>
      </c>
      <c r="K151" s="349"/>
      <c r="L151" s="348"/>
      <c r="M151" s="348"/>
      <c r="N151" s="348"/>
    </row>
    <row r="152" spans="1:14">
      <c r="A152" s="371">
        <v>7</v>
      </c>
      <c r="B152" s="372" t="s">
        <v>1852</v>
      </c>
      <c r="C152" s="373" t="s">
        <v>1853</v>
      </c>
      <c r="D152" s="375" t="s">
        <v>1766</v>
      </c>
      <c r="E152" s="376">
        <v>196.67</v>
      </c>
      <c r="F152" s="994"/>
      <c r="G152" s="377">
        <f>E152*F152</f>
        <v>0</v>
      </c>
      <c r="H152" s="374" t="s">
        <v>4078</v>
      </c>
      <c r="I152" s="376"/>
      <c r="J152" s="1005" t="str">
        <f t="shared" si="2"/>
        <v>CHYBNÁ CENA</v>
      </c>
      <c r="K152" s="349"/>
      <c r="L152" s="348"/>
      <c r="M152" s="348"/>
      <c r="N152" s="348"/>
    </row>
    <row r="153" spans="1:14">
      <c r="A153" s="378"/>
      <c r="B153" s="379" t="s">
        <v>577</v>
      </c>
      <c r="C153" s="380" t="s">
        <v>3486</v>
      </c>
      <c r="D153" s="381"/>
      <c r="E153" s="382"/>
      <c r="F153" s="995"/>
      <c r="G153" s="384"/>
      <c r="H153" s="383"/>
      <c r="I153" s="383"/>
      <c r="J153" s="1005" t="str">
        <f t="shared" si="2"/>
        <v/>
      </c>
      <c r="K153" s="349"/>
      <c r="L153" s="348"/>
      <c r="M153" s="348"/>
      <c r="N153" s="348"/>
    </row>
    <row r="154" spans="1:14">
      <c r="A154" s="378"/>
      <c r="B154" s="379"/>
      <c r="C154" s="380" t="s">
        <v>3519</v>
      </c>
      <c r="D154" s="381"/>
      <c r="E154" s="382"/>
      <c r="F154" s="995"/>
      <c r="G154" s="384"/>
      <c r="H154" s="383"/>
      <c r="I154" s="383"/>
      <c r="J154" s="1005" t="str">
        <f t="shared" si="2"/>
        <v/>
      </c>
      <c r="K154" s="349"/>
      <c r="L154" s="348"/>
      <c r="M154" s="348"/>
      <c r="N154" s="348"/>
    </row>
    <row r="155" spans="1:14" ht="22.5">
      <c r="A155" s="371">
        <v>8</v>
      </c>
      <c r="B155" s="372" t="s">
        <v>1854</v>
      </c>
      <c r="C155" s="373" t="s">
        <v>1855</v>
      </c>
      <c r="D155" s="375" t="s">
        <v>4492</v>
      </c>
      <c r="E155" s="376">
        <v>50.4</v>
      </c>
      <c r="F155" s="994"/>
      <c r="G155" s="377">
        <f>E155*F155</f>
        <v>0</v>
      </c>
      <c r="H155" s="374" t="s">
        <v>4117</v>
      </c>
      <c r="I155" s="376"/>
      <c r="J155" s="1005" t="str">
        <f t="shared" si="2"/>
        <v>CHYBNÁ CENA</v>
      </c>
      <c r="K155" s="349"/>
      <c r="L155" s="348"/>
      <c r="M155" s="348"/>
      <c r="N155" s="348"/>
    </row>
    <row r="156" spans="1:14">
      <c r="A156" s="378"/>
      <c r="B156" s="395"/>
      <c r="C156" s="380" t="s">
        <v>1856</v>
      </c>
      <c r="D156" s="381"/>
      <c r="E156" s="382"/>
      <c r="F156" s="995"/>
      <c r="G156" s="384"/>
      <c r="H156" s="383"/>
      <c r="I156" s="383"/>
      <c r="J156" s="1005" t="str">
        <f t="shared" si="2"/>
        <v/>
      </c>
      <c r="K156" s="349"/>
      <c r="L156" s="348"/>
      <c r="M156" s="348"/>
      <c r="N156" s="348"/>
    </row>
    <row r="157" spans="1:14">
      <c r="A157" s="378"/>
      <c r="B157" s="395"/>
      <c r="C157" s="380" t="s">
        <v>1857</v>
      </c>
      <c r="D157" s="381"/>
      <c r="E157" s="382"/>
      <c r="F157" s="995"/>
      <c r="G157" s="384"/>
      <c r="H157" s="383"/>
      <c r="I157" s="383"/>
      <c r="J157" s="1005" t="str">
        <f t="shared" si="2"/>
        <v/>
      </c>
      <c r="K157" s="349"/>
      <c r="L157" s="348"/>
      <c r="M157" s="348"/>
      <c r="N157" s="348"/>
    </row>
    <row r="158" spans="1:14">
      <c r="A158" s="378"/>
      <c r="B158" s="395"/>
      <c r="C158" s="380" t="s">
        <v>1858</v>
      </c>
      <c r="D158" s="381"/>
      <c r="E158" s="382"/>
      <c r="F158" s="995"/>
      <c r="G158" s="384"/>
      <c r="H158" s="383"/>
      <c r="I158" s="383"/>
      <c r="J158" s="1005" t="str">
        <f t="shared" si="2"/>
        <v/>
      </c>
      <c r="K158" s="349"/>
      <c r="L158" s="348"/>
      <c r="M158" s="348"/>
      <c r="N158" s="348"/>
    </row>
    <row r="159" spans="1:14">
      <c r="A159" s="378"/>
      <c r="B159" s="395"/>
      <c r="C159" s="380" t="s">
        <v>1859</v>
      </c>
      <c r="D159" s="381"/>
      <c r="E159" s="382"/>
      <c r="F159" s="995"/>
      <c r="G159" s="384"/>
      <c r="H159" s="383"/>
      <c r="I159" s="383"/>
      <c r="J159" s="1005" t="str">
        <f t="shared" si="2"/>
        <v/>
      </c>
      <c r="K159" s="349"/>
      <c r="L159" s="348"/>
      <c r="M159" s="348"/>
      <c r="N159" s="348"/>
    </row>
    <row r="160" spans="1:14">
      <c r="A160" s="371">
        <v>9</v>
      </c>
      <c r="B160" s="372" t="s">
        <v>1860</v>
      </c>
      <c r="C160" s="373" t="s">
        <v>1861</v>
      </c>
      <c r="D160" s="375" t="s">
        <v>2695</v>
      </c>
      <c r="E160" s="376">
        <v>22</v>
      </c>
      <c r="F160" s="994"/>
      <c r="G160" s="377">
        <f>E160*F160</f>
        <v>0</v>
      </c>
      <c r="H160" s="374"/>
      <c r="I160" s="376"/>
      <c r="J160" s="1005" t="str">
        <f t="shared" si="2"/>
        <v>CHYBNÁ CENA</v>
      </c>
      <c r="K160" s="349"/>
      <c r="L160" s="348"/>
      <c r="M160" s="348"/>
      <c r="N160" s="348"/>
    </row>
    <row r="161" spans="1:14">
      <c r="A161" s="378"/>
      <c r="B161" s="379" t="s">
        <v>577</v>
      </c>
      <c r="C161" s="380" t="s">
        <v>1862</v>
      </c>
      <c r="D161" s="381"/>
      <c r="E161" s="382"/>
      <c r="F161" s="995"/>
      <c r="G161" s="384"/>
      <c r="H161" s="383"/>
      <c r="I161" s="383"/>
      <c r="J161" s="1005" t="str">
        <f t="shared" si="2"/>
        <v/>
      </c>
      <c r="K161" s="349"/>
      <c r="L161" s="348"/>
      <c r="M161" s="348"/>
      <c r="N161" s="348"/>
    </row>
    <row r="162" spans="1:14">
      <c r="A162" s="371">
        <v>10</v>
      </c>
      <c r="B162" s="372" t="s">
        <v>4103</v>
      </c>
      <c r="C162" s="373" t="s">
        <v>4079</v>
      </c>
      <c r="D162" s="375" t="s">
        <v>2695</v>
      </c>
      <c r="E162" s="376">
        <v>1</v>
      </c>
      <c r="F162" s="994"/>
      <c r="G162" s="377">
        <f>E162*F162</f>
        <v>0</v>
      </c>
      <c r="H162" s="374" t="s">
        <v>2868</v>
      </c>
      <c r="I162" s="376"/>
      <c r="J162" s="1005" t="str">
        <f t="shared" si="2"/>
        <v>CHYBNÁ CENA</v>
      </c>
      <c r="K162" s="349"/>
      <c r="L162" s="348"/>
      <c r="M162" s="348"/>
      <c r="N162" s="348"/>
    </row>
    <row r="163" spans="1:14">
      <c r="A163" s="371"/>
      <c r="B163" s="372"/>
      <c r="C163" s="373"/>
      <c r="D163" s="375"/>
      <c r="E163" s="376"/>
      <c r="F163" s="994"/>
      <c r="G163" s="377"/>
      <c r="H163" s="374"/>
      <c r="I163" s="376"/>
      <c r="J163" s="1005" t="str">
        <f t="shared" si="2"/>
        <v/>
      </c>
      <c r="K163" s="349"/>
      <c r="L163" s="348"/>
      <c r="M163" s="348"/>
      <c r="N163" s="348"/>
    </row>
    <row r="164" spans="1:14">
      <c r="A164" s="371">
        <v>11</v>
      </c>
      <c r="B164" s="372" t="s">
        <v>4104</v>
      </c>
      <c r="C164" s="373" t="s">
        <v>4080</v>
      </c>
      <c r="D164" s="375" t="s">
        <v>2695</v>
      </c>
      <c r="E164" s="376">
        <v>1</v>
      </c>
      <c r="F164" s="994"/>
      <c r="G164" s="377">
        <f>E164*F164</f>
        <v>0</v>
      </c>
      <c r="H164" s="374" t="s">
        <v>2868</v>
      </c>
      <c r="I164" s="376"/>
      <c r="J164" s="1005" t="str">
        <f t="shared" si="2"/>
        <v>CHYBNÁ CENA</v>
      </c>
      <c r="K164" s="349"/>
      <c r="L164" s="348"/>
      <c r="M164" s="348"/>
      <c r="N164" s="348"/>
    </row>
    <row r="165" spans="1:14">
      <c r="A165" s="371"/>
      <c r="B165" s="372"/>
      <c r="C165" s="373"/>
      <c r="D165" s="375"/>
      <c r="E165" s="376"/>
      <c r="F165" s="994"/>
      <c r="G165" s="377"/>
      <c r="H165" s="374"/>
      <c r="I165" s="376"/>
      <c r="J165" s="1005" t="str">
        <f t="shared" si="2"/>
        <v/>
      </c>
      <c r="K165" s="349"/>
      <c r="L165" s="348"/>
      <c r="M165" s="348"/>
      <c r="N165" s="348"/>
    </row>
    <row r="166" spans="1:14">
      <c r="A166" s="371">
        <v>12</v>
      </c>
      <c r="B166" s="372" t="s">
        <v>4105</v>
      </c>
      <c r="C166" s="373" t="s">
        <v>4081</v>
      </c>
      <c r="D166" s="375" t="s">
        <v>2695</v>
      </c>
      <c r="E166" s="376">
        <v>1</v>
      </c>
      <c r="F166" s="994"/>
      <c r="G166" s="377">
        <f>E166*F166</f>
        <v>0</v>
      </c>
      <c r="H166" s="374" t="s">
        <v>2868</v>
      </c>
      <c r="I166" s="376"/>
      <c r="J166" s="1005" t="str">
        <f t="shared" si="2"/>
        <v>CHYBNÁ CENA</v>
      </c>
      <c r="K166" s="349"/>
      <c r="L166" s="348"/>
      <c r="M166" s="348"/>
      <c r="N166" s="348"/>
    </row>
    <row r="167" spans="1:14">
      <c r="A167" s="371"/>
      <c r="B167" s="372"/>
      <c r="C167" s="373"/>
      <c r="D167" s="375"/>
      <c r="E167" s="376"/>
      <c r="F167" s="994"/>
      <c r="G167" s="377"/>
      <c r="H167" s="374"/>
      <c r="I167" s="376"/>
      <c r="J167" s="1005" t="str">
        <f t="shared" si="2"/>
        <v/>
      </c>
      <c r="K167" s="349"/>
      <c r="L167" s="348"/>
      <c r="M167" s="348"/>
      <c r="N167" s="348"/>
    </row>
    <row r="168" spans="1:14">
      <c r="A168" s="371">
        <v>13</v>
      </c>
      <c r="B168" s="372" t="s">
        <v>4106</v>
      </c>
      <c r="C168" s="373" t="s">
        <v>4082</v>
      </c>
      <c r="D168" s="375" t="s">
        <v>2695</v>
      </c>
      <c r="E168" s="376">
        <v>1</v>
      </c>
      <c r="F168" s="994"/>
      <c r="G168" s="377">
        <f>E168*F168</f>
        <v>0</v>
      </c>
      <c r="H168" s="374" t="s">
        <v>2868</v>
      </c>
      <c r="I168" s="376"/>
      <c r="J168" s="1005" t="str">
        <f t="shared" si="2"/>
        <v>CHYBNÁ CENA</v>
      </c>
      <c r="K168" s="349"/>
      <c r="L168" s="348"/>
      <c r="M168" s="348"/>
      <c r="N168" s="348"/>
    </row>
    <row r="169" spans="1:14">
      <c r="A169" s="371"/>
      <c r="B169" s="372"/>
      <c r="C169" s="373"/>
      <c r="D169" s="375"/>
      <c r="E169" s="376"/>
      <c r="F169" s="994"/>
      <c r="G169" s="377"/>
      <c r="H169" s="374"/>
      <c r="I169" s="376"/>
      <c r="J169" s="1005" t="str">
        <f t="shared" si="2"/>
        <v/>
      </c>
      <c r="K169" s="349"/>
      <c r="L169" s="348"/>
      <c r="M169" s="348"/>
      <c r="N169" s="348"/>
    </row>
    <row r="170" spans="1:14">
      <c r="A170" s="371">
        <v>14</v>
      </c>
      <c r="B170" s="372" t="s">
        <v>4107</v>
      </c>
      <c r="C170" s="373" t="s">
        <v>4099</v>
      </c>
      <c r="D170" s="375" t="s">
        <v>2695</v>
      </c>
      <c r="E170" s="376">
        <v>1</v>
      </c>
      <c r="F170" s="994"/>
      <c r="G170" s="377">
        <f>E170*F170</f>
        <v>0</v>
      </c>
      <c r="H170" s="374" t="s">
        <v>2868</v>
      </c>
      <c r="I170" s="376"/>
      <c r="J170" s="1005" t="str">
        <f t="shared" si="2"/>
        <v>CHYBNÁ CENA</v>
      </c>
      <c r="K170" s="349"/>
      <c r="L170" s="348"/>
      <c r="M170" s="348"/>
      <c r="N170" s="348"/>
    </row>
    <row r="171" spans="1:14">
      <c r="A171" s="371"/>
      <c r="B171" s="372"/>
      <c r="C171" s="373"/>
      <c r="D171" s="375"/>
      <c r="E171" s="376"/>
      <c r="F171" s="994"/>
      <c r="G171" s="377"/>
      <c r="H171" s="374"/>
      <c r="I171" s="376"/>
      <c r="J171" s="1005" t="str">
        <f t="shared" si="2"/>
        <v/>
      </c>
      <c r="K171" s="349"/>
      <c r="L171" s="348"/>
      <c r="M171" s="348"/>
      <c r="N171" s="348"/>
    </row>
    <row r="172" spans="1:14">
      <c r="A172" s="371">
        <v>15</v>
      </c>
      <c r="B172" s="372" t="s">
        <v>4108</v>
      </c>
      <c r="C172" s="373" t="s">
        <v>4100</v>
      </c>
      <c r="D172" s="375" t="s">
        <v>2695</v>
      </c>
      <c r="E172" s="376">
        <v>1</v>
      </c>
      <c r="F172" s="994"/>
      <c r="G172" s="377">
        <f>E172*F172</f>
        <v>0</v>
      </c>
      <c r="H172" s="374" t="s">
        <v>2868</v>
      </c>
      <c r="I172" s="376"/>
      <c r="J172" s="1005" t="str">
        <f t="shared" si="2"/>
        <v>CHYBNÁ CENA</v>
      </c>
      <c r="K172" s="349"/>
      <c r="L172" s="348"/>
      <c r="M172" s="348"/>
      <c r="N172" s="348"/>
    </row>
    <row r="173" spans="1:14">
      <c r="A173" s="371"/>
      <c r="B173" s="372"/>
      <c r="C173" s="373"/>
      <c r="D173" s="375"/>
      <c r="E173" s="376"/>
      <c r="F173" s="994"/>
      <c r="G173" s="377"/>
      <c r="H173" s="374"/>
      <c r="I173" s="376"/>
      <c r="J173" s="1005" t="str">
        <f t="shared" si="2"/>
        <v/>
      </c>
      <c r="K173" s="349"/>
      <c r="L173" s="348"/>
      <c r="M173" s="348"/>
      <c r="N173" s="348"/>
    </row>
    <row r="174" spans="1:14">
      <c r="A174" s="371">
        <v>16</v>
      </c>
      <c r="B174" s="372" t="s">
        <v>4109</v>
      </c>
      <c r="C174" s="373" t="s">
        <v>4101</v>
      </c>
      <c r="D174" s="375" t="s">
        <v>2695</v>
      </c>
      <c r="E174" s="376">
        <v>2</v>
      </c>
      <c r="F174" s="994"/>
      <c r="G174" s="377">
        <f>E174*F174</f>
        <v>0</v>
      </c>
      <c r="H174" s="374" t="s">
        <v>2868</v>
      </c>
      <c r="I174" s="376"/>
      <c r="J174" s="1005" t="str">
        <f t="shared" si="2"/>
        <v>CHYBNÁ CENA</v>
      </c>
      <c r="K174" s="349"/>
      <c r="L174" s="348"/>
      <c r="M174" s="348"/>
      <c r="N174" s="348"/>
    </row>
    <row r="175" spans="1:14">
      <c r="A175" s="371"/>
      <c r="B175" s="372"/>
      <c r="C175" s="373"/>
      <c r="D175" s="375"/>
      <c r="E175" s="376"/>
      <c r="F175" s="994"/>
      <c r="G175" s="377"/>
      <c r="H175" s="374"/>
      <c r="I175" s="376"/>
      <c r="J175" s="1005" t="str">
        <f t="shared" si="2"/>
        <v/>
      </c>
      <c r="K175" s="349"/>
      <c r="L175" s="348"/>
      <c r="M175" s="348"/>
      <c r="N175" s="348"/>
    </row>
    <row r="176" spans="1:14">
      <c r="A176" s="371">
        <v>17</v>
      </c>
      <c r="B176" s="372" t="s">
        <v>4110</v>
      </c>
      <c r="C176" s="373" t="s">
        <v>4102</v>
      </c>
      <c r="D176" s="375" t="s">
        <v>2695</v>
      </c>
      <c r="E176" s="376">
        <v>2</v>
      </c>
      <c r="F176" s="994"/>
      <c r="G176" s="377">
        <f>E176*F176</f>
        <v>0</v>
      </c>
      <c r="H176" s="374" t="s">
        <v>2868</v>
      </c>
      <c r="I176" s="376"/>
      <c r="J176" s="1005" t="str">
        <f t="shared" si="2"/>
        <v>CHYBNÁ CENA</v>
      </c>
      <c r="K176" s="349"/>
      <c r="L176" s="348"/>
      <c r="M176" s="348"/>
      <c r="N176" s="348"/>
    </row>
    <row r="177" spans="1:14">
      <c r="A177" s="371"/>
      <c r="B177" s="372"/>
      <c r="C177" s="373"/>
      <c r="D177" s="375"/>
      <c r="E177" s="376"/>
      <c r="F177" s="994"/>
      <c r="G177" s="377"/>
      <c r="H177" s="374"/>
      <c r="I177" s="376"/>
      <c r="J177" s="1005" t="str">
        <f t="shared" si="2"/>
        <v/>
      </c>
      <c r="K177" s="349"/>
      <c r="L177" s="348"/>
      <c r="M177" s="348"/>
      <c r="N177" s="348"/>
    </row>
    <row r="178" spans="1:14">
      <c r="A178" s="371">
        <v>18</v>
      </c>
      <c r="B178" s="372" t="s">
        <v>4093</v>
      </c>
      <c r="C178" s="373" t="s">
        <v>4087</v>
      </c>
      <c r="D178" s="375" t="s">
        <v>2695</v>
      </c>
      <c r="E178" s="376">
        <v>1</v>
      </c>
      <c r="F178" s="994"/>
      <c r="G178" s="377">
        <f>E178*F178</f>
        <v>0</v>
      </c>
      <c r="H178" s="374" t="s">
        <v>2868</v>
      </c>
      <c r="I178" s="376"/>
      <c r="J178" s="1005" t="str">
        <f t="shared" si="2"/>
        <v>CHYBNÁ CENA</v>
      </c>
      <c r="K178" s="349"/>
      <c r="L178" s="348"/>
      <c r="M178" s="348"/>
      <c r="N178" s="348"/>
    </row>
    <row r="179" spans="1:14">
      <c r="A179" s="371"/>
      <c r="B179" s="372"/>
      <c r="C179" s="373"/>
      <c r="D179" s="375"/>
      <c r="E179" s="376"/>
      <c r="F179" s="994"/>
      <c r="G179" s="377"/>
      <c r="H179" s="374"/>
      <c r="I179" s="376"/>
      <c r="J179" s="1005" t="str">
        <f t="shared" si="2"/>
        <v/>
      </c>
      <c r="K179" s="349"/>
      <c r="L179" s="348"/>
      <c r="M179" s="348"/>
      <c r="N179" s="348"/>
    </row>
    <row r="180" spans="1:14">
      <c r="A180" s="371">
        <v>19</v>
      </c>
      <c r="B180" s="372" t="s">
        <v>4094</v>
      </c>
      <c r="C180" s="373" t="s">
        <v>4092</v>
      </c>
      <c r="D180" s="375" t="s">
        <v>2695</v>
      </c>
      <c r="E180" s="376">
        <v>1</v>
      </c>
      <c r="F180" s="994"/>
      <c r="G180" s="377">
        <f>E180*F180</f>
        <v>0</v>
      </c>
      <c r="H180" s="374" t="s">
        <v>2868</v>
      </c>
      <c r="I180" s="376"/>
      <c r="J180" s="1005" t="str">
        <f t="shared" si="2"/>
        <v>CHYBNÁ CENA</v>
      </c>
      <c r="K180" s="349"/>
      <c r="L180" s="348"/>
      <c r="M180" s="348"/>
      <c r="N180" s="348"/>
    </row>
    <row r="181" spans="1:14">
      <c r="A181" s="371"/>
      <c r="B181" s="372"/>
      <c r="C181" s="373"/>
      <c r="D181" s="375"/>
      <c r="E181" s="376"/>
      <c r="F181" s="994"/>
      <c r="G181" s="377"/>
      <c r="H181" s="374"/>
      <c r="I181" s="376"/>
      <c r="J181" s="1005" t="str">
        <f t="shared" si="2"/>
        <v/>
      </c>
      <c r="K181" s="349"/>
      <c r="L181" s="348"/>
      <c r="M181" s="348"/>
      <c r="N181" s="348"/>
    </row>
    <row r="182" spans="1:14">
      <c r="A182" s="371">
        <v>20</v>
      </c>
      <c r="B182" s="372" t="s">
        <v>4112</v>
      </c>
      <c r="C182" s="373" t="s">
        <v>4083</v>
      </c>
      <c r="D182" s="375" t="s">
        <v>2695</v>
      </c>
      <c r="E182" s="376">
        <v>1</v>
      </c>
      <c r="F182" s="994"/>
      <c r="G182" s="377">
        <f>E182*F182</f>
        <v>0</v>
      </c>
      <c r="H182" s="374" t="s">
        <v>2868</v>
      </c>
      <c r="I182" s="376"/>
      <c r="J182" s="1005" t="str">
        <f t="shared" si="2"/>
        <v>CHYBNÁ CENA</v>
      </c>
      <c r="K182" s="349"/>
      <c r="L182" s="348"/>
      <c r="M182" s="348"/>
      <c r="N182" s="348"/>
    </row>
    <row r="183" spans="1:14">
      <c r="A183" s="371"/>
      <c r="B183" s="372"/>
      <c r="C183" s="373"/>
      <c r="D183" s="375"/>
      <c r="E183" s="376"/>
      <c r="F183" s="994"/>
      <c r="G183" s="377"/>
      <c r="H183" s="374"/>
      <c r="I183" s="376"/>
      <c r="J183" s="1005" t="str">
        <f t="shared" si="2"/>
        <v/>
      </c>
      <c r="K183" s="349"/>
      <c r="L183" s="348"/>
      <c r="M183" s="348"/>
      <c r="N183" s="348"/>
    </row>
    <row r="184" spans="1:14">
      <c r="A184" s="371">
        <v>21</v>
      </c>
      <c r="B184" s="372" t="s">
        <v>4114</v>
      </c>
      <c r="C184" s="373" t="s">
        <v>4084</v>
      </c>
      <c r="D184" s="375" t="s">
        <v>2695</v>
      </c>
      <c r="E184" s="376">
        <v>2</v>
      </c>
      <c r="F184" s="994"/>
      <c r="G184" s="377">
        <f>E184*F184</f>
        <v>0</v>
      </c>
      <c r="H184" s="374" t="s">
        <v>2868</v>
      </c>
      <c r="I184" s="376"/>
      <c r="J184" s="1005" t="str">
        <f t="shared" si="2"/>
        <v>CHYBNÁ CENA</v>
      </c>
      <c r="K184" s="349"/>
      <c r="L184" s="348"/>
      <c r="M184" s="348"/>
      <c r="N184" s="348"/>
    </row>
    <row r="185" spans="1:14">
      <c r="A185" s="371"/>
      <c r="B185" s="372"/>
      <c r="C185" s="373"/>
      <c r="D185" s="375"/>
      <c r="E185" s="376"/>
      <c r="F185" s="994"/>
      <c r="G185" s="377"/>
      <c r="H185" s="374"/>
      <c r="I185" s="376"/>
      <c r="J185" s="1005" t="str">
        <f t="shared" si="2"/>
        <v/>
      </c>
      <c r="K185" s="349"/>
      <c r="L185" s="348"/>
      <c r="M185" s="348"/>
      <c r="N185" s="348"/>
    </row>
    <row r="186" spans="1:14">
      <c r="A186" s="371">
        <v>22</v>
      </c>
      <c r="B186" s="372" t="s">
        <v>4113</v>
      </c>
      <c r="C186" s="373" t="s">
        <v>4085</v>
      </c>
      <c r="D186" s="375" t="s">
        <v>2695</v>
      </c>
      <c r="E186" s="376">
        <v>1</v>
      </c>
      <c r="F186" s="994"/>
      <c r="G186" s="377">
        <f>E186*F186</f>
        <v>0</v>
      </c>
      <c r="H186" s="374" t="s">
        <v>2868</v>
      </c>
      <c r="I186" s="376"/>
      <c r="J186" s="1005" t="str">
        <f t="shared" si="2"/>
        <v>CHYBNÁ CENA</v>
      </c>
      <c r="K186" s="349"/>
      <c r="L186" s="348"/>
      <c r="M186" s="348"/>
      <c r="N186" s="348"/>
    </row>
    <row r="187" spans="1:14">
      <c r="A187" s="371"/>
      <c r="B187" s="372"/>
      <c r="C187" s="373"/>
      <c r="D187" s="375"/>
      <c r="E187" s="376"/>
      <c r="F187" s="994"/>
      <c r="G187" s="377"/>
      <c r="H187" s="374"/>
      <c r="I187" s="376"/>
      <c r="J187" s="1005" t="str">
        <f t="shared" si="2"/>
        <v/>
      </c>
      <c r="K187" s="349"/>
      <c r="L187" s="348"/>
      <c r="M187" s="348"/>
      <c r="N187" s="348"/>
    </row>
    <row r="188" spans="1:14">
      <c r="A188" s="371">
        <v>23</v>
      </c>
      <c r="B188" s="372" t="s">
        <v>4115</v>
      </c>
      <c r="C188" s="373" t="s">
        <v>4086</v>
      </c>
      <c r="D188" s="375" t="s">
        <v>2695</v>
      </c>
      <c r="E188" s="376">
        <v>1</v>
      </c>
      <c r="F188" s="994"/>
      <c r="G188" s="377">
        <f>E188*F188</f>
        <v>0</v>
      </c>
      <c r="H188" s="374" t="s">
        <v>2868</v>
      </c>
      <c r="I188" s="376"/>
      <c r="J188" s="1005" t="str">
        <f t="shared" si="2"/>
        <v>CHYBNÁ CENA</v>
      </c>
      <c r="K188" s="349"/>
      <c r="L188" s="348"/>
      <c r="M188" s="348"/>
      <c r="N188" s="348"/>
    </row>
    <row r="189" spans="1:14">
      <c r="A189" s="371"/>
      <c r="B189" s="372"/>
      <c r="C189" s="373"/>
      <c r="D189" s="375"/>
      <c r="E189" s="376"/>
      <c r="F189" s="994"/>
      <c r="G189" s="377"/>
      <c r="H189" s="374"/>
      <c r="I189" s="376"/>
      <c r="J189" s="1005" t="str">
        <f t="shared" si="2"/>
        <v/>
      </c>
      <c r="K189" s="349"/>
      <c r="L189" s="348"/>
      <c r="M189" s="348"/>
      <c r="N189" s="348"/>
    </row>
    <row r="190" spans="1:14">
      <c r="A190" s="371">
        <v>24</v>
      </c>
      <c r="B190" s="372" t="s">
        <v>4116</v>
      </c>
      <c r="C190" s="373" t="s">
        <v>4111</v>
      </c>
      <c r="D190" s="375" t="s">
        <v>2695</v>
      </c>
      <c r="E190" s="376">
        <v>1</v>
      </c>
      <c r="F190" s="994"/>
      <c r="G190" s="377">
        <f>E190*F190</f>
        <v>0</v>
      </c>
      <c r="H190" s="374" t="s">
        <v>2868</v>
      </c>
      <c r="I190" s="376"/>
      <c r="J190" s="1005" t="str">
        <f t="shared" si="2"/>
        <v>CHYBNÁ CENA</v>
      </c>
      <c r="K190" s="349"/>
      <c r="L190" s="348"/>
      <c r="M190" s="348"/>
      <c r="N190" s="348"/>
    </row>
    <row r="191" spans="1:14">
      <c r="A191" s="371"/>
      <c r="B191" s="372"/>
      <c r="C191" s="373"/>
      <c r="D191" s="375"/>
      <c r="E191" s="376"/>
      <c r="F191" s="994"/>
      <c r="G191" s="377"/>
      <c r="H191" s="374"/>
      <c r="I191" s="376"/>
      <c r="J191" s="1005" t="str">
        <f t="shared" si="2"/>
        <v/>
      </c>
      <c r="K191" s="349"/>
      <c r="L191" s="348"/>
      <c r="M191" s="348"/>
      <c r="N191" s="348"/>
    </row>
    <row r="192" spans="1:14">
      <c r="A192" s="371">
        <v>25</v>
      </c>
      <c r="B192" s="372" t="s">
        <v>4095</v>
      </c>
      <c r="C192" s="373" t="s">
        <v>4088</v>
      </c>
      <c r="D192" s="375" t="s">
        <v>2695</v>
      </c>
      <c r="E192" s="376">
        <v>1</v>
      </c>
      <c r="F192" s="994"/>
      <c r="G192" s="377">
        <f>E192*F192</f>
        <v>0</v>
      </c>
      <c r="H192" s="374" t="s">
        <v>2868</v>
      </c>
      <c r="I192" s="376"/>
      <c r="J192" s="1005" t="str">
        <f t="shared" si="2"/>
        <v>CHYBNÁ CENA</v>
      </c>
      <c r="K192" s="349"/>
      <c r="L192" s="348"/>
      <c r="M192" s="348"/>
      <c r="N192" s="348"/>
    </row>
    <row r="193" spans="1:14">
      <c r="A193" s="371"/>
      <c r="B193" s="372"/>
      <c r="C193" s="373"/>
      <c r="D193" s="375"/>
      <c r="E193" s="376"/>
      <c r="F193" s="994"/>
      <c r="G193" s="377"/>
      <c r="H193" s="374"/>
      <c r="I193" s="376"/>
      <c r="J193" s="1005" t="str">
        <f t="shared" si="2"/>
        <v/>
      </c>
      <c r="K193" s="349"/>
      <c r="L193" s="348"/>
      <c r="M193" s="348"/>
      <c r="N193" s="348"/>
    </row>
    <row r="194" spans="1:14">
      <c r="A194" s="371">
        <v>26</v>
      </c>
      <c r="B194" s="372" t="s">
        <v>4096</v>
      </c>
      <c r="C194" s="373" t="s">
        <v>4089</v>
      </c>
      <c r="D194" s="375" t="s">
        <v>2695</v>
      </c>
      <c r="E194" s="376">
        <v>1</v>
      </c>
      <c r="F194" s="994"/>
      <c r="G194" s="377">
        <f>E194*F194</f>
        <v>0</v>
      </c>
      <c r="H194" s="374" t="s">
        <v>2868</v>
      </c>
      <c r="I194" s="376"/>
      <c r="J194" s="1005" t="str">
        <f t="shared" si="2"/>
        <v>CHYBNÁ CENA</v>
      </c>
      <c r="K194" s="349"/>
      <c r="L194" s="348"/>
      <c r="M194" s="348"/>
      <c r="N194" s="348"/>
    </row>
    <row r="195" spans="1:14">
      <c r="A195" s="371"/>
      <c r="B195" s="372"/>
      <c r="C195" s="373"/>
      <c r="D195" s="375"/>
      <c r="E195" s="376"/>
      <c r="F195" s="994"/>
      <c r="G195" s="377"/>
      <c r="H195" s="374"/>
      <c r="I195" s="376"/>
      <c r="J195" s="1005" t="str">
        <f t="shared" si="2"/>
        <v/>
      </c>
      <c r="K195" s="349"/>
      <c r="L195" s="348"/>
      <c r="M195" s="348"/>
      <c r="N195" s="348"/>
    </row>
    <row r="196" spans="1:14">
      <c r="A196" s="371">
        <v>27</v>
      </c>
      <c r="B196" s="372" t="s">
        <v>4097</v>
      </c>
      <c r="C196" s="373" t="s">
        <v>4090</v>
      </c>
      <c r="D196" s="375" t="s">
        <v>2695</v>
      </c>
      <c r="E196" s="376">
        <v>1</v>
      </c>
      <c r="F196" s="994"/>
      <c r="G196" s="377">
        <f>E196*F196</f>
        <v>0</v>
      </c>
      <c r="H196" s="374" t="s">
        <v>2868</v>
      </c>
      <c r="I196" s="376"/>
      <c r="J196" s="1005" t="str">
        <f t="shared" si="2"/>
        <v>CHYBNÁ CENA</v>
      </c>
      <c r="K196" s="349"/>
      <c r="L196" s="348"/>
      <c r="M196" s="348"/>
      <c r="N196" s="348"/>
    </row>
    <row r="197" spans="1:14">
      <c r="A197" s="371"/>
      <c r="B197" s="372"/>
      <c r="C197" s="373"/>
      <c r="D197" s="375"/>
      <c r="E197" s="376"/>
      <c r="F197" s="994"/>
      <c r="G197" s="377"/>
      <c r="H197" s="374"/>
      <c r="I197" s="376"/>
      <c r="J197" s="1005" t="str">
        <f t="shared" si="2"/>
        <v/>
      </c>
      <c r="K197" s="349"/>
      <c r="L197" s="348"/>
      <c r="M197" s="348"/>
      <c r="N197" s="348"/>
    </row>
    <row r="198" spans="1:14">
      <c r="A198" s="371">
        <v>28</v>
      </c>
      <c r="B198" s="372" t="s">
        <v>4098</v>
      </c>
      <c r="C198" s="373" t="s">
        <v>4091</v>
      </c>
      <c r="D198" s="375" t="s">
        <v>2695</v>
      </c>
      <c r="E198" s="376">
        <v>1</v>
      </c>
      <c r="F198" s="994"/>
      <c r="G198" s="377">
        <f>E198*F198</f>
        <v>0</v>
      </c>
      <c r="H198" s="374" t="s">
        <v>2868</v>
      </c>
      <c r="I198" s="376"/>
      <c r="J198" s="1005" t="str">
        <f t="shared" si="2"/>
        <v>CHYBNÁ CENA</v>
      </c>
      <c r="K198" s="349"/>
      <c r="L198" s="348"/>
      <c r="M198" s="348"/>
      <c r="N198" s="348"/>
    </row>
    <row r="199" spans="1:14">
      <c r="A199" s="371"/>
      <c r="B199" s="372"/>
      <c r="C199" s="373"/>
      <c r="D199" s="375"/>
      <c r="E199" s="376"/>
      <c r="F199" s="994"/>
      <c r="G199" s="377"/>
      <c r="H199" s="374"/>
      <c r="I199" s="376"/>
      <c r="J199" s="1005" t="str">
        <f t="shared" si="2"/>
        <v/>
      </c>
      <c r="K199" s="349"/>
      <c r="L199" s="348"/>
      <c r="M199" s="348"/>
      <c r="N199" s="348"/>
    </row>
    <row r="200" spans="1:14">
      <c r="A200" s="385"/>
      <c r="B200" s="386" t="s">
        <v>391</v>
      </c>
      <c r="C200" s="387" t="str">
        <f>CONCATENATE(B129," ",C129)</f>
        <v>4 Vodorovné konstrukce</v>
      </c>
      <c r="D200" s="389"/>
      <c r="E200" s="390"/>
      <c r="F200" s="999"/>
      <c r="G200" s="391">
        <f>SUM(G129:G192)</f>
        <v>0</v>
      </c>
      <c r="H200" s="388"/>
      <c r="I200" s="390"/>
      <c r="J200" s="1005" t="str">
        <f t="shared" ref="J200:J220" si="3">IF((ISBLANK(D200)),"",IF(G200&lt;=0,"CHYBNÁ CENA",""))</f>
        <v/>
      </c>
      <c r="K200" s="349"/>
      <c r="L200" s="348"/>
      <c r="M200" s="348"/>
      <c r="N200" s="348"/>
    </row>
    <row r="201" spans="1:14" s="113" customFormat="1">
      <c r="A201" s="365"/>
      <c r="B201" s="366">
        <v>979</v>
      </c>
      <c r="C201" s="397" t="s">
        <v>1863</v>
      </c>
      <c r="D201" s="368"/>
      <c r="E201" s="369"/>
      <c r="F201" s="1001"/>
      <c r="G201" s="398"/>
      <c r="H201" s="397"/>
      <c r="I201" s="368"/>
      <c r="J201" s="1005" t="str">
        <f t="shared" si="3"/>
        <v/>
      </c>
      <c r="K201" s="347"/>
      <c r="L201" s="399"/>
      <c r="M201" s="399"/>
      <c r="N201" s="399"/>
    </row>
    <row r="202" spans="1:14">
      <c r="A202" s="371">
        <v>1</v>
      </c>
      <c r="B202" s="372" t="s">
        <v>3071</v>
      </c>
      <c r="C202" s="374" t="s">
        <v>3072</v>
      </c>
      <c r="D202" s="400" t="s">
        <v>1766</v>
      </c>
      <c r="E202" s="376">
        <v>21.3</v>
      </c>
      <c r="F202" s="994"/>
      <c r="G202" s="401">
        <f>E202*F202</f>
        <v>0</v>
      </c>
      <c r="H202" s="374" t="s">
        <v>4623</v>
      </c>
      <c r="I202" s="402"/>
      <c r="J202" s="1005" t="str">
        <f t="shared" si="3"/>
        <v>CHYBNÁ CENA</v>
      </c>
      <c r="K202" s="349"/>
      <c r="L202" s="348"/>
      <c r="M202" s="348"/>
      <c r="N202" s="348"/>
    </row>
    <row r="203" spans="1:14">
      <c r="A203" s="371"/>
      <c r="B203" s="379" t="s">
        <v>577</v>
      </c>
      <c r="C203" s="380"/>
      <c r="D203" s="400"/>
      <c r="E203" s="376"/>
      <c r="F203" s="994"/>
      <c r="G203" s="401"/>
      <c r="H203" s="374"/>
      <c r="I203" s="402"/>
      <c r="J203" s="1005" t="str">
        <f t="shared" si="3"/>
        <v/>
      </c>
      <c r="K203" s="349"/>
      <c r="L203" s="348"/>
      <c r="M203" s="348"/>
      <c r="N203" s="348"/>
    </row>
    <row r="204" spans="1:14">
      <c r="A204" s="371">
        <v>2</v>
      </c>
      <c r="B204" s="372" t="s">
        <v>3073</v>
      </c>
      <c r="C204" s="374" t="s">
        <v>3074</v>
      </c>
      <c r="D204" s="400" t="s">
        <v>1766</v>
      </c>
      <c r="E204" s="376">
        <v>21.3</v>
      </c>
      <c r="F204" s="994"/>
      <c r="G204" s="401">
        <f>E204*F204</f>
        <v>0</v>
      </c>
      <c r="H204" s="374"/>
      <c r="I204" s="402"/>
      <c r="J204" s="1005" t="str">
        <f t="shared" si="3"/>
        <v>CHYBNÁ CENA</v>
      </c>
      <c r="K204" s="349"/>
      <c r="L204" s="348"/>
      <c r="M204" s="348"/>
      <c r="N204" s="348"/>
    </row>
    <row r="205" spans="1:14">
      <c r="A205" s="371"/>
      <c r="B205" s="379" t="s">
        <v>577</v>
      </c>
      <c r="C205" s="374"/>
      <c r="D205" s="400"/>
      <c r="E205" s="376"/>
      <c r="F205" s="994"/>
      <c r="G205" s="401"/>
      <c r="H205" s="374"/>
      <c r="I205" s="402"/>
      <c r="J205" s="1005" t="str">
        <f t="shared" si="3"/>
        <v/>
      </c>
      <c r="K205" s="349"/>
      <c r="L205" s="348"/>
      <c r="M205" s="348"/>
      <c r="N205" s="348"/>
    </row>
    <row r="206" spans="1:14">
      <c r="A206" s="371">
        <v>3</v>
      </c>
      <c r="B206" s="372" t="s">
        <v>3076</v>
      </c>
      <c r="C206" s="374" t="s">
        <v>3077</v>
      </c>
      <c r="D206" s="400" t="s">
        <v>1766</v>
      </c>
      <c r="E206" s="376">
        <v>617.70000000000005</v>
      </c>
      <c r="F206" s="994"/>
      <c r="G206" s="401">
        <f>E206*F206</f>
        <v>0</v>
      </c>
      <c r="H206" s="374"/>
      <c r="I206" s="402"/>
      <c r="J206" s="1005" t="str">
        <f t="shared" si="3"/>
        <v>CHYBNÁ CENA</v>
      </c>
      <c r="K206" s="349"/>
      <c r="L206" s="348"/>
      <c r="M206" s="348"/>
      <c r="N206" s="348"/>
    </row>
    <row r="207" spans="1:14">
      <c r="A207" s="371"/>
      <c r="B207" s="379" t="s">
        <v>577</v>
      </c>
      <c r="C207" s="380" t="s">
        <v>3075</v>
      </c>
      <c r="D207" s="400"/>
      <c r="E207" s="376"/>
      <c r="F207" s="994"/>
      <c r="G207" s="401"/>
      <c r="H207" s="374"/>
      <c r="I207" s="402"/>
      <c r="J207" s="1005" t="str">
        <f t="shared" si="3"/>
        <v/>
      </c>
      <c r="K207" s="349"/>
      <c r="L207" s="348"/>
      <c r="M207" s="348"/>
      <c r="N207" s="348"/>
    </row>
    <row r="208" spans="1:14">
      <c r="A208" s="371">
        <v>4</v>
      </c>
      <c r="B208" s="372" t="s">
        <v>3079</v>
      </c>
      <c r="C208" s="374" t="s">
        <v>3078</v>
      </c>
      <c r="D208" s="400" t="s">
        <v>1766</v>
      </c>
      <c r="E208" s="376">
        <v>21.3</v>
      </c>
      <c r="F208" s="994"/>
      <c r="G208" s="401">
        <f>E208*F208</f>
        <v>0</v>
      </c>
      <c r="H208" s="374"/>
      <c r="I208" s="402"/>
      <c r="J208" s="1005" t="str">
        <f t="shared" si="3"/>
        <v>CHYBNÁ CENA</v>
      </c>
      <c r="K208" s="349"/>
      <c r="L208" s="348"/>
      <c r="M208" s="348"/>
      <c r="N208" s="348"/>
    </row>
    <row r="209" spans="1:14">
      <c r="A209" s="371"/>
      <c r="B209" s="372"/>
      <c r="C209" s="374"/>
      <c r="D209" s="400"/>
      <c r="E209" s="376"/>
      <c r="F209" s="994"/>
      <c r="G209" s="401"/>
      <c r="H209" s="374"/>
      <c r="I209" s="402"/>
      <c r="J209" s="1005" t="str">
        <f t="shared" si="3"/>
        <v/>
      </c>
      <c r="K209" s="349"/>
      <c r="L209" s="348"/>
      <c r="M209" s="348"/>
      <c r="N209" s="348"/>
    </row>
    <row r="210" spans="1:14">
      <c r="A210" s="385"/>
      <c r="B210" s="386" t="s">
        <v>391</v>
      </c>
      <c r="C210" s="403" t="str">
        <f>CONCATENATE(B201," ",C201)</f>
        <v>979 Přesun sutí</v>
      </c>
      <c r="D210" s="385"/>
      <c r="E210" s="390"/>
      <c r="F210" s="999"/>
      <c r="G210" s="404">
        <f>SUM(G202:G208)</f>
        <v>0</v>
      </c>
      <c r="H210" s="403"/>
      <c r="I210" s="390"/>
      <c r="J210" s="1005" t="str">
        <f t="shared" si="3"/>
        <v/>
      </c>
      <c r="K210" s="349"/>
      <c r="L210" s="348"/>
      <c r="M210" s="348"/>
      <c r="N210" s="348"/>
    </row>
    <row r="211" spans="1:14">
      <c r="A211" s="365" t="s">
        <v>4676</v>
      </c>
      <c r="B211" s="366" t="s">
        <v>1864</v>
      </c>
      <c r="C211" s="393" t="s">
        <v>1865</v>
      </c>
      <c r="D211" s="368"/>
      <c r="E211" s="369"/>
      <c r="F211" s="1001"/>
      <c r="G211" s="370"/>
      <c r="H211" s="393"/>
      <c r="I211" s="369"/>
      <c r="J211" s="1005" t="str">
        <f t="shared" si="3"/>
        <v/>
      </c>
      <c r="K211" s="349"/>
      <c r="L211" s="348"/>
      <c r="M211" s="348"/>
      <c r="N211" s="348"/>
    </row>
    <row r="212" spans="1:14">
      <c r="A212" s="371">
        <v>1</v>
      </c>
      <c r="B212" s="372" t="s">
        <v>1866</v>
      </c>
      <c r="C212" s="374" t="s">
        <v>1867</v>
      </c>
      <c r="D212" s="400" t="s">
        <v>1766</v>
      </c>
      <c r="E212" s="376">
        <v>8354.7900000000009</v>
      </c>
      <c r="F212" s="994"/>
      <c r="G212" s="377">
        <f>E212*F212</f>
        <v>0</v>
      </c>
      <c r="H212" s="374"/>
      <c r="I212" s="376"/>
      <c r="J212" s="1005" t="str">
        <f t="shared" si="3"/>
        <v>CHYBNÁ CENA</v>
      </c>
      <c r="K212" s="349"/>
      <c r="L212" s="348"/>
      <c r="M212" s="348"/>
      <c r="N212" s="348"/>
    </row>
    <row r="213" spans="1:14">
      <c r="A213" s="371"/>
      <c r="B213" s="379" t="s">
        <v>577</v>
      </c>
      <c r="C213" s="374"/>
      <c r="D213" s="400"/>
      <c r="E213" s="376"/>
      <c r="F213" s="994"/>
      <c r="G213" s="377"/>
      <c r="H213" s="374"/>
      <c r="I213" s="376"/>
      <c r="J213" s="1005" t="str">
        <f t="shared" si="3"/>
        <v/>
      </c>
      <c r="K213" s="349"/>
      <c r="L213" s="348"/>
      <c r="M213" s="348"/>
      <c r="N213" s="348"/>
    </row>
    <row r="214" spans="1:14">
      <c r="A214" s="385"/>
      <c r="B214" s="386" t="s">
        <v>391</v>
      </c>
      <c r="C214" s="403" t="str">
        <f>CONCATENATE(B211," ",C211)</f>
        <v>99 Staveništní přesun hmot</v>
      </c>
      <c r="D214" s="385"/>
      <c r="E214" s="390"/>
      <c r="F214" s="999"/>
      <c r="G214" s="391">
        <f>SUM(G211:G212)</f>
        <v>0</v>
      </c>
      <c r="H214" s="403"/>
      <c r="I214" s="390" t="s">
        <v>2565</v>
      </c>
      <c r="J214" s="1005" t="str">
        <f t="shared" si="3"/>
        <v/>
      </c>
      <c r="K214" s="225"/>
      <c r="L214" s="225"/>
      <c r="M214" s="225"/>
      <c r="N214" s="225"/>
    </row>
    <row r="215" spans="1:14">
      <c r="A215" s="365" t="s">
        <v>4676</v>
      </c>
      <c r="B215" s="366" t="s">
        <v>1868</v>
      </c>
      <c r="C215" s="397" t="s">
        <v>1869</v>
      </c>
      <c r="D215" s="368"/>
      <c r="E215" s="369"/>
      <c r="F215" s="1001"/>
      <c r="G215" s="370"/>
      <c r="H215" s="393"/>
      <c r="I215" s="369"/>
      <c r="J215" s="1005" t="str">
        <f t="shared" si="3"/>
        <v/>
      </c>
      <c r="K215" s="349"/>
      <c r="L215" s="348"/>
      <c r="M215" s="348"/>
      <c r="N215" s="348"/>
    </row>
    <row r="216" spans="1:14" ht="22.5">
      <c r="A216" s="371">
        <v>1</v>
      </c>
      <c r="B216" s="372" t="s">
        <v>1870</v>
      </c>
      <c r="C216" s="374" t="s">
        <v>1871</v>
      </c>
      <c r="D216" s="400" t="s">
        <v>4492</v>
      </c>
      <c r="E216" s="376">
        <v>66</v>
      </c>
      <c r="F216" s="994"/>
      <c r="G216" s="377">
        <f>E216*F216</f>
        <v>0</v>
      </c>
      <c r="H216" s="374" t="s">
        <v>3787</v>
      </c>
      <c r="I216" s="376"/>
      <c r="J216" s="1005" t="str">
        <f t="shared" si="3"/>
        <v>CHYBNÁ CENA</v>
      </c>
      <c r="K216" s="349"/>
      <c r="L216" s="348"/>
      <c r="M216" s="348"/>
      <c r="N216" s="348"/>
    </row>
    <row r="217" spans="1:14">
      <c r="A217" s="371"/>
      <c r="B217" s="372"/>
      <c r="C217" s="374"/>
      <c r="D217" s="400"/>
      <c r="E217" s="376"/>
      <c r="F217" s="994"/>
      <c r="G217" s="377"/>
      <c r="H217" s="374"/>
      <c r="I217" s="376"/>
      <c r="J217" s="1005" t="str">
        <f t="shared" si="3"/>
        <v/>
      </c>
      <c r="K217" s="349"/>
      <c r="L217" s="348"/>
      <c r="M217" s="348"/>
      <c r="N217" s="348"/>
    </row>
    <row r="218" spans="1:14" ht="22.5">
      <c r="A218" s="371">
        <v>2</v>
      </c>
      <c r="B218" s="372" t="s">
        <v>2002</v>
      </c>
      <c r="C218" s="374" t="s">
        <v>2003</v>
      </c>
      <c r="D218" s="400" t="s">
        <v>4492</v>
      </c>
      <c r="E218" s="376">
        <v>97.7</v>
      </c>
      <c r="F218" s="994"/>
      <c r="G218" s="377">
        <f>E218*F218</f>
        <v>0</v>
      </c>
      <c r="H218" s="374" t="s">
        <v>3787</v>
      </c>
      <c r="I218" s="376"/>
      <c r="J218" s="1005" t="str">
        <f t="shared" si="3"/>
        <v>CHYBNÁ CENA</v>
      </c>
      <c r="K218" s="349"/>
      <c r="L218" s="348"/>
      <c r="M218" s="348"/>
      <c r="N218" s="348"/>
    </row>
    <row r="219" spans="1:14">
      <c r="A219" s="371"/>
      <c r="B219" s="372"/>
      <c r="C219" s="374"/>
      <c r="D219" s="400"/>
      <c r="E219" s="376"/>
      <c r="F219" s="994"/>
      <c r="G219" s="377"/>
      <c r="H219" s="374"/>
      <c r="I219" s="376"/>
      <c r="J219" s="1005" t="str">
        <f t="shared" si="3"/>
        <v/>
      </c>
      <c r="K219" s="349"/>
      <c r="L219" s="348"/>
      <c r="M219" s="348"/>
      <c r="N219" s="348"/>
    </row>
    <row r="220" spans="1:14">
      <c r="A220" s="385"/>
      <c r="B220" s="386" t="s">
        <v>391</v>
      </c>
      <c r="C220" s="403" t="str">
        <f>CONCATENATE(B215," ",C215)</f>
        <v>714 Izol akustické a protiotřesové</v>
      </c>
      <c r="D220" s="385"/>
      <c r="E220" s="390"/>
      <c r="F220" s="999"/>
      <c r="G220" s="391">
        <f>SUM(G215:G219)</f>
        <v>0</v>
      </c>
      <c r="H220" s="403"/>
      <c r="I220" s="390" t="s">
        <v>2565</v>
      </c>
      <c r="J220" s="1005" t="str">
        <f t="shared" si="3"/>
        <v/>
      </c>
      <c r="K220" s="225"/>
      <c r="L220" s="225"/>
      <c r="M220" s="225"/>
      <c r="N220" s="225"/>
    </row>
    <row r="221" spans="1:14">
      <c r="A221" s="225"/>
      <c r="B221" s="225"/>
      <c r="C221" s="225"/>
      <c r="D221" s="225"/>
      <c r="E221" s="225"/>
      <c r="F221" s="225"/>
      <c r="G221" s="225"/>
      <c r="H221" s="225"/>
      <c r="I221" s="225"/>
      <c r="J221" s="1007"/>
      <c r="K221" s="225"/>
      <c r="L221" s="225"/>
      <c r="M221" s="225"/>
      <c r="N221" s="225"/>
    </row>
    <row r="222" spans="1:14" ht="13.5" thickBot="1">
      <c r="A222" s="405"/>
      <c r="B222" s="406"/>
      <c r="C222" s="407" t="s">
        <v>2956</v>
      </c>
      <c r="D222" s="405"/>
      <c r="E222" s="409"/>
      <c r="F222" s="410"/>
      <c r="G222" s="411">
        <f>G14+G41+G64+G128+G200+G214+G220+G210</f>
        <v>0</v>
      </c>
      <c r="H222" s="408"/>
      <c r="I222" s="412"/>
      <c r="J222" s="1013"/>
      <c r="K222" s="225"/>
      <c r="L222" s="225"/>
      <c r="M222" s="225"/>
      <c r="N222" s="225"/>
    </row>
    <row r="223" spans="1:14" ht="13.5" thickBot="1">
      <c r="A223" s="1304" t="s">
        <v>45</v>
      </c>
      <c r="B223" s="1305"/>
      <c r="C223" s="1305"/>
      <c r="D223" s="1305"/>
      <c r="E223" s="1305"/>
      <c r="F223" s="1305"/>
      <c r="G223" s="1305"/>
      <c r="H223" s="1305"/>
      <c r="I223" s="1306"/>
      <c r="J223" s="1014"/>
      <c r="K223" s="225"/>
      <c r="L223" s="225"/>
      <c r="M223" s="225"/>
      <c r="N223" s="225"/>
    </row>
    <row r="224" spans="1:14">
      <c r="A224" s="225"/>
      <c r="B224" s="225"/>
      <c r="C224" s="225"/>
      <c r="D224" s="225"/>
      <c r="E224" s="225"/>
      <c r="F224" s="225"/>
      <c r="G224" s="225"/>
      <c r="H224" s="225"/>
      <c r="I224" s="225"/>
      <c r="J224" s="1007"/>
      <c r="K224" s="225"/>
      <c r="L224" s="225"/>
      <c r="M224" s="225"/>
      <c r="N224" s="225"/>
    </row>
    <row r="225" spans="1:14">
      <c r="A225" s="225"/>
      <c r="B225" s="225"/>
      <c r="C225" s="225"/>
      <c r="D225" s="225"/>
      <c r="E225" s="225"/>
      <c r="F225" s="225"/>
      <c r="G225" s="225"/>
      <c r="H225" s="225"/>
      <c r="I225" s="225"/>
      <c r="J225" s="1007"/>
      <c r="K225" s="225"/>
      <c r="L225" s="225"/>
      <c r="M225" s="225"/>
      <c r="N225" s="225"/>
    </row>
    <row r="226" spans="1:14">
      <c r="A226" s="225"/>
      <c r="B226" s="225"/>
      <c r="C226" s="225"/>
      <c r="D226" s="225"/>
      <c r="E226" s="225"/>
      <c r="F226" s="1006" t="s">
        <v>245</v>
      </c>
      <c r="G226" s="1007">
        <f>COUNTIF(G6:G221,"&lt;=0")</f>
        <v>80</v>
      </c>
      <c r="H226" s="225"/>
      <c r="I226" s="225"/>
      <c r="J226" s="1007"/>
      <c r="K226" s="225"/>
      <c r="L226" s="225"/>
      <c r="M226" s="225"/>
      <c r="N226" s="225"/>
    </row>
    <row r="227" spans="1:14">
      <c r="A227" s="225"/>
      <c r="B227" s="225"/>
      <c r="C227" s="225"/>
      <c r="D227" s="225"/>
      <c r="E227" s="225"/>
      <c r="F227" s="225"/>
      <c r="G227" s="225"/>
      <c r="H227" s="225"/>
      <c r="I227" s="225"/>
      <c r="J227" s="1007"/>
      <c r="K227" s="225"/>
      <c r="L227" s="225"/>
      <c r="M227" s="225"/>
      <c r="N227" s="225"/>
    </row>
    <row r="228" spans="1:14">
      <c r="A228" s="225"/>
      <c r="B228" s="225"/>
      <c r="C228" s="225"/>
      <c r="D228" s="225"/>
      <c r="E228" s="225"/>
      <c r="F228" s="225"/>
      <c r="G228" s="225"/>
      <c r="H228" s="225"/>
      <c r="I228" s="225"/>
      <c r="J228" s="1007"/>
      <c r="K228" s="225"/>
      <c r="L228" s="225"/>
      <c r="M228" s="225"/>
      <c r="N228" s="225"/>
    </row>
  </sheetData>
  <sheetProtection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6" activePane="bottomLeft" state="frozen"/>
      <selection pane="bottomLeft" activeCell="F8" sqref="F8"/>
    </sheetView>
  </sheetViews>
  <sheetFormatPr defaultRowHeight="12.75"/>
  <cols>
    <col min="1" max="1" width="9.140625" style="273"/>
    <col min="2" max="2" width="25" style="273" customWidth="1"/>
    <col min="3" max="3" width="38.5703125" style="273" customWidth="1"/>
    <col min="4" max="4" width="9.140625" style="273"/>
    <col min="5" max="5" width="15.140625" style="273" customWidth="1"/>
    <col min="6" max="6" width="17.140625" style="273" customWidth="1"/>
    <col min="7" max="8" width="20.7109375" style="273" customWidth="1"/>
    <col min="9" max="9" width="24.42578125" style="273" customWidth="1"/>
    <col min="10" max="10" width="22" style="1015" customWidth="1"/>
    <col min="11" max="16384" width="9.140625" style="273"/>
  </cols>
  <sheetData>
    <row r="1" spans="1:10" customFormat="1" ht="31.5" customHeight="1" thickBot="1">
      <c r="A1" s="1287" t="s">
        <v>2563</v>
      </c>
      <c r="B1" s="1288"/>
      <c r="C1" s="1289" t="s">
        <v>1363</v>
      </c>
      <c r="D1" s="1290"/>
      <c r="E1" s="1290"/>
      <c r="F1" s="1290"/>
      <c r="G1" s="1291"/>
      <c r="H1" s="1291"/>
      <c r="I1" s="1291"/>
      <c r="J1" s="1012"/>
    </row>
    <row r="2" spans="1:10" customFormat="1" ht="30" customHeight="1" thickBot="1">
      <c r="A2" s="1292" t="s">
        <v>2564</v>
      </c>
      <c r="B2" s="1293"/>
      <c r="C2" s="1289" t="s">
        <v>4577</v>
      </c>
      <c r="D2" s="1290"/>
      <c r="E2" s="1290"/>
      <c r="F2" s="1290"/>
      <c r="G2" s="1346" t="s">
        <v>2566</v>
      </c>
      <c r="H2" s="944"/>
      <c r="I2" s="1340" t="s">
        <v>4573</v>
      </c>
      <c r="J2" s="1012"/>
    </row>
    <row r="3" spans="1:10" customFormat="1" ht="16.5" customHeight="1" thickBot="1">
      <c r="A3" s="1294" t="s">
        <v>2567</v>
      </c>
      <c r="B3" s="1290"/>
      <c r="C3" s="1290"/>
      <c r="D3" s="1290"/>
      <c r="E3" s="1290"/>
      <c r="F3" s="1290"/>
      <c r="G3" s="1290"/>
      <c r="H3" s="1290"/>
      <c r="I3" s="1295"/>
      <c r="J3" s="1012"/>
    </row>
    <row r="4" spans="1:10" customFormat="1" ht="12.75" customHeight="1">
      <c r="A4" s="1281" t="s">
        <v>2568</v>
      </c>
      <c r="B4" s="216" t="s">
        <v>2569</v>
      </c>
      <c r="C4" s="1283" t="s">
        <v>2570</v>
      </c>
      <c r="D4" s="1285" t="s">
        <v>2571</v>
      </c>
      <c r="E4" s="1285" t="s">
        <v>2572</v>
      </c>
      <c r="F4" s="1296" t="s">
        <v>2573</v>
      </c>
      <c r="G4" s="1297"/>
      <c r="H4" s="1285" t="s">
        <v>3789</v>
      </c>
      <c r="I4" s="1301" t="s">
        <v>2574</v>
      </c>
      <c r="J4" s="1012"/>
    </row>
    <row r="5" spans="1:10" customFormat="1" ht="29.85" customHeight="1" thickBot="1">
      <c r="A5" s="1282"/>
      <c r="B5" s="4" t="s">
        <v>2575</v>
      </c>
      <c r="C5" s="1284"/>
      <c r="D5" s="1286"/>
      <c r="E5" s="1286"/>
      <c r="F5" s="5" t="s">
        <v>2576</v>
      </c>
      <c r="G5" s="724" t="s">
        <v>4447</v>
      </c>
      <c r="H5" s="1303"/>
      <c r="I5" s="1302"/>
      <c r="J5" s="1008" t="s">
        <v>694</v>
      </c>
    </row>
    <row r="6" spans="1:10">
      <c r="A6" s="274" t="s">
        <v>2565</v>
      </c>
      <c r="B6" s="275" t="s">
        <v>2565</v>
      </c>
      <c r="C6" s="276" t="s">
        <v>2565</v>
      </c>
      <c r="D6" s="278"/>
      <c r="E6" s="279"/>
      <c r="F6" s="1106"/>
      <c r="G6" s="280"/>
      <c r="H6" s="277"/>
      <c r="I6" s="281" t="s">
        <v>2565</v>
      </c>
      <c r="J6" s="1005" t="str">
        <f t="shared" ref="J6:J69" si="0">IF((ISBLANK(D6)),"",IF(G6&lt;=0,"CHYBNÁ CENA",""))</f>
        <v/>
      </c>
    </row>
    <row r="7" spans="1:10" ht="16.5">
      <c r="A7" s="282">
        <v>1</v>
      </c>
      <c r="B7" s="283" t="s">
        <v>4705</v>
      </c>
      <c r="C7" s="284" t="s">
        <v>4706</v>
      </c>
      <c r="D7" s="278"/>
      <c r="E7" s="279"/>
      <c r="F7" s="1106"/>
      <c r="G7" s="280"/>
      <c r="H7" s="277"/>
      <c r="I7" s="281" t="s">
        <v>2565</v>
      </c>
      <c r="J7" s="1005" t="str">
        <f t="shared" si="0"/>
        <v/>
      </c>
    </row>
    <row r="8" spans="1:10" ht="38.25">
      <c r="A8" s="282">
        <v>2</v>
      </c>
      <c r="B8" s="285">
        <v>732</v>
      </c>
      <c r="C8" s="286" t="s">
        <v>4707</v>
      </c>
      <c r="D8" s="278"/>
      <c r="E8" s="279"/>
      <c r="F8" s="1106"/>
      <c r="G8" s="280"/>
      <c r="H8" s="277" t="s">
        <v>4708</v>
      </c>
      <c r="I8" s="281" t="s">
        <v>2565</v>
      </c>
      <c r="J8" s="1005" t="str">
        <f t="shared" si="0"/>
        <v/>
      </c>
    </row>
    <row r="9" spans="1:10" ht="38.25">
      <c r="A9" s="282">
        <v>3</v>
      </c>
      <c r="B9" s="285" t="s">
        <v>4709</v>
      </c>
      <c r="C9" s="287" t="s">
        <v>4710</v>
      </c>
      <c r="D9" s="278" t="s">
        <v>3792</v>
      </c>
      <c r="E9" s="279">
        <v>2</v>
      </c>
      <c r="F9" s="1107"/>
      <c r="G9" s="280">
        <f>E9*F9</f>
        <v>0</v>
      </c>
      <c r="H9" s="277" t="s">
        <v>4708</v>
      </c>
      <c r="I9" s="281" t="s">
        <v>2565</v>
      </c>
      <c r="J9" s="1005" t="str">
        <f t="shared" si="0"/>
        <v>CHYBNÁ CENA</v>
      </c>
    </row>
    <row r="10" spans="1:10" ht="51">
      <c r="A10" s="282">
        <v>4</v>
      </c>
      <c r="B10" s="285"/>
      <c r="C10" s="277" t="s">
        <v>4624</v>
      </c>
      <c r="D10" s="278" t="s">
        <v>3792</v>
      </c>
      <c r="E10" s="279">
        <v>2</v>
      </c>
      <c r="F10" s="1106"/>
      <c r="G10" s="280">
        <f t="shared" ref="G10:G41" si="1">E10*F10</f>
        <v>0</v>
      </c>
      <c r="H10" s="277" t="s">
        <v>4708</v>
      </c>
      <c r="I10" s="281"/>
      <c r="J10" s="1005" t="str">
        <f t="shared" si="0"/>
        <v>CHYBNÁ CENA</v>
      </c>
    </row>
    <row r="11" spans="1:10" ht="38.25">
      <c r="A11" s="282">
        <v>5</v>
      </c>
      <c r="B11" s="285" t="s">
        <v>4711</v>
      </c>
      <c r="C11" s="288" t="s">
        <v>3192</v>
      </c>
      <c r="D11" s="290" t="s">
        <v>3792</v>
      </c>
      <c r="E11" s="291">
        <v>1</v>
      </c>
      <c r="F11" s="1107"/>
      <c r="G11" s="280">
        <f t="shared" si="1"/>
        <v>0</v>
      </c>
      <c r="H11" s="289" t="s">
        <v>4708</v>
      </c>
      <c r="I11" s="292" t="s">
        <v>2565</v>
      </c>
      <c r="J11" s="1005" t="str">
        <f t="shared" si="0"/>
        <v>CHYBNÁ CENA</v>
      </c>
    </row>
    <row r="12" spans="1:10" ht="38.25">
      <c r="A12" s="282">
        <v>6</v>
      </c>
      <c r="B12" s="285" t="s">
        <v>3193</v>
      </c>
      <c r="C12" s="287" t="s">
        <v>3194</v>
      </c>
      <c r="D12" s="290" t="s">
        <v>3792</v>
      </c>
      <c r="E12" s="291">
        <v>1</v>
      </c>
      <c r="F12" s="1107"/>
      <c r="G12" s="280">
        <f t="shared" si="1"/>
        <v>0</v>
      </c>
      <c r="H12" s="289" t="s">
        <v>4708</v>
      </c>
      <c r="I12" s="292" t="s">
        <v>2565</v>
      </c>
      <c r="J12" s="1005" t="str">
        <f t="shared" si="0"/>
        <v>CHYBNÁ CENA</v>
      </c>
    </row>
    <row r="13" spans="1:10" ht="38.25">
      <c r="A13" s="282">
        <v>7</v>
      </c>
      <c r="B13" s="285"/>
      <c r="C13" s="288" t="s">
        <v>3195</v>
      </c>
      <c r="D13" s="290" t="s">
        <v>3792</v>
      </c>
      <c r="E13" s="291">
        <v>1</v>
      </c>
      <c r="F13" s="1107"/>
      <c r="G13" s="280">
        <f t="shared" si="1"/>
        <v>0</v>
      </c>
      <c r="H13" s="289" t="s">
        <v>4708</v>
      </c>
      <c r="I13" s="292"/>
      <c r="J13" s="1005" t="str">
        <f t="shared" si="0"/>
        <v>CHYBNÁ CENA</v>
      </c>
    </row>
    <row r="14" spans="1:10" ht="51">
      <c r="A14" s="282">
        <v>8</v>
      </c>
      <c r="B14" s="285"/>
      <c r="C14" s="288" t="s">
        <v>3196</v>
      </c>
      <c r="D14" s="290" t="s">
        <v>3792</v>
      </c>
      <c r="E14" s="291">
        <v>1</v>
      </c>
      <c r="F14" s="1107"/>
      <c r="G14" s="280">
        <f t="shared" si="1"/>
        <v>0</v>
      </c>
      <c r="H14" s="289" t="s">
        <v>4708</v>
      </c>
      <c r="I14" s="292"/>
      <c r="J14" s="1005" t="str">
        <f t="shared" si="0"/>
        <v>CHYBNÁ CENA</v>
      </c>
    </row>
    <row r="15" spans="1:10" ht="38.25">
      <c r="A15" s="282">
        <v>9</v>
      </c>
      <c r="B15" s="285"/>
      <c r="C15" s="287" t="s">
        <v>3197</v>
      </c>
      <c r="D15" s="290" t="s">
        <v>3792</v>
      </c>
      <c r="E15" s="291">
        <v>1</v>
      </c>
      <c r="F15" s="1107"/>
      <c r="G15" s="280">
        <f t="shared" si="1"/>
        <v>0</v>
      </c>
      <c r="H15" s="289" t="s">
        <v>4708</v>
      </c>
      <c r="I15" s="292"/>
      <c r="J15" s="1005" t="str">
        <f t="shared" si="0"/>
        <v>CHYBNÁ CENA</v>
      </c>
    </row>
    <row r="16" spans="1:10" ht="38.25">
      <c r="A16" s="282">
        <v>10</v>
      </c>
      <c r="B16" s="285"/>
      <c r="C16" s="287" t="s">
        <v>3198</v>
      </c>
      <c r="D16" s="290" t="s">
        <v>3792</v>
      </c>
      <c r="E16" s="291">
        <v>1</v>
      </c>
      <c r="F16" s="1107"/>
      <c r="G16" s="280">
        <f t="shared" si="1"/>
        <v>0</v>
      </c>
      <c r="H16" s="289" t="s">
        <v>4708</v>
      </c>
      <c r="I16" s="292"/>
      <c r="J16" s="1005" t="str">
        <f t="shared" si="0"/>
        <v>CHYBNÁ CENA</v>
      </c>
    </row>
    <row r="17" spans="1:10" ht="38.25">
      <c r="A17" s="282">
        <v>11</v>
      </c>
      <c r="B17" s="285" t="s">
        <v>3199</v>
      </c>
      <c r="C17" s="287" t="s">
        <v>3200</v>
      </c>
      <c r="D17" s="290" t="s">
        <v>3792</v>
      </c>
      <c r="E17" s="291">
        <v>1</v>
      </c>
      <c r="F17" s="1107"/>
      <c r="G17" s="280">
        <f t="shared" si="1"/>
        <v>0</v>
      </c>
      <c r="H17" s="289" t="s">
        <v>4708</v>
      </c>
      <c r="I17" s="292" t="s">
        <v>2565</v>
      </c>
      <c r="J17" s="1005" t="str">
        <f t="shared" si="0"/>
        <v>CHYBNÁ CENA</v>
      </c>
    </row>
    <row r="18" spans="1:10" ht="38.25">
      <c r="A18" s="282">
        <v>12</v>
      </c>
      <c r="B18" s="285" t="s">
        <v>3201</v>
      </c>
      <c r="C18" s="287" t="s">
        <v>3202</v>
      </c>
      <c r="D18" s="290" t="s">
        <v>3792</v>
      </c>
      <c r="E18" s="291">
        <v>1</v>
      </c>
      <c r="F18" s="1107"/>
      <c r="G18" s="280">
        <f t="shared" si="1"/>
        <v>0</v>
      </c>
      <c r="H18" s="289" t="s">
        <v>4708</v>
      </c>
      <c r="I18" s="292" t="s">
        <v>2565</v>
      </c>
      <c r="J18" s="1005" t="str">
        <f t="shared" si="0"/>
        <v>CHYBNÁ CENA</v>
      </c>
    </row>
    <row r="19" spans="1:10" ht="38.25">
      <c r="A19" s="282">
        <v>13</v>
      </c>
      <c r="B19" s="285" t="s">
        <v>3203</v>
      </c>
      <c r="C19" s="287" t="s">
        <v>3204</v>
      </c>
      <c r="D19" s="290" t="s">
        <v>3792</v>
      </c>
      <c r="E19" s="291">
        <v>1</v>
      </c>
      <c r="F19" s="1107"/>
      <c r="G19" s="280">
        <f t="shared" si="1"/>
        <v>0</v>
      </c>
      <c r="H19" s="289" t="s">
        <v>4708</v>
      </c>
      <c r="I19" s="292" t="s">
        <v>2565</v>
      </c>
      <c r="J19" s="1005" t="str">
        <f t="shared" si="0"/>
        <v>CHYBNÁ CENA</v>
      </c>
    </row>
    <row r="20" spans="1:10" ht="38.25">
      <c r="A20" s="282">
        <v>14</v>
      </c>
      <c r="B20" s="285" t="s">
        <v>3205</v>
      </c>
      <c r="C20" s="287" t="s">
        <v>3206</v>
      </c>
      <c r="D20" s="290" t="s">
        <v>3792</v>
      </c>
      <c r="E20" s="291">
        <v>1</v>
      </c>
      <c r="F20" s="1107"/>
      <c r="G20" s="280">
        <f t="shared" si="1"/>
        <v>0</v>
      </c>
      <c r="H20" s="289" t="s">
        <v>4708</v>
      </c>
      <c r="I20" s="292" t="s">
        <v>2565</v>
      </c>
      <c r="J20" s="1005" t="str">
        <f t="shared" si="0"/>
        <v>CHYBNÁ CENA</v>
      </c>
    </row>
    <row r="21" spans="1:10" ht="38.25">
      <c r="A21" s="282">
        <v>15</v>
      </c>
      <c r="B21" s="285" t="s">
        <v>3207</v>
      </c>
      <c r="C21" s="288" t="s">
        <v>3208</v>
      </c>
      <c r="D21" s="290" t="s">
        <v>3792</v>
      </c>
      <c r="E21" s="291">
        <v>2</v>
      </c>
      <c r="F21" s="1107"/>
      <c r="G21" s="280">
        <f t="shared" si="1"/>
        <v>0</v>
      </c>
      <c r="H21" s="289" t="s">
        <v>4708</v>
      </c>
      <c r="I21" s="281" t="s">
        <v>2565</v>
      </c>
      <c r="J21" s="1005" t="str">
        <f t="shared" si="0"/>
        <v>CHYBNÁ CENA</v>
      </c>
    </row>
    <row r="22" spans="1:10" ht="38.25">
      <c r="A22" s="282">
        <v>16</v>
      </c>
      <c r="B22" s="285" t="s">
        <v>3209</v>
      </c>
      <c r="C22" s="288" t="s">
        <v>3210</v>
      </c>
      <c r="D22" s="278" t="s">
        <v>3792</v>
      </c>
      <c r="E22" s="279">
        <v>1</v>
      </c>
      <c r="F22" s="1107"/>
      <c r="G22" s="280">
        <f t="shared" si="1"/>
        <v>0</v>
      </c>
      <c r="H22" s="277" t="s">
        <v>4708</v>
      </c>
      <c r="I22" s="281"/>
      <c r="J22" s="1005" t="str">
        <f t="shared" si="0"/>
        <v>CHYBNÁ CENA</v>
      </c>
    </row>
    <row r="23" spans="1:10" ht="38.25">
      <c r="A23" s="282">
        <v>17</v>
      </c>
      <c r="B23" s="285" t="s">
        <v>3211</v>
      </c>
      <c r="C23" s="288" t="s">
        <v>3212</v>
      </c>
      <c r="D23" s="290" t="s">
        <v>3792</v>
      </c>
      <c r="E23" s="291">
        <v>1</v>
      </c>
      <c r="F23" s="1107"/>
      <c r="G23" s="280">
        <f t="shared" si="1"/>
        <v>0</v>
      </c>
      <c r="H23" s="289" t="s">
        <v>4708</v>
      </c>
      <c r="I23" s="292"/>
      <c r="J23" s="1005" t="str">
        <f t="shared" si="0"/>
        <v>CHYBNÁ CENA</v>
      </c>
    </row>
    <row r="24" spans="1:10" ht="38.25">
      <c r="A24" s="282">
        <v>18</v>
      </c>
      <c r="B24" s="285" t="s">
        <v>3213</v>
      </c>
      <c r="C24" s="288" t="s">
        <v>3212</v>
      </c>
      <c r="D24" s="290" t="s">
        <v>3792</v>
      </c>
      <c r="E24" s="291">
        <v>1</v>
      </c>
      <c r="F24" s="1107"/>
      <c r="G24" s="280">
        <f t="shared" si="1"/>
        <v>0</v>
      </c>
      <c r="H24" s="289" t="s">
        <v>4708</v>
      </c>
      <c r="I24" s="292"/>
      <c r="J24" s="1005" t="str">
        <f t="shared" si="0"/>
        <v>CHYBNÁ CENA</v>
      </c>
    </row>
    <row r="25" spans="1:10" ht="38.25">
      <c r="A25" s="282">
        <v>19</v>
      </c>
      <c r="B25" s="285" t="s">
        <v>3214</v>
      </c>
      <c r="C25" s="288" t="s">
        <v>3215</v>
      </c>
      <c r="D25" s="278" t="s">
        <v>3792</v>
      </c>
      <c r="E25" s="279">
        <v>1</v>
      </c>
      <c r="F25" s="1107"/>
      <c r="G25" s="280">
        <f t="shared" si="1"/>
        <v>0</v>
      </c>
      <c r="H25" s="277" t="s">
        <v>4708</v>
      </c>
      <c r="I25" s="281"/>
      <c r="J25" s="1005" t="str">
        <f t="shared" si="0"/>
        <v>CHYBNÁ CENA</v>
      </c>
    </row>
    <row r="26" spans="1:10" ht="38.25">
      <c r="A26" s="282">
        <v>20</v>
      </c>
      <c r="B26" s="285" t="s">
        <v>3216</v>
      </c>
      <c r="C26" s="288" t="s">
        <v>3215</v>
      </c>
      <c r="D26" s="278" t="s">
        <v>3792</v>
      </c>
      <c r="E26" s="279">
        <v>1</v>
      </c>
      <c r="F26" s="1107"/>
      <c r="G26" s="280">
        <f t="shared" si="1"/>
        <v>0</v>
      </c>
      <c r="H26" s="277" t="s">
        <v>4708</v>
      </c>
      <c r="I26" s="281"/>
      <c r="J26" s="1005" t="str">
        <f t="shared" si="0"/>
        <v>CHYBNÁ CENA</v>
      </c>
    </row>
    <row r="27" spans="1:10" ht="38.25">
      <c r="A27" s="282">
        <v>21</v>
      </c>
      <c r="B27" s="285" t="s">
        <v>3217</v>
      </c>
      <c r="C27" s="288" t="s">
        <v>3218</v>
      </c>
      <c r="D27" s="278" t="s">
        <v>3792</v>
      </c>
      <c r="E27" s="279">
        <v>1</v>
      </c>
      <c r="F27" s="1107"/>
      <c r="G27" s="280">
        <f t="shared" si="1"/>
        <v>0</v>
      </c>
      <c r="H27" s="277" t="s">
        <v>4708</v>
      </c>
      <c r="I27" s="281"/>
      <c r="J27" s="1005" t="str">
        <f t="shared" si="0"/>
        <v>CHYBNÁ CENA</v>
      </c>
    </row>
    <row r="28" spans="1:10" ht="38.25">
      <c r="A28" s="282">
        <v>22</v>
      </c>
      <c r="B28" s="285" t="s">
        <v>3219</v>
      </c>
      <c r="C28" s="288" t="s">
        <v>3966</v>
      </c>
      <c r="D28" s="278" t="s">
        <v>3792</v>
      </c>
      <c r="E28" s="279">
        <v>1</v>
      </c>
      <c r="F28" s="1107"/>
      <c r="G28" s="280">
        <f t="shared" si="1"/>
        <v>0</v>
      </c>
      <c r="H28" s="277" t="s">
        <v>4708</v>
      </c>
      <c r="I28" s="281"/>
      <c r="J28" s="1005" t="str">
        <f t="shared" si="0"/>
        <v>CHYBNÁ CENA</v>
      </c>
    </row>
    <row r="29" spans="1:10" ht="38.25">
      <c r="A29" s="282">
        <v>23</v>
      </c>
      <c r="B29" s="285" t="s">
        <v>3967</v>
      </c>
      <c r="C29" s="288" t="s">
        <v>3968</v>
      </c>
      <c r="D29" s="278" t="s">
        <v>3792</v>
      </c>
      <c r="E29" s="279">
        <v>1</v>
      </c>
      <c r="F29" s="1107"/>
      <c r="G29" s="280">
        <f t="shared" si="1"/>
        <v>0</v>
      </c>
      <c r="H29" s="277" t="s">
        <v>4708</v>
      </c>
      <c r="I29" s="281"/>
      <c r="J29" s="1005" t="str">
        <f t="shared" si="0"/>
        <v>CHYBNÁ CENA</v>
      </c>
    </row>
    <row r="30" spans="1:10" ht="38.25">
      <c r="A30" s="282">
        <v>24</v>
      </c>
      <c r="B30" s="285" t="s">
        <v>3969</v>
      </c>
      <c r="C30" s="288" t="s">
        <v>3970</v>
      </c>
      <c r="D30" s="278" t="s">
        <v>3792</v>
      </c>
      <c r="E30" s="279">
        <v>1</v>
      </c>
      <c r="F30" s="1107"/>
      <c r="G30" s="280">
        <f t="shared" si="1"/>
        <v>0</v>
      </c>
      <c r="H30" s="277" t="s">
        <v>4708</v>
      </c>
      <c r="I30" s="281"/>
      <c r="J30" s="1005" t="str">
        <f t="shared" si="0"/>
        <v>CHYBNÁ CENA</v>
      </c>
    </row>
    <row r="31" spans="1:10" ht="38.25">
      <c r="A31" s="282">
        <v>25</v>
      </c>
      <c r="B31" s="285" t="s">
        <v>3971</v>
      </c>
      <c r="C31" s="288" t="s">
        <v>3972</v>
      </c>
      <c r="D31" s="278" t="s">
        <v>3792</v>
      </c>
      <c r="E31" s="279">
        <v>1</v>
      </c>
      <c r="F31" s="1107"/>
      <c r="G31" s="280">
        <f t="shared" si="1"/>
        <v>0</v>
      </c>
      <c r="H31" s="277" t="s">
        <v>4708</v>
      </c>
      <c r="I31" s="281"/>
      <c r="J31" s="1005" t="str">
        <f t="shared" si="0"/>
        <v>CHYBNÁ CENA</v>
      </c>
    </row>
    <row r="32" spans="1:10">
      <c r="A32" s="282">
        <v>26</v>
      </c>
      <c r="B32" s="285"/>
      <c r="C32" s="287" t="s">
        <v>3973</v>
      </c>
      <c r="D32" s="278"/>
      <c r="E32" s="279"/>
      <c r="F32" s="1106"/>
      <c r="G32" s="280"/>
      <c r="H32" s="287" t="s">
        <v>3974</v>
      </c>
      <c r="I32" s="281"/>
      <c r="J32" s="1005" t="str">
        <f t="shared" si="0"/>
        <v/>
      </c>
    </row>
    <row r="33" spans="1:10">
      <c r="A33" s="282">
        <v>27</v>
      </c>
      <c r="B33" s="282" t="s">
        <v>3975</v>
      </c>
      <c r="C33" s="287" t="s">
        <v>3973</v>
      </c>
      <c r="D33" s="278" t="s">
        <v>3792</v>
      </c>
      <c r="E33" s="279">
        <v>8</v>
      </c>
      <c r="F33" s="1107"/>
      <c r="G33" s="280">
        <f t="shared" si="1"/>
        <v>0</v>
      </c>
      <c r="H33" s="287" t="s">
        <v>3976</v>
      </c>
      <c r="I33" s="281"/>
      <c r="J33" s="1005" t="str">
        <f t="shared" si="0"/>
        <v>CHYBNÁ CENA</v>
      </c>
    </row>
    <row r="34" spans="1:10">
      <c r="A34" s="282">
        <v>28</v>
      </c>
      <c r="B34" s="282" t="s">
        <v>3975</v>
      </c>
      <c r="C34" s="287"/>
      <c r="D34" s="278" t="s">
        <v>3792</v>
      </c>
      <c r="E34" s="279">
        <v>4</v>
      </c>
      <c r="F34" s="1107"/>
      <c r="G34" s="280">
        <f t="shared" si="1"/>
        <v>0</v>
      </c>
      <c r="H34" s="287" t="s">
        <v>3977</v>
      </c>
      <c r="I34" s="281"/>
      <c r="J34" s="1005" t="str">
        <f t="shared" si="0"/>
        <v>CHYBNÁ CENA</v>
      </c>
    </row>
    <row r="35" spans="1:10">
      <c r="A35" s="282">
        <v>29</v>
      </c>
      <c r="B35" s="282" t="s">
        <v>3975</v>
      </c>
      <c r="C35" s="287"/>
      <c r="D35" s="278" t="s">
        <v>3792</v>
      </c>
      <c r="E35" s="279">
        <v>144</v>
      </c>
      <c r="F35" s="1107"/>
      <c r="G35" s="280">
        <f t="shared" si="1"/>
        <v>0</v>
      </c>
      <c r="H35" s="287" t="s">
        <v>3978</v>
      </c>
      <c r="I35" s="281"/>
      <c r="J35" s="1005" t="str">
        <f t="shared" si="0"/>
        <v>CHYBNÁ CENA</v>
      </c>
    </row>
    <row r="36" spans="1:10">
      <c r="A36" s="282">
        <v>30</v>
      </c>
      <c r="B36" s="282" t="s">
        <v>3975</v>
      </c>
      <c r="C36" s="287"/>
      <c r="D36" s="278" t="s">
        <v>3792</v>
      </c>
      <c r="E36" s="279">
        <v>608</v>
      </c>
      <c r="F36" s="1107"/>
      <c r="G36" s="280">
        <f t="shared" si="1"/>
        <v>0</v>
      </c>
      <c r="H36" s="287" t="s">
        <v>3979</v>
      </c>
      <c r="I36" s="281"/>
      <c r="J36" s="1005" t="str">
        <f t="shared" si="0"/>
        <v>CHYBNÁ CENA</v>
      </c>
    </row>
    <row r="37" spans="1:10">
      <c r="A37" s="282">
        <v>31</v>
      </c>
      <c r="B37" s="282" t="s">
        <v>3975</v>
      </c>
      <c r="C37" s="287"/>
      <c r="D37" s="278" t="s">
        <v>3792</v>
      </c>
      <c r="E37" s="279">
        <v>448</v>
      </c>
      <c r="F37" s="1107"/>
      <c r="G37" s="280">
        <f t="shared" si="1"/>
        <v>0</v>
      </c>
      <c r="H37" s="287" t="s">
        <v>3980</v>
      </c>
      <c r="I37" s="281"/>
      <c r="J37" s="1005" t="str">
        <f t="shared" si="0"/>
        <v>CHYBNÁ CENA</v>
      </c>
    </row>
    <row r="38" spans="1:10">
      <c r="A38" s="282">
        <v>32</v>
      </c>
      <c r="B38" s="282" t="s">
        <v>3975</v>
      </c>
      <c r="C38" s="287"/>
      <c r="D38" s="278" t="s">
        <v>3792</v>
      </c>
      <c r="E38" s="279">
        <v>10</v>
      </c>
      <c r="F38" s="1107"/>
      <c r="G38" s="280">
        <f t="shared" si="1"/>
        <v>0</v>
      </c>
      <c r="H38" s="287" t="s">
        <v>3981</v>
      </c>
      <c r="I38" s="281"/>
      <c r="J38" s="1005" t="str">
        <f t="shared" si="0"/>
        <v>CHYBNÁ CENA</v>
      </c>
    </row>
    <row r="39" spans="1:10">
      <c r="A39" s="282">
        <v>33</v>
      </c>
      <c r="B39" s="282" t="s">
        <v>3975</v>
      </c>
      <c r="C39" s="287"/>
      <c r="D39" s="278" t="s">
        <v>3792</v>
      </c>
      <c r="E39" s="279">
        <v>138</v>
      </c>
      <c r="F39" s="1107"/>
      <c r="G39" s="280">
        <f t="shared" si="1"/>
        <v>0</v>
      </c>
      <c r="H39" s="287" t="s">
        <v>3982</v>
      </c>
      <c r="I39" s="281"/>
      <c r="J39" s="1005" t="str">
        <f t="shared" si="0"/>
        <v>CHYBNÁ CENA</v>
      </c>
    </row>
    <row r="40" spans="1:10">
      <c r="A40" s="282">
        <v>34</v>
      </c>
      <c r="B40" s="282" t="s">
        <v>3975</v>
      </c>
      <c r="C40" s="287"/>
      <c r="D40" s="278" t="s">
        <v>3792</v>
      </c>
      <c r="E40" s="279">
        <v>308</v>
      </c>
      <c r="F40" s="1107"/>
      <c r="G40" s="280">
        <f t="shared" si="1"/>
        <v>0</v>
      </c>
      <c r="H40" s="287" t="s">
        <v>3983</v>
      </c>
      <c r="I40" s="281"/>
      <c r="J40" s="1005" t="str">
        <f t="shared" si="0"/>
        <v>CHYBNÁ CENA</v>
      </c>
    </row>
    <row r="41" spans="1:10">
      <c r="A41" s="282">
        <v>35</v>
      </c>
      <c r="B41" s="282" t="s">
        <v>3975</v>
      </c>
      <c r="C41" s="287"/>
      <c r="D41" s="278" t="s">
        <v>3792</v>
      </c>
      <c r="E41" s="279">
        <v>16</v>
      </c>
      <c r="F41" s="1107"/>
      <c r="G41" s="280">
        <f t="shared" si="1"/>
        <v>0</v>
      </c>
      <c r="H41" s="287" t="s">
        <v>3984</v>
      </c>
      <c r="I41" s="281"/>
      <c r="J41" s="1005" t="str">
        <f t="shared" si="0"/>
        <v>CHYBNÁ CENA</v>
      </c>
    </row>
    <row r="42" spans="1:10">
      <c r="A42" s="282">
        <v>36</v>
      </c>
      <c r="B42" s="293"/>
      <c r="C42" s="276"/>
      <c r="D42" s="278"/>
      <c r="E42" s="279"/>
      <c r="F42" s="1107"/>
      <c r="G42" s="280"/>
      <c r="H42" s="277"/>
      <c r="I42" s="281"/>
      <c r="J42" s="1005" t="str">
        <f t="shared" si="0"/>
        <v/>
      </c>
    </row>
    <row r="43" spans="1:10">
      <c r="A43" s="282">
        <v>37</v>
      </c>
      <c r="B43" s="285">
        <v>733</v>
      </c>
      <c r="C43" s="286" t="s">
        <v>3985</v>
      </c>
      <c r="D43" s="278"/>
      <c r="E43" s="279"/>
      <c r="F43" s="1106"/>
      <c r="G43" s="280"/>
      <c r="H43" s="287"/>
      <c r="I43" s="281"/>
      <c r="J43" s="1005" t="str">
        <f t="shared" si="0"/>
        <v/>
      </c>
    </row>
    <row r="44" spans="1:10">
      <c r="A44" s="282">
        <v>38</v>
      </c>
      <c r="B44" s="285"/>
      <c r="C44" s="287" t="s">
        <v>3986</v>
      </c>
      <c r="D44" s="278"/>
      <c r="E44" s="279"/>
      <c r="F44" s="1106"/>
      <c r="G44" s="743"/>
      <c r="H44" s="287" t="s">
        <v>3974</v>
      </c>
      <c r="I44" s="281"/>
      <c r="J44" s="1005" t="str">
        <f t="shared" si="0"/>
        <v/>
      </c>
    </row>
    <row r="45" spans="1:10">
      <c r="A45" s="282">
        <v>39</v>
      </c>
      <c r="B45" s="282" t="s">
        <v>3987</v>
      </c>
      <c r="C45" s="287" t="s">
        <v>3988</v>
      </c>
      <c r="D45" s="290" t="s">
        <v>4492</v>
      </c>
      <c r="E45" s="291">
        <v>20</v>
      </c>
      <c r="F45" s="1107"/>
      <c r="G45" s="280">
        <f t="shared" ref="G45:G101" si="2">E45*F45</f>
        <v>0</v>
      </c>
      <c r="H45" s="287" t="s">
        <v>3989</v>
      </c>
      <c r="I45" s="292"/>
      <c r="J45" s="1005" t="str">
        <f t="shared" si="0"/>
        <v>CHYBNÁ CENA</v>
      </c>
    </row>
    <row r="46" spans="1:10">
      <c r="A46" s="282">
        <v>40</v>
      </c>
      <c r="B46" s="282" t="s">
        <v>3987</v>
      </c>
      <c r="C46" s="287"/>
      <c r="D46" s="290" t="s">
        <v>4492</v>
      </c>
      <c r="E46" s="291">
        <v>90</v>
      </c>
      <c r="F46" s="1107"/>
      <c r="G46" s="280">
        <f t="shared" si="2"/>
        <v>0</v>
      </c>
      <c r="H46" s="287" t="s">
        <v>3990</v>
      </c>
      <c r="I46" s="292"/>
      <c r="J46" s="1005" t="str">
        <f t="shared" si="0"/>
        <v>CHYBNÁ CENA</v>
      </c>
    </row>
    <row r="47" spans="1:10">
      <c r="A47" s="282">
        <v>41</v>
      </c>
      <c r="B47" s="282" t="s">
        <v>3987</v>
      </c>
      <c r="C47" s="287"/>
      <c r="D47" s="290" t="s">
        <v>4492</v>
      </c>
      <c r="E47" s="291">
        <v>120</v>
      </c>
      <c r="F47" s="1107"/>
      <c r="G47" s="280">
        <f t="shared" si="2"/>
        <v>0</v>
      </c>
      <c r="H47" s="287" t="s">
        <v>3991</v>
      </c>
      <c r="I47" s="292"/>
      <c r="J47" s="1005" t="str">
        <f t="shared" si="0"/>
        <v>CHYBNÁ CENA</v>
      </c>
    </row>
    <row r="48" spans="1:10">
      <c r="A48" s="282">
        <v>42</v>
      </c>
      <c r="B48" s="282" t="s">
        <v>3987</v>
      </c>
      <c r="C48" s="287"/>
      <c r="D48" s="290" t="s">
        <v>4492</v>
      </c>
      <c r="E48" s="291">
        <v>1790</v>
      </c>
      <c r="F48" s="1107"/>
      <c r="G48" s="280">
        <f t="shared" si="2"/>
        <v>0</v>
      </c>
      <c r="H48" s="287" t="s">
        <v>3992</v>
      </c>
      <c r="I48" s="292"/>
      <c r="J48" s="1005" t="str">
        <f t="shared" si="0"/>
        <v>CHYBNÁ CENA</v>
      </c>
    </row>
    <row r="49" spans="1:10">
      <c r="A49" s="282">
        <v>43</v>
      </c>
      <c r="B49" s="282" t="s">
        <v>3987</v>
      </c>
      <c r="C49" s="287"/>
      <c r="D49" s="290" t="s">
        <v>4492</v>
      </c>
      <c r="E49" s="291">
        <v>1110</v>
      </c>
      <c r="F49" s="1107"/>
      <c r="G49" s="280">
        <f t="shared" si="2"/>
        <v>0</v>
      </c>
      <c r="H49" s="287" t="s">
        <v>3993</v>
      </c>
      <c r="I49" s="292"/>
      <c r="J49" s="1005" t="str">
        <f t="shared" si="0"/>
        <v>CHYBNÁ CENA</v>
      </c>
    </row>
    <row r="50" spans="1:10">
      <c r="A50" s="282">
        <v>44</v>
      </c>
      <c r="B50" s="282" t="s">
        <v>3987</v>
      </c>
      <c r="C50" s="287"/>
      <c r="D50" s="290" t="s">
        <v>4492</v>
      </c>
      <c r="E50" s="291">
        <v>50</v>
      </c>
      <c r="F50" s="1107"/>
      <c r="G50" s="280">
        <f t="shared" si="2"/>
        <v>0</v>
      </c>
      <c r="H50" s="287" t="s">
        <v>3994</v>
      </c>
      <c r="I50" s="292"/>
      <c r="J50" s="1005" t="str">
        <f t="shared" si="0"/>
        <v>CHYBNÁ CENA</v>
      </c>
    </row>
    <row r="51" spans="1:10">
      <c r="A51" s="282">
        <v>45</v>
      </c>
      <c r="B51" s="282" t="s">
        <v>3987</v>
      </c>
      <c r="C51" s="287"/>
      <c r="D51" s="290" t="s">
        <v>4492</v>
      </c>
      <c r="E51" s="291">
        <v>120</v>
      </c>
      <c r="F51" s="1107"/>
      <c r="G51" s="280">
        <f t="shared" si="2"/>
        <v>0</v>
      </c>
      <c r="H51" s="287" t="s">
        <v>3995</v>
      </c>
      <c r="I51" s="292"/>
      <c r="J51" s="1005" t="str">
        <f t="shared" si="0"/>
        <v>CHYBNÁ CENA</v>
      </c>
    </row>
    <row r="52" spans="1:10">
      <c r="A52" s="282">
        <v>46</v>
      </c>
      <c r="B52" s="282" t="s">
        <v>3987</v>
      </c>
      <c r="C52" s="287"/>
      <c r="D52" s="290" t="s">
        <v>4492</v>
      </c>
      <c r="E52" s="291">
        <v>230</v>
      </c>
      <c r="F52" s="1107"/>
      <c r="G52" s="280">
        <f t="shared" si="2"/>
        <v>0</v>
      </c>
      <c r="H52" s="287" t="s">
        <v>3996</v>
      </c>
      <c r="I52" s="292"/>
      <c r="J52" s="1005" t="str">
        <f t="shared" si="0"/>
        <v>CHYBNÁ CENA</v>
      </c>
    </row>
    <row r="53" spans="1:10">
      <c r="A53" s="282">
        <v>47</v>
      </c>
      <c r="B53" s="282" t="s">
        <v>3987</v>
      </c>
      <c r="C53" s="287" t="s">
        <v>3997</v>
      </c>
      <c r="D53" s="290" t="s">
        <v>4492</v>
      </c>
      <c r="E53" s="291">
        <v>50</v>
      </c>
      <c r="F53" s="1107"/>
      <c r="G53" s="280">
        <f t="shared" si="2"/>
        <v>0</v>
      </c>
      <c r="H53" s="287" t="s">
        <v>3991</v>
      </c>
      <c r="I53" s="292"/>
      <c r="J53" s="1005" t="str">
        <f t="shared" si="0"/>
        <v>CHYBNÁ CENA</v>
      </c>
    </row>
    <row r="54" spans="1:10">
      <c r="A54" s="282">
        <v>48</v>
      </c>
      <c r="B54" s="282" t="s">
        <v>3987</v>
      </c>
      <c r="C54" s="287"/>
      <c r="D54" s="290" t="s">
        <v>4492</v>
      </c>
      <c r="E54" s="291">
        <v>760</v>
      </c>
      <c r="F54" s="1107"/>
      <c r="G54" s="280">
        <f t="shared" si="2"/>
        <v>0</v>
      </c>
      <c r="H54" s="287" t="s">
        <v>3998</v>
      </c>
      <c r="I54" s="292"/>
      <c r="J54" s="1005" t="str">
        <f t="shared" si="0"/>
        <v>CHYBNÁ CENA</v>
      </c>
    </row>
    <row r="55" spans="1:10">
      <c r="A55" s="282">
        <v>49</v>
      </c>
      <c r="B55" s="282" t="s">
        <v>3987</v>
      </c>
      <c r="C55" s="287"/>
      <c r="D55" s="290" t="s">
        <v>4492</v>
      </c>
      <c r="E55" s="291">
        <v>440</v>
      </c>
      <c r="F55" s="1107"/>
      <c r="G55" s="280">
        <f t="shared" si="2"/>
        <v>0</v>
      </c>
      <c r="H55" s="287" t="s">
        <v>3993</v>
      </c>
      <c r="I55" s="292"/>
      <c r="J55" s="1005" t="str">
        <f t="shared" si="0"/>
        <v>CHYBNÁ CENA</v>
      </c>
    </row>
    <row r="56" spans="1:10">
      <c r="A56" s="282">
        <v>50</v>
      </c>
      <c r="B56" s="282" t="s">
        <v>3987</v>
      </c>
      <c r="C56" s="287"/>
      <c r="D56" s="290" t="s">
        <v>4492</v>
      </c>
      <c r="E56" s="291">
        <v>170</v>
      </c>
      <c r="F56" s="1107"/>
      <c r="G56" s="280">
        <f t="shared" si="2"/>
        <v>0</v>
      </c>
      <c r="H56" s="287" t="s">
        <v>3999</v>
      </c>
      <c r="I56" s="292"/>
      <c r="J56" s="1005" t="str">
        <f t="shared" si="0"/>
        <v>CHYBNÁ CENA</v>
      </c>
    </row>
    <row r="57" spans="1:10">
      <c r="A57" s="282">
        <v>51</v>
      </c>
      <c r="B57" s="282" t="s">
        <v>3987</v>
      </c>
      <c r="C57" s="287" t="s">
        <v>4000</v>
      </c>
      <c r="D57" s="290" t="s">
        <v>4492</v>
      </c>
      <c r="E57" s="291">
        <v>60</v>
      </c>
      <c r="F57" s="1107"/>
      <c r="G57" s="280">
        <f t="shared" si="2"/>
        <v>0</v>
      </c>
      <c r="H57" s="287" t="s">
        <v>3991</v>
      </c>
      <c r="I57" s="292"/>
      <c r="J57" s="1005" t="str">
        <f t="shared" si="0"/>
        <v>CHYBNÁ CENA</v>
      </c>
    </row>
    <row r="58" spans="1:10">
      <c r="A58" s="282">
        <v>52</v>
      </c>
      <c r="B58" s="282" t="s">
        <v>3987</v>
      </c>
      <c r="C58" s="287"/>
      <c r="D58" s="290" t="s">
        <v>4492</v>
      </c>
      <c r="E58" s="291">
        <v>190</v>
      </c>
      <c r="F58" s="1107"/>
      <c r="G58" s="280">
        <f t="shared" si="2"/>
        <v>0</v>
      </c>
      <c r="H58" s="287" t="s">
        <v>3998</v>
      </c>
      <c r="I58" s="292"/>
      <c r="J58" s="1005" t="str">
        <f t="shared" si="0"/>
        <v>CHYBNÁ CENA</v>
      </c>
    </row>
    <row r="59" spans="1:10">
      <c r="A59" s="282">
        <v>53</v>
      </c>
      <c r="B59" s="282" t="s">
        <v>3987</v>
      </c>
      <c r="C59" s="287"/>
      <c r="D59" s="290" t="s">
        <v>4492</v>
      </c>
      <c r="E59" s="291">
        <v>80</v>
      </c>
      <c r="F59" s="1107"/>
      <c r="G59" s="280">
        <f t="shared" si="2"/>
        <v>0</v>
      </c>
      <c r="H59" s="287" t="s">
        <v>3993</v>
      </c>
      <c r="I59" s="292"/>
      <c r="J59" s="1005" t="str">
        <f t="shared" si="0"/>
        <v>CHYBNÁ CENA</v>
      </c>
    </row>
    <row r="60" spans="1:10">
      <c r="A60" s="282">
        <v>54</v>
      </c>
      <c r="B60" s="282" t="s">
        <v>3987</v>
      </c>
      <c r="C60" s="287"/>
      <c r="D60" s="290" t="s">
        <v>4492</v>
      </c>
      <c r="E60" s="291">
        <v>220</v>
      </c>
      <c r="F60" s="1107"/>
      <c r="G60" s="280">
        <f t="shared" si="2"/>
        <v>0</v>
      </c>
      <c r="H60" s="287" t="s">
        <v>3996</v>
      </c>
      <c r="I60" s="292"/>
      <c r="J60" s="1005" t="str">
        <f t="shared" si="0"/>
        <v>CHYBNÁ CENA</v>
      </c>
    </row>
    <row r="61" spans="1:10">
      <c r="A61" s="282">
        <v>55</v>
      </c>
      <c r="B61" s="282" t="s">
        <v>3987</v>
      </c>
      <c r="C61" s="287" t="s">
        <v>4001</v>
      </c>
      <c r="D61" s="290" t="s">
        <v>4492</v>
      </c>
      <c r="E61" s="291">
        <v>100</v>
      </c>
      <c r="F61" s="1107"/>
      <c r="G61" s="280">
        <f t="shared" si="2"/>
        <v>0</v>
      </c>
      <c r="H61" s="287" t="s">
        <v>3991</v>
      </c>
      <c r="I61" s="292"/>
      <c r="J61" s="1005" t="str">
        <f t="shared" si="0"/>
        <v>CHYBNÁ CENA</v>
      </c>
    </row>
    <row r="62" spans="1:10">
      <c r="A62" s="282">
        <v>56</v>
      </c>
      <c r="B62" s="282" t="s">
        <v>3987</v>
      </c>
      <c r="C62" s="287"/>
      <c r="D62" s="290" t="s">
        <v>4492</v>
      </c>
      <c r="E62" s="291">
        <v>160</v>
      </c>
      <c r="F62" s="1107"/>
      <c r="G62" s="280">
        <f t="shared" si="2"/>
        <v>0</v>
      </c>
      <c r="H62" s="287" t="s">
        <v>3998</v>
      </c>
      <c r="I62" s="292"/>
      <c r="J62" s="1005" t="str">
        <f t="shared" si="0"/>
        <v>CHYBNÁ CENA</v>
      </c>
    </row>
    <row r="63" spans="1:10">
      <c r="A63" s="282">
        <v>57</v>
      </c>
      <c r="B63" s="282" t="s">
        <v>3987</v>
      </c>
      <c r="C63" s="287"/>
      <c r="D63" s="290" t="s">
        <v>4492</v>
      </c>
      <c r="E63" s="291">
        <v>170</v>
      </c>
      <c r="F63" s="1107"/>
      <c r="G63" s="280">
        <f t="shared" si="2"/>
        <v>0</v>
      </c>
      <c r="H63" s="287" t="s">
        <v>3993</v>
      </c>
      <c r="I63" s="292"/>
      <c r="J63" s="1005" t="str">
        <f t="shared" si="0"/>
        <v>CHYBNÁ CENA</v>
      </c>
    </row>
    <row r="64" spans="1:10">
      <c r="A64" s="282">
        <v>58</v>
      </c>
      <c r="B64" s="282" t="s">
        <v>3987</v>
      </c>
      <c r="C64" s="287"/>
      <c r="D64" s="290" t="s">
        <v>4492</v>
      </c>
      <c r="E64" s="291">
        <v>230</v>
      </c>
      <c r="F64" s="1107"/>
      <c r="G64" s="280">
        <f t="shared" si="2"/>
        <v>0</v>
      </c>
      <c r="H64" s="287" t="s">
        <v>3996</v>
      </c>
      <c r="I64" s="292"/>
      <c r="J64" s="1005" t="str">
        <f t="shared" si="0"/>
        <v>CHYBNÁ CENA</v>
      </c>
    </row>
    <row r="65" spans="1:10">
      <c r="A65" s="282">
        <v>59</v>
      </c>
      <c r="B65" s="282" t="s">
        <v>3987</v>
      </c>
      <c r="C65" s="287" t="s">
        <v>4002</v>
      </c>
      <c r="D65" s="290" t="s">
        <v>4492</v>
      </c>
      <c r="E65" s="291">
        <v>130</v>
      </c>
      <c r="F65" s="1107"/>
      <c r="G65" s="280">
        <f t="shared" si="2"/>
        <v>0</v>
      </c>
      <c r="H65" s="287" t="s">
        <v>3998</v>
      </c>
      <c r="I65" s="292"/>
      <c r="J65" s="1005" t="str">
        <f t="shared" si="0"/>
        <v>CHYBNÁ CENA</v>
      </c>
    </row>
    <row r="66" spans="1:10">
      <c r="A66" s="282">
        <v>60</v>
      </c>
      <c r="B66" s="282" t="s">
        <v>3987</v>
      </c>
      <c r="C66" s="287"/>
      <c r="D66" s="290" t="s">
        <v>4492</v>
      </c>
      <c r="E66" s="291">
        <v>80</v>
      </c>
      <c r="F66" s="1107"/>
      <c r="G66" s="280">
        <f t="shared" si="2"/>
        <v>0</v>
      </c>
      <c r="H66" s="287" t="s">
        <v>3993</v>
      </c>
      <c r="I66" s="292"/>
      <c r="J66" s="1005" t="str">
        <f t="shared" si="0"/>
        <v>CHYBNÁ CENA</v>
      </c>
    </row>
    <row r="67" spans="1:10">
      <c r="A67" s="282">
        <v>61</v>
      </c>
      <c r="B67" s="282" t="s">
        <v>3987</v>
      </c>
      <c r="C67" s="287"/>
      <c r="D67" s="290" t="s">
        <v>4492</v>
      </c>
      <c r="E67" s="291">
        <v>160</v>
      </c>
      <c r="F67" s="1107"/>
      <c r="G67" s="280">
        <f t="shared" si="2"/>
        <v>0</v>
      </c>
      <c r="H67" s="287" t="s">
        <v>3996</v>
      </c>
      <c r="I67" s="292"/>
      <c r="J67" s="1005" t="str">
        <f t="shared" si="0"/>
        <v>CHYBNÁ CENA</v>
      </c>
    </row>
    <row r="68" spans="1:10">
      <c r="A68" s="282">
        <v>62</v>
      </c>
      <c r="B68" s="282" t="s">
        <v>3987</v>
      </c>
      <c r="C68" s="287" t="s">
        <v>4003</v>
      </c>
      <c r="D68" s="290" t="s">
        <v>4492</v>
      </c>
      <c r="E68" s="291">
        <v>80</v>
      </c>
      <c r="F68" s="1107"/>
      <c r="G68" s="280">
        <f t="shared" si="2"/>
        <v>0</v>
      </c>
      <c r="H68" s="287" t="s">
        <v>3991</v>
      </c>
      <c r="I68" s="292"/>
      <c r="J68" s="1005" t="str">
        <f t="shared" si="0"/>
        <v>CHYBNÁ CENA</v>
      </c>
    </row>
    <row r="69" spans="1:10">
      <c r="A69" s="282">
        <v>63</v>
      </c>
      <c r="B69" s="282" t="s">
        <v>3987</v>
      </c>
      <c r="C69" s="287"/>
      <c r="D69" s="290" t="s">
        <v>4492</v>
      </c>
      <c r="E69" s="291">
        <v>40</v>
      </c>
      <c r="F69" s="1107"/>
      <c r="G69" s="280">
        <f t="shared" si="2"/>
        <v>0</v>
      </c>
      <c r="H69" s="287" t="s">
        <v>3998</v>
      </c>
      <c r="I69" s="292"/>
      <c r="J69" s="1005" t="str">
        <f t="shared" si="0"/>
        <v>CHYBNÁ CENA</v>
      </c>
    </row>
    <row r="70" spans="1:10">
      <c r="A70" s="282">
        <v>64</v>
      </c>
      <c r="B70" s="282" t="s">
        <v>3987</v>
      </c>
      <c r="C70" s="287"/>
      <c r="D70" s="290" t="s">
        <v>4492</v>
      </c>
      <c r="E70" s="291">
        <v>30</v>
      </c>
      <c r="F70" s="1107"/>
      <c r="G70" s="280">
        <f t="shared" si="2"/>
        <v>0</v>
      </c>
      <c r="H70" s="287" t="s">
        <v>3993</v>
      </c>
      <c r="I70" s="292"/>
      <c r="J70" s="1005" t="str">
        <f t="shared" ref="J70:J133" si="3">IF((ISBLANK(D70)),"",IF(G70&lt;=0,"CHYBNÁ CENA",""))</f>
        <v>CHYBNÁ CENA</v>
      </c>
    </row>
    <row r="71" spans="1:10">
      <c r="A71" s="282">
        <v>65</v>
      </c>
      <c r="B71" s="282" t="s">
        <v>3987</v>
      </c>
      <c r="C71" s="287"/>
      <c r="D71" s="290" t="s">
        <v>4492</v>
      </c>
      <c r="E71" s="291">
        <v>210</v>
      </c>
      <c r="F71" s="1107"/>
      <c r="G71" s="280">
        <f t="shared" si="2"/>
        <v>0</v>
      </c>
      <c r="H71" s="287" t="s">
        <v>3996</v>
      </c>
      <c r="I71" s="292"/>
      <c r="J71" s="1005" t="str">
        <f t="shared" si="3"/>
        <v>CHYBNÁ CENA</v>
      </c>
    </row>
    <row r="72" spans="1:10">
      <c r="A72" s="282">
        <v>66</v>
      </c>
      <c r="B72" s="282" t="s">
        <v>4004</v>
      </c>
      <c r="C72" s="287" t="s">
        <v>4005</v>
      </c>
      <c r="D72" s="290" t="s">
        <v>4492</v>
      </c>
      <c r="E72" s="291">
        <v>200</v>
      </c>
      <c r="F72" s="1107"/>
      <c r="G72" s="280">
        <f t="shared" si="2"/>
        <v>0</v>
      </c>
      <c r="H72" s="287" t="s">
        <v>3991</v>
      </c>
      <c r="I72" s="292"/>
      <c r="J72" s="1005" t="str">
        <f t="shared" si="3"/>
        <v>CHYBNÁ CENA</v>
      </c>
    </row>
    <row r="73" spans="1:10">
      <c r="A73" s="282">
        <v>67</v>
      </c>
      <c r="B73" s="282" t="s">
        <v>4004</v>
      </c>
      <c r="C73" s="287"/>
      <c r="D73" s="290" t="s">
        <v>4492</v>
      </c>
      <c r="E73" s="291">
        <v>170</v>
      </c>
      <c r="F73" s="1107"/>
      <c r="G73" s="280">
        <f t="shared" si="2"/>
        <v>0</v>
      </c>
      <c r="H73" s="287" t="s">
        <v>3998</v>
      </c>
      <c r="I73" s="292"/>
      <c r="J73" s="1005" t="str">
        <f t="shared" si="3"/>
        <v>CHYBNÁ CENA</v>
      </c>
    </row>
    <row r="74" spans="1:10">
      <c r="A74" s="282">
        <v>68</v>
      </c>
      <c r="B74" s="282" t="s">
        <v>4004</v>
      </c>
      <c r="C74" s="287"/>
      <c r="D74" s="290" t="s">
        <v>4492</v>
      </c>
      <c r="E74" s="291">
        <v>250</v>
      </c>
      <c r="F74" s="1107"/>
      <c r="G74" s="280">
        <f t="shared" si="2"/>
        <v>0</v>
      </c>
      <c r="H74" s="287" t="s">
        <v>3993</v>
      </c>
      <c r="I74" s="292"/>
      <c r="J74" s="1005" t="str">
        <f t="shared" si="3"/>
        <v>CHYBNÁ CENA</v>
      </c>
    </row>
    <row r="75" spans="1:10">
      <c r="A75" s="282">
        <v>69</v>
      </c>
      <c r="B75" s="282" t="s">
        <v>4004</v>
      </c>
      <c r="C75" s="287"/>
      <c r="D75" s="290" t="s">
        <v>4492</v>
      </c>
      <c r="E75" s="291">
        <v>100</v>
      </c>
      <c r="F75" s="1107"/>
      <c r="G75" s="280">
        <f t="shared" si="2"/>
        <v>0</v>
      </c>
      <c r="H75" s="287" t="s">
        <v>3995</v>
      </c>
      <c r="I75" s="292"/>
      <c r="J75" s="1005" t="str">
        <f t="shared" si="3"/>
        <v>CHYBNÁ CENA</v>
      </c>
    </row>
    <row r="76" spans="1:10">
      <c r="A76" s="282">
        <v>70</v>
      </c>
      <c r="B76" s="282" t="s">
        <v>4004</v>
      </c>
      <c r="C76" s="287"/>
      <c r="D76" s="290" t="s">
        <v>4492</v>
      </c>
      <c r="E76" s="291">
        <v>320</v>
      </c>
      <c r="F76" s="1107"/>
      <c r="G76" s="280">
        <f t="shared" si="2"/>
        <v>0</v>
      </c>
      <c r="H76" s="287" t="s">
        <v>3996</v>
      </c>
      <c r="I76" s="292"/>
      <c r="J76" s="1005" t="str">
        <f t="shared" si="3"/>
        <v>CHYBNÁ CENA</v>
      </c>
    </row>
    <row r="77" spans="1:10">
      <c r="A77" s="282">
        <v>71</v>
      </c>
      <c r="B77" s="282" t="s">
        <v>4004</v>
      </c>
      <c r="C77" s="287" t="s">
        <v>4006</v>
      </c>
      <c r="D77" s="290" t="s">
        <v>4492</v>
      </c>
      <c r="E77" s="291">
        <v>70</v>
      </c>
      <c r="F77" s="1107"/>
      <c r="G77" s="280">
        <f t="shared" si="2"/>
        <v>0</v>
      </c>
      <c r="H77" s="287" t="s">
        <v>3995</v>
      </c>
      <c r="I77" s="292"/>
      <c r="J77" s="1005" t="str">
        <f t="shared" si="3"/>
        <v>CHYBNÁ CENA</v>
      </c>
    </row>
    <row r="78" spans="1:10">
      <c r="A78" s="282">
        <v>72</v>
      </c>
      <c r="B78" s="282" t="s">
        <v>4004</v>
      </c>
      <c r="C78" s="287"/>
      <c r="D78" s="290" t="s">
        <v>4492</v>
      </c>
      <c r="E78" s="291">
        <v>40</v>
      </c>
      <c r="F78" s="1107"/>
      <c r="G78" s="280">
        <f t="shared" si="2"/>
        <v>0</v>
      </c>
      <c r="H78" s="287" t="s">
        <v>3996</v>
      </c>
      <c r="I78" s="292"/>
      <c r="J78" s="1005" t="str">
        <f t="shared" si="3"/>
        <v>CHYBNÁ CENA</v>
      </c>
    </row>
    <row r="79" spans="1:10">
      <c r="A79" s="282">
        <v>73</v>
      </c>
      <c r="B79" s="282" t="s">
        <v>4004</v>
      </c>
      <c r="C79" s="287" t="s">
        <v>4007</v>
      </c>
      <c r="D79" s="290" t="s">
        <v>4492</v>
      </c>
      <c r="E79" s="291">
        <v>30</v>
      </c>
      <c r="F79" s="1107"/>
      <c r="G79" s="280">
        <f t="shared" si="2"/>
        <v>0</v>
      </c>
      <c r="H79" s="287" t="s">
        <v>3989</v>
      </c>
      <c r="I79" s="292"/>
      <c r="J79" s="1005" t="str">
        <f t="shared" si="3"/>
        <v>CHYBNÁ CENA</v>
      </c>
    </row>
    <row r="80" spans="1:10">
      <c r="A80" s="282">
        <v>74</v>
      </c>
      <c r="B80" s="282" t="s">
        <v>4004</v>
      </c>
      <c r="C80" s="287"/>
      <c r="D80" s="290" t="s">
        <v>4492</v>
      </c>
      <c r="E80" s="291">
        <v>30</v>
      </c>
      <c r="F80" s="1107"/>
      <c r="G80" s="280">
        <f t="shared" si="2"/>
        <v>0</v>
      </c>
      <c r="H80" s="287" t="s">
        <v>3996</v>
      </c>
      <c r="I80" s="292"/>
      <c r="J80" s="1005" t="str">
        <f t="shared" si="3"/>
        <v>CHYBNÁ CENA</v>
      </c>
    </row>
    <row r="81" spans="1:10">
      <c r="A81" s="282">
        <v>75</v>
      </c>
      <c r="B81" s="282" t="s">
        <v>4004</v>
      </c>
      <c r="C81" s="287" t="s">
        <v>4008</v>
      </c>
      <c r="D81" s="290" t="s">
        <v>4492</v>
      </c>
      <c r="E81" s="291">
        <v>190</v>
      </c>
      <c r="F81" s="1107"/>
      <c r="G81" s="280">
        <f t="shared" si="2"/>
        <v>0</v>
      </c>
      <c r="H81" s="287" t="s">
        <v>3995</v>
      </c>
      <c r="I81" s="292"/>
      <c r="J81" s="1005" t="str">
        <f t="shared" si="3"/>
        <v>CHYBNÁ CENA</v>
      </c>
    </row>
    <row r="82" spans="1:10">
      <c r="A82" s="282">
        <v>76</v>
      </c>
      <c r="B82" s="282" t="s">
        <v>4004</v>
      </c>
      <c r="C82" s="287"/>
      <c r="D82" s="290" t="s">
        <v>4492</v>
      </c>
      <c r="E82" s="291">
        <v>90</v>
      </c>
      <c r="F82" s="1107"/>
      <c r="G82" s="280">
        <f t="shared" si="2"/>
        <v>0</v>
      </c>
      <c r="H82" s="287" t="s">
        <v>3996</v>
      </c>
      <c r="I82" s="292"/>
      <c r="J82" s="1005" t="str">
        <f t="shared" si="3"/>
        <v>CHYBNÁ CENA</v>
      </c>
    </row>
    <row r="83" spans="1:10">
      <c r="A83" s="282">
        <v>77</v>
      </c>
      <c r="B83" s="282" t="s">
        <v>4004</v>
      </c>
      <c r="C83" s="287" t="s">
        <v>4009</v>
      </c>
      <c r="D83" s="290" t="s">
        <v>4492</v>
      </c>
      <c r="E83" s="291">
        <v>80</v>
      </c>
      <c r="F83" s="1107"/>
      <c r="G83" s="280">
        <f t="shared" si="2"/>
        <v>0</v>
      </c>
      <c r="H83" s="287" t="s">
        <v>3996</v>
      </c>
      <c r="I83" s="292"/>
      <c r="J83" s="1005" t="str">
        <f t="shared" si="3"/>
        <v>CHYBNÁ CENA</v>
      </c>
    </row>
    <row r="84" spans="1:10">
      <c r="A84" s="282">
        <v>78</v>
      </c>
      <c r="B84" s="282" t="s">
        <v>4004</v>
      </c>
      <c r="C84" s="287" t="s">
        <v>4010</v>
      </c>
      <c r="D84" s="290" t="s">
        <v>4492</v>
      </c>
      <c r="E84" s="291">
        <v>110</v>
      </c>
      <c r="F84" s="1107"/>
      <c r="G84" s="280">
        <f t="shared" si="2"/>
        <v>0</v>
      </c>
      <c r="H84" s="287" t="s">
        <v>3994</v>
      </c>
      <c r="I84" s="292"/>
      <c r="J84" s="1005" t="str">
        <f t="shared" si="3"/>
        <v>CHYBNÁ CENA</v>
      </c>
    </row>
    <row r="85" spans="1:10" ht="25.5">
      <c r="A85" s="282">
        <v>79</v>
      </c>
      <c r="B85" s="282" t="s">
        <v>4004</v>
      </c>
      <c r="C85" s="288" t="s">
        <v>4011</v>
      </c>
      <c r="D85" s="290" t="s">
        <v>4492</v>
      </c>
      <c r="E85" s="291">
        <v>15</v>
      </c>
      <c r="F85" s="1107"/>
      <c r="G85" s="280">
        <f t="shared" si="2"/>
        <v>0</v>
      </c>
      <c r="H85" s="287" t="s">
        <v>4012</v>
      </c>
      <c r="I85" s="292"/>
      <c r="J85" s="1005" t="str">
        <f t="shared" si="3"/>
        <v>CHYBNÁ CENA</v>
      </c>
    </row>
    <row r="86" spans="1:10">
      <c r="A86" s="282">
        <v>80</v>
      </c>
      <c r="B86" s="282"/>
      <c r="C86" s="288" t="s">
        <v>4013</v>
      </c>
      <c r="D86" s="290"/>
      <c r="E86" s="291"/>
      <c r="F86" s="1107"/>
      <c r="G86" s="744"/>
      <c r="H86" s="287" t="s">
        <v>3974</v>
      </c>
      <c r="I86" s="292"/>
      <c r="J86" s="1005" t="str">
        <f t="shared" si="3"/>
        <v/>
      </c>
    </row>
    <row r="87" spans="1:10">
      <c r="A87" s="282">
        <v>81</v>
      </c>
      <c r="B87" s="282" t="s">
        <v>4014</v>
      </c>
      <c r="C87" s="288"/>
      <c r="D87" s="278" t="s">
        <v>3792</v>
      </c>
      <c r="E87" s="279">
        <v>4</v>
      </c>
      <c r="F87" s="1106"/>
      <c r="G87" s="280">
        <f t="shared" si="2"/>
        <v>0</v>
      </c>
      <c r="H87" s="287" t="s">
        <v>3976</v>
      </c>
      <c r="I87" s="281"/>
      <c r="J87" s="1005" t="str">
        <f t="shared" si="3"/>
        <v>CHYBNÁ CENA</v>
      </c>
    </row>
    <row r="88" spans="1:10">
      <c r="A88" s="282">
        <v>82</v>
      </c>
      <c r="B88" s="282" t="s">
        <v>4015</v>
      </c>
      <c r="C88" s="288"/>
      <c r="D88" s="278" t="s">
        <v>3792</v>
      </c>
      <c r="E88" s="279">
        <v>2</v>
      </c>
      <c r="F88" s="1106"/>
      <c r="G88" s="280">
        <f t="shared" si="2"/>
        <v>0</v>
      </c>
      <c r="H88" s="287" t="s">
        <v>3977</v>
      </c>
      <c r="I88" s="281"/>
      <c r="J88" s="1005" t="str">
        <f t="shared" si="3"/>
        <v>CHYBNÁ CENA</v>
      </c>
    </row>
    <row r="89" spans="1:10">
      <c r="A89" s="282">
        <v>83</v>
      </c>
      <c r="B89" s="282" t="s">
        <v>4016</v>
      </c>
      <c r="C89" s="288"/>
      <c r="D89" s="278" t="s">
        <v>3792</v>
      </c>
      <c r="E89" s="279">
        <v>44</v>
      </c>
      <c r="F89" s="1106"/>
      <c r="G89" s="280">
        <f t="shared" si="2"/>
        <v>0</v>
      </c>
      <c r="H89" s="287" t="s">
        <v>3978</v>
      </c>
      <c r="I89" s="281"/>
      <c r="J89" s="1005" t="str">
        <f t="shared" si="3"/>
        <v>CHYBNÁ CENA</v>
      </c>
    </row>
    <row r="90" spans="1:10">
      <c r="A90" s="282">
        <v>84</v>
      </c>
      <c r="B90" s="282" t="s">
        <v>4017</v>
      </c>
      <c r="C90" s="288"/>
      <c r="D90" s="278" t="s">
        <v>3792</v>
      </c>
      <c r="E90" s="279">
        <v>70</v>
      </c>
      <c r="F90" s="1106"/>
      <c r="G90" s="280">
        <f t="shared" si="2"/>
        <v>0</v>
      </c>
      <c r="H90" s="287" t="s">
        <v>3979</v>
      </c>
      <c r="I90" s="281"/>
      <c r="J90" s="1005" t="str">
        <f t="shared" si="3"/>
        <v>CHYBNÁ CENA</v>
      </c>
    </row>
    <row r="91" spans="1:10">
      <c r="A91" s="282">
        <v>85</v>
      </c>
      <c r="B91" s="282" t="s">
        <v>4018</v>
      </c>
      <c r="C91" s="288"/>
      <c r="D91" s="278" t="s">
        <v>3792</v>
      </c>
      <c r="E91" s="279">
        <v>54</v>
      </c>
      <c r="F91" s="1106"/>
      <c r="G91" s="280">
        <f t="shared" si="2"/>
        <v>0</v>
      </c>
      <c r="H91" s="287" t="s">
        <v>3980</v>
      </c>
      <c r="I91" s="281"/>
      <c r="J91" s="1005" t="str">
        <f t="shared" si="3"/>
        <v>CHYBNÁ CENA</v>
      </c>
    </row>
    <row r="92" spans="1:10">
      <c r="A92" s="282">
        <v>86</v>
      </c>
      <c r="B92" s="282" t="s">
        <v>4019</v>
      </c>
      <c r="C92" s="288"/>
      <c r="D92" s="278" t="s">
        <v>3792</v>
      </c>
      <c r="E92" s="279">
        <v>16</v>
      </c>
      <c r="F92" s="1106"/>
      <c r="G92" s="280">
        <f t="shared" si="2"/>
        <v>0</v>
      </c>
      <c r="H92" s="287" t="s">
        <v>3981</v>
      </c>
      <c r="I92" s="281"/>
      <c r="J92" s="1005" t="str">
        <f t="shared" si="3"/>
        <v>CHYBNÁ CENA</v>
      </c>
    </row>
    <row r="93" spans="1:10">
      <c r="A93" s="282">
        <v>87</v>
      </c>
      <c r="B93" s="282" t="s">
        <v>4020</v>
      </c>
      <c r="C93" s="288"/>
      <c r="D93" s="278" t="s">
        <v>3792</v>
      </c>
      <c r="E93" s="279">
        <v>48</v>
      </c>
      <c r="F93" s="1106"/>
      <c r="G93" s="280">
        <f t="shared" si="2"/>
        <v>0</v>
      </c>
      <c r="H93" s="287" t="s">
        <v>3982</v>
      </c>
      <c r="I93" s="281"/>
      <c r="J93" s="1005" t="str">
        <f t="shared" si="3"/>
        <v>CHYBNÁ CENA</v>
      </c>
    </row>
    <row r="94" spans="1:10">
      <c r="A94" s="282">
        <v>88</v>
      </c>
      <c r="B94" s="282" t="s">
        <v>4021</v>
      </c>
      <c r="C94" s="288"/>
      <c r="D94" s="278" t="s">
        <v>3792</v>
      </c>
      <c r="E94" s="279">
        <v>130</v>
      </c>
      <c r="F94" s="1106"/>
      <c r="G94" s="280">
        <f t="shared" si="2"/>
        <v>0</v>
      </c>
      <c r="H94" s="287" t="s">
        <v>3983</v>
      </c>
      <c r="I94" s="281"/>
      <c r="J94" s="1005" t="str">
        <f t="shared" si="3"/>
        <v>CHYBNÁ CENA</v>
      </c>
    </row>
    <row r="95" spans="1:10">
      <c r="A95" s="282">
        <v>89</v>
      </c>
      <c r="B95" s="282" t="s">
        <v>4022</v>
      </c>
      <c r="C95" s="288"/>
      <c r="D95" s="278" t="s">
        <v>3792</v>
      </c>
      <c r="E95" s="279">
        <v>2</v>
      </c>
      <c r="F95" s="1106"/>
      <c r="G95" s="280">
        <f t="shared" si="2"/>
        <v>0</v>
      </c>
      <c r="H95" s="287" t="s">
        <v>3984</v>
      </c>
      <c r="I95" s="281"/>
      <c r="J95" s="1005" t="str">
        <f t="shared" si="3"/>
        <v>CHYBNÁ CENA</v>
      </c>
    </row>
    <row r="96" spans="1:10">
      <c r="A96" s="282">
        <v>90</v>
      </c>
      <c r="B96" s="282" t="s">
        <v>4023</v>
      </c>
      <c r="C96" s="287" t="s">
        <v>4024</v>
      </c>
      <c r="D96" s="278" t="s">
        <v>4492</v>
      </c>
      <c r="E96" s="279">
        <v>6520</v>
      </c>
      <c r="F96" s="1106"/>
      <c r="G96" s="280">
        <f t="shared" si="2"/>
        <v>0</v>
      </c>
      <c r="H96" s="287" t="s">
        <v>4025</v>
      </c>
      <c r="I96" s="281"/>
      <c r="J96" s="1005" t="str">
        <f t="shared" si="3"/>
        <v>CHYBNÁ CENA</v>
      </c>
    </row>
    <row r="97" spans="1:10">
      <c r="A97" s="282">
        <v>91</v>
      </c>
      <c r="B97" s="282" t="s">
        <v>4023</v>
      </c>
      <c r="C97" s="287" t="s">
        <v>4026</v>
      </c>
      <c r="D97" s="278" t="s">
        <v>4492</v>
      </c>
      <c r="E97" s="279">
        <v>360</v>
      </c>
      <c r="F97" s="1106"/>
      <c r="G97" s="280">
        <f t="shared" si="2"/>
        <v>0</v>
      </c>
      <c r="H97" s="287" t="s">
        <v>4025</v>
      </c>
      <c r="I97" s="281"/>
      <c r="J97" s="1005" t="str">
        <f t="shared" si="3"/>
        <v>CHYBNÁ CENA</v>
      </c>
    </row>
    <row r="98" spans="1:10">
      <c r="A98" s="282">
        <v>92</v>
      </c>
      <c r="B98" s="282" t="s">
        <v>4023</v>
      </c>
      <c r="C98" s="287" t="s">
        <v>4027</v>
      </c>
      <c r="D98" s="278" t="s">
        <v>4492</v>
      </c>
      <c r="E98" s="279">
        <v>1150</v>
      </c>
      <c r="F98" s="1106"/>
      <c r="G98" s="280">
        <f t="shared" si="2"/>
        <v>0</v>
      </c>
      <c r="H98" s="287" t="s">
        <v>4025</v>
      </c>
      <c r="I98" s="281"/>
      <c r="J98" s="1005" t="str">
        <f t="shared" si="3"/>
        <v>CHYBNÁ CENA</v>
      </c>
    </row>
    <row r="99" spans="1:10">
      <c r="A99" s="282">
        <v>93</v>
      </c>
      <c r="B99" s="282" t="s">
        <v>4023</v>
      </c>
      <c r="C99" s="287" t="s">
        <v>4028</v>
      </c>
      <c r="D99" s="278" t="s">
        <v>4492</v>
      </c>
      <c r="E99" s="279">
        <v>340</v>
      </c>
      <c r="F99" s="1106"/>
      <c r="G99" s="280">
        <f t="shared" si="2"/>
        <v>0</v>
      </c>
      <c r="H99" s="287" t="s">
        <v>4025</v>
      </c>
      <c r="I99" s="281"/>
      <c r="J99" s="1005" t="str">
        <f t="shared" si="3"/>
        <v>CHYBNÁ CENA</v>
      </c>
    </row>
    <row r="100" spans="1:10">
      <c r="A100" s="282">
        <v>94</v>
      </c>
      <c r="B100" s="282" t="s">
        <v>4023</v>
      </c>
      <c r="C100" s="287" t="s">
        <v>4029</v>
      </c>
      <c r="D100" s="278" t="s">
        <v>4492</v>
      </c>
      <c r="E100" s="279">
        <v>80</v>
      </c>
      <c r="F100" s="1106"/>
      <c r="G100" s="280">
        <f t="shared" si="2"/>
        <v>0</v>
      </c>
      <c r="H100" s="287" t="s">
        <v>4025</v>
      </c>
      <c r="I100" s="281"/>
      <c r="J100" s="1005" t="str">
        <f t="shared" si="3"/>
        <v>CHYBNÁ CENA</v>
      </c>
    </row>
    <row r="101" spans="1:10">
      <c r="A101" s="282">
        <v>95</v>
      </c>
      <c r="B101" s="282" t="s">
        <v>4023</v>
      </c>
      <c r="C101" s="287" t="s">
        <v>2021</v>
      </c>
      <c r="D101" s="278" t="s">
        <v>4492</v>
      </c>
      <c r="E101" s="279">
        <v>110</v>
      </c>
      <c r="F101" s="1106"/>
      <c r="G101" s="280">
        <f t="shared" si="2"/>
        <v>0</v>
      </c>
      <c r="H101" s="287" t="s">
        <v>4025</v>
      </c>
      <c r="I101" s="281"/>
      <c r="J101" s="1005" t="str">
        <f t="shared" si="3"/>
        <v>CHYBNÁ CENA</v>
      </c>
    </row>
    <row r="102" spans="1:10">
      <c r="A102" s="282">
        <v>96</v>
      </c>
      <c r="B102" s="282"/>
      <c r="C102" s="294"/>
      <c r="D102" s="278"/>
      <c r="E102" s="279"/>
      <c r="F102" s="1106"/>
      <c r="G102" s="280"/>
      <c r="H102" s="287"/>
      <c r="I102" s="281"/>
      <c r="J102" s="1005" t="str">
        <f t="shared" si="3"/>
        <v/>
      </c>
    </row>
    <row r="103" spans="1:10">
      <c r="A103" s="282">
        <v>97</v>
      </c>
      <c r="B103" s="285">
        <v>734</v>
      </c>
      <c r="C103" s="286" t="s">
        <v>2022</v>
      </c>
      <c r="D103" s="278"/>
      <c r="E103" s="279"/>
      <c r="F103" s="1106"/>
      <c r="G103" s="280"/>
      <c r="H103" s="287"/>
      <c r="I103" s="281"/>
      <c r="J103" s="1005" t="str">
        <f t="shared" si="3"/>
        <v/>
      </c>
    </row>
    <row r="104" spans="1:10">
      <c r="A104" s="282">
        <v>98</v>
      </c>
      <c r="B104" s="282"/>
      <c r="C104" s="295" t="s">
        <v>2023</v>
      </c>
      <c r="D104" s="278"/>
      <c r="E104" s="279"/>
      <c r="F104" s="1106"/>
      <c r="G104" s="280"/>
      <c r="H104" s="287" t="s">
        <v>3974</v>
      </c>
      <c r="I104" s="281"/>
      <c r="J104" s="1005" t="str">
        <f t="shared" si="3"/>
        <v/>
      </c>
    </row>
    <row r="105" spans="1:10" ht="25.5">
      <c r="A105" s="282">
        <v>99</v>
      </c>
      <c r="B105" s="282" t="s">
        <v>2024</v>
      </c>
      <c r="C105" s="296" t="s">
        <v>2025</v>
      </c>
      <c r="D105" s="278" t="s">
        <v>3792</v>
      </c>
      <c r="E105" s="297">
        <v>4</v>
      </c>
      <c r="F105" s="1106"/>
      <c r="G105" s="280">
        <f t="shared" ref="G105:G168" si="4">E105*F105</f>
        <v>0</v>
      </c>
      <c r="H105" s="287" t="s">
        <v>3976</v>
      </c>
      <c r="I105" s="281"/>
      <c r="J105" s="1005" t="str">
        <f t="shared" si="3"/>
        <v>CHYBNÁ CENA</v>
      </c>
    </row>
    <row r="106" spans="1:10">
      <c r="A106" s="282">
        <v>100</v>
      </c>
      <c r="B106" s="282" t="s">
        <v>2024</v>
      </c>
      <c r="C106" s="296"/>
      <c r="D106" s="278" t="s">
        <v>3792</v>
      </c>
      <c r="E106" s="297">
        <v>14</v>
      </c>
      <c r="F106" s="1106"/>
      <c r="G106" s="280">
        <f t="shared" si="4"/>
        <v>0</v>
      </c>
      <c r="H106" s="287" t="s">
        <v>3978</v>
      </c>
      <c r="I106" s="281"/>
      <c r="J106" s="1005" t="str">
        <f t="shared" si="3"/>
        <v>CHYBNÁ CENA</v>
      </c>
    </row>
    <row r="107" spans="1:10">
      <c r="A107" s="282">
        <v>101</v>
      </c>
      <c r="B107" s="282" t="s">
        <v>2024</v>
      </c>
      <c r="C107" s="296"/>
      <c r="D107" s="278" t="s">
        <v>3792</v>
      </c>
      <c r="E107" s="297">
        <v>4</v>
      </c>
      <c r="F107" s="1106"/>
      <c r="G107" s="280">
        <f t="shared" si="4"/>
        <v>0</v>
      </c>
      <c r="H107" s="287" t="s">
        <v>3979</v>
      </c>
      <c r="I107" s="281"/>
      <c r="J107" s="1005" t="str">
        <f t="shared" si="3"/>
        <v>CHYBNÁ CENA</v>
      </c>
    </row>
    <row r="108" spans="1:10">
      <c r="A108" s="282">
        <v>102</v>
      </c>
      <c r="B108" s="282" t="s">
        <v>2024</v>
      </c>
      <c r="C108" s="296"/>
      <c r="D108" s="278" t="s">
        <v>3792</v>
      </c>
      <c r="E108" s="297">
        <v>4</v>
      </c>
      <c r="F108" s="1106"/>
      <c r="G108" s="280">
        <f t="shared" si="4"/>
        <v>0</v>
      </c>
      <c r="H108" s="287" t="s">
        <v>3980</v>
      </c>
      <c r="I108" s="281"/>
      <c r="J108" s="1005" t="str">
        <f t="shared" si="3"/>
        <v>CHYBNÁ CENA</v>
      </c>
    </row>
    <row r="109" spans="1:10">
      <c r="A109" s="282">
        <v>103</v>
      </c>
      <c r="B109" s="282" t="s">
        <v>2024</v>
      </c>
      <c r="C109" s="296"/>
      <c r="D109" s="278" t="s">
        <v>3792</v>
      </c>
      <c r="E109" s="297">
        <v>8</v>
      </c>
      <c r="F109" s="1106"/>
      <c r="G109" s="280">
        <f t="shared" si="4"/>
        <v>0</v>
      </c>
      <c r="H109" s="287" t="s">
        <v>3981</v>
      </c>
      <c r="I109" s="281"/>
      <c r="J109" s="1005" t="str">
        <f t="shared" si="3"/>
        <v>CHYBNÁ CENA</v>
      </c>
    </row>
    <row r="110" spans="1:10">
      <c r="A110" s="282">
        <v>104</v>
      </c>
      <c r="B110" s="282" t="s">
        <v>2024</v>
      </c>
      <c r="C110" s="296"/>
      <c r="D110" s="278" t="s">
        <v>3792</v>
      </c>
      <c r="E110" s="297">
        <v>4</v>
      </c>
      <c r="F110" s="1106"/>
      <c r="G110" s="280">
        <f t="shared" si="4"/>
        <v>0</v>
      </c>
      <c r="H110" s="287" t="s">
        <v>3982</v>
      </c>
      <c r="I110" s="281"/>
      <c r="J110" s="1005" t="str">
        <f t="shared" si="3"/>
        <v>CHYBNÁ CENA</v>
      </c>
    </row>
    <row r="111" spans="1:10">
      <c r="A111" s="282">
        <v>105</v>
      </c>
      <c r="B111" s="282" t="s">
        <v>2024</v>
      </c>
      <c r="C111" s="296"/>
      <c r="D111" s="278" t="s">
        <v>3792</v>
      </c>
      <c r="E111" s="297">
        <v>4</v>
      </c>
      <c r="F111" s="1106"/>
      <c r="G111" s="280">
        <f t="shared" si="4"/>
        <v>0</v>
      </c>
      <c r="H111" s="287" t="s">
        <v>3983</v>
      </c>
      <c r="I111" s="281"/>
      <c r="J111" s="1005" t="str">
        <f t="shared" si="3"/>
        <v>CHYBNÁ CENA</v>
      </c>
    </row>
    <row r="112" spans="1:10">
      <c r="A112" s="282">
        <v>106</v>
      </c>
      <c r="B112" s="282" t="s">
        <v>2024</v>
      </c>
      <c r="C112" s="287" t="s">
        <v>2026</v>
      </c>
      <c r="D112" s="278" t="s">
        <v>3792</v>
      </c>
      <c r="E112" s="279">
        <v>4</v>
      </c>
      <c r="F112" s="1106"/>
      <c r="G112" s="280">
        <f t="shared" si="4"/>
        <v>0</v>
      </c>
      <c r="H112" s="287" t="s">
        <v>3976</v>
      </c>
      <c r="I112" s="281"/>
      <c r="J112" s="1005" t="str">
        <f t="shared" si="3"/>
        <v>CHYBNÁ CENA</v>
      </c>
    </row>
    <row r="113" spans="1:10">
      <c r="A113" s="282">
        <v>107</v>
      </c>
      <c r="B113" s="282" t="s">
        <v>2024</v>
      </c>
      <c r="C113" s="287"/>
      <c r="D113" s="278" t="s">
        <v>3792</v>
      </c>
      <c r="E113" s="279">
        <v>2</v>
      </c>
      <c r="F113" s="1106"/>
      <c r="G113" s="280">
        <f t="shared" si="4"/>
        <v>0</v>
      </c>
      <c r="H113" s="287" t="s">
        <v>3977</v>
      </c>
      <c r="I113" s="281"/>
      <c r="J113" s="1005" t="str">
        <f t="shared" si="3"/>
        <v>CHYBNÁ CENA</v>
      </c>
    </row>
    <row r="114" spans="1:10">
      <c r="A114" s="282">
        <v>108</v>
      </c>
      <c r="B114" s="282" t="s">
        <v>2024</v>
      </c>
      <c r="C114" s="287"/>
      <c r="D114" s="278" t="s">
        <v>3792</v>
      </c>
      <c r="E114" s="279">
        <v>44</v>
      </c>
      <c r="F114" s="1106"/>
      <c r="G114" s="280">
        <f t="shared" si="4"/>
        <v>0</v>
      </c>
      <c r="H114" s="287" t="s">
        <v>3978</v>
      </c>
      <c r="I114" s="281"/>
      <c r="J114" s="1005" t="str">
        <f t="shared" si="3"/>
        <v>CHYBNÁ CENA</v>
      </c>
    </row>
    <row r="115" spans="1:10">
      <c r="A115" s="282">
        <v>109</v>
      </c>
      <c r="B115" s="282" t="s">
        <v>2024</v>
      </c>
      <c r="C115" s="287"/>
      <c r="D115" s="278" t="s">
        <v>3792</v>
      </c>
      <c r="E115" s="279">
        <v>70</v>
      </c>
      <c r="F115" s="1106"/>
      <c r="G115" s="280">
        <f t="shared" si="4"/>
        <v>0</v>
      </c>
      <c r="H115" s="287" t="s">
        <v>3979</v>
      </c>
      <c r="I115" s="281"/>
      <c r="J115" s="1005" t="str">
        <f t="shared" si="3"/>
        <v>CHYBNÁ CENA</v>
      </c>
    </row>
    <row r="116" spans="1:10">
      <c r="A116" s="282">
        <v>110</v>
      </c>
      <c r="B116" s="282" t="s">
        <v>2024</v>
      </c>
      <c r="C116" s="287"/>
      <c r="D116" s="278" t="s">
        <v>3792</v>
      </c>
      <c r="E116" s="279">
        <v>54</v>
      </c>
      <c r="F116" s="1106"/>
      <c r="G116" s="280">
        <f t="shared" si="4"/>
        <v>0</v>
      </c>
      <c r="H116" s="287" t="s">
        <v>3980</v>
      </c>
      <c r="I116" s="281"/>
      <c r="J116" s="1005" t="str">
        <f t="shared" si="3"/>
        <v>CHYBNÁ CENA</v>
      </c>
    </row>
    <row r="117" spans="1:10">
      <c r="A117" s="282">
        <v>111</v>
      </c>
      <c r="B117" s="282" t="s">
        <v>2024</v>
      </c>
      <c r="C117" s="287"/>
      <c r="D117" s="278" t="s">
        <v>3792</v>
      </c>
      <c r="E117" s="279">
        <v>16</v>
      </c>
      <c r="F117" s="1106"/>
      <c r="G117" s="280">
        <f t="shared" si="4"/>
        <v>0</v>
      </c>
      <c r="H117" s="287" t="s">
        <v>3981</v>
      </c>
      <c r="I117" s="281"/>
      <c r="J117" s="1005" t="str">
        <f t="shared" si="3"/>
        <v>CHYBNÁ CENA</v>
      </c>
    </row>
    <row r="118" spans="1:10">
      <c r="A118" s="282">
        <v>112</v>
      </c>
      <c r="B118" s="282" t="s">
        <v>2024</v>
      </c>
      <c r="C118" s="287"/>
      <c r="D118" s="278" t="s">
        <v>3792</v>
      </c>
      <c r="E118" s="279">
        <v>48</v>
      </c>
      <c r="F118" s="1106"/>
      <c r="G118" s="280">
        <f t="shared" si="4"/>
        <v>0</v>
      </c>
      <c r="H118" s="287" t="s">
        <v>3982</v>
      </c>
      <c r="I118" s="281"/>
      <c r="J118" s="1005" t="str">
        <f t="shared" si="3"/>
        <v>CHYBNÁ CENA</v>
      </c>
    </row>
    <row r="119" spans="1:10">
      <c r="A119" s="282">
        <v>113</v>
      </c>
      <c r="B119" s="282" t="s">
        <v>2024</v>
      </c>
      <c r="C119" s="287"/>
      <c r="D119" s="278" t="s">
        <v>3792</v>
      </c>
      <c r="E119" s="279">
        <v>130</v>
      </c>
      <c r="F119" s="1106"/>
      <c r="G119" s="280">
        <f t="shared" si="4"/>
        <v>0</v>
      </c>
      <c r="H119" s="287" t="s">
        <v>3983</v>
      </c>
      <c r="I119" s="281"/>
      <c r="J119" s="1005" t="str">
        <f t="shared" si="3"/>
        <v>CHYBNÁ CENA</v>
      </c>
    </row>
    <row r="120" spans="1:10">
      <c r="A120" s="282">
        <v>114</v>
      </c>
      <c r="B120" s="282" t="s">
        <v>2024</v>
      </c>
      <c r="C120" s="287"/>
      <c r="D120" s="278" t="s">
        <v>3792</v>
      </c>
      <c r="E120" s="279">
        <v>2</v>
      </c>
      <c r="F120" s="1106"/>
      <c r="G120" s="280">
        <f t="shared" si="4"/>
        <v>0</v>
      </c>
      <c r="H120" s="287" t="s">
        <v>3984</v>
      </c>
      <c r="I120" s="281"/>
      <c r="J120" s="1005" t="str">
        <f t="shared" si="3"/>
        <v>CHYBNÁ CENA</v>
      </c>
    </row>
    <row r="121" spans="1:10">
      <c r="A121" s="282">
        <v>115</v>
      </c>
      <c r="B121" s="282" t="s">
        <v>2024</v>
      </c>
      <c r="C121" s="287" t="s">
        <v>2027</v>
      </c>
      <c r="D121" s="278" t="s">
        <v>3792</v>
      </c>
      <c r="E121" s="279">
        <v>4</v>
      </c>
      <c r="F121" s="1106"/>
      <c r="G121" s="280">
        <f t="shared" si="4"/>
        <v>0</v>
      </c>
      <c r="H121" s="287" t="s">
        <v>3976</v>
      </c>
      <c r="I121" s="281"/>
      <c r="J121" s="1005" t="str">
        <f t="shared" si="3"/>
        <v>CHYBNÁ CENA</v>
      </c>
    </row>
    <row r="122" spans="1:10">
      <c r="A122" s="282">
        <v>116</v>
      </c>
      <c r="B122" s="282" t="s">
        <v>2024</v>
      </c>
      <c r="C122" s="287"/>
      <c r="D122" s="278" t="s">
        <v>3792</v>
      </c>
      <c r="E122" s="279">
        <v>2</v>
      </c>
      <c r="F122" s="1106"/>
      <c r="G122" s="280">
        <f t="shared" si="4"/>
        <v>0</v>
      </c>
      <c r="H122" s="287" t="s">
        <v>3977</v>
      </c>
      <c r="I122" s="281"/>
      <c r="J122" s="1005" t="str">
        <f t="shared" si="3"/>
        <v>CHYBNÁ CENA</v>
      </c>
    </row>
    <row r="123" spans="1:10">
      <c r="A123" s="282">
        <v>117</v>
      </c>
      <c r="B123" s="282" t="s">
        <v>2024</v>
      </c>
      <c r="C123" s="287"/>
      <c r="D123" s="278" t="s">
        <v>3792</v>
      </c>
      <c r="E123" s="279">
        <v>60</v>
      </c>
      <c r="F123" s="1106"/>
      <c r="G123" s="280">
        <f t="shared" si="4"/>
        <v>0</v>
      </c>
      <c r="H123" s="287" t="s">
        <v>3978</v>
      </c>
      <c r="I123" s="281"/>
      <c r="J123" s="1005" t="str">
        <f t="shared" si="3"/>
        <v>CHYBNÁ CENA</v>
      </c>
    </row>
    <row r="124" spans="1:10">
      <c r="A124" s="282">
        <v>118</v>
      </c>
      <c r="B124" s="282" t="s">
        <v>2024</v>
      </c>
      <c r="C124" s="287"/>
      <c r="D124" s="278" t="s">
        <v>3792</v>
      </c>
      <c r="E124" s="279">
        <v>80</v>
      </c>
      <c r="F124" s="1106"/>
      <c r="G124" s="280">
        <f t="shared" si="4"/>
        <v>0</v>
      </c>
      <c r="H124" s="287" t="s">
        <v>3979</v>
      </c>
      <c r="I124" s="281"/>
      <c r="J124" s="1005" t="str">
        <f t="shared" si="3"/>
        <v>CHYBNÁ CENA</v>
      </c>
    </row>
    <row r="125" spans="1:10">
      <c r="A125" s="282">
        <v>119</v>
      </c>
      <c r="B125" s="282" t="s">
        <v>2024</v>
      </c>
      <c r="C125" s="287"/>
      <c r="D125" s="278" t="s">
        <v>3792</v>
      </c>
      <c r="E125" s="279">
        <v>80</v>
      </c>
      <c r="F125" s="1106"/>
      <c r="G125" s="280">
        <f t="shared" si="4"/>
        <v>0</v>
      </c>
      <c r="H125" s="287" t="s">
        <v>3980</v>
      </c>
      <c r="I125" s="281"/>
      <c r="J125" s="1005" t="str">
        <f t="shared" si="3"/>
        <v>CHYBNÁ CENA</v>
      </c>
    </row>
    <row r="126" spans="1:10">
      <c r="A126" s="282">
        <v>120</v>
      </c>
      <c r="B126" s="282" t="s">
        <v>2024</v>
      </c>
      <c r="C126" s="287"/>
      <c r="D126" s="278" t="s">
        <v>3792</v>
      </c>
      <c r="E126" s="279">
        <v>6</v>
      </c>
      <c r="F126" s="1106"/>
      <c r="G126" s="280">
        <f t="shared" si="4"/>
        <v>0</v>
      </c>
      <c r="H126" s="287" t="s">
        <v>3981</v>
      </c>
      <c r="I126" s="281"/>
      <c r="J126" s="1005" t="str">
        <f t="shared" si="3"/>
        <v>CHYBNÁ CENA</v>
      </c>
    </row>
    <row r="127" spans="1:10">
      <c r="A127" s="282">
        <v>121</v>
      </c>
      <c r="B127" s="282" t="s">
        <v>2024</v>
      </c>
      <c r="C127" s="287"/>
      <c r="D127" s="278" t="s">
        <v>3792</v>
      </c>
      <c r="E127" s="279">
        <v>60</v>
      </c>
      <c r="F127" s="1106"/>
      <c r="G127" s="280">
        <f t="shared" si="4"/>
        <v>0</v>
      </c>
      <c r="H127" s="287" t="s">
        <v>3982</v>
      </c>
      <c r="I127" s="281"/>
      <c r="J127" s="1005" t="str">
        <f t="shared" si="3"/>
        <v>CHYBNÁ CENA</v>
      </c>
    </row>
    <row r="128" spans="1:10">
      <c r="A128" s="282">
        <v>122</v>
      </c>
      <c r="B128" s="282" t="s">
        <v>2024</v>
      </c>
      <c r="C128" s="287"/>
      <c r="D128" s="278" t="s">
        <v>3792</v>
      </c>
      <c r="E128" s="279">
        <v>260</v>
      </c>
      <c r="F128" s="1106"/>
      <c r="G128" s="280">
        <f t="shared" si="4"/>
        <v>0</v>
      </c>
      <c r="H128" s="287" t="s">
        <v>3983</v>
      </c>
      <c r="I128" s="281"/>
      <c r="J128" s="1005" t="str">
        <f t="shared" si="3"/>
        <v>CHYBNÁ CENA</v>
      </c>
    </row>
    <row r="129" spans="1:10">
      <c r="A129" s="282">
        <v>123</v>
      </c>
      <c r="B129" s="282" t="s">
        <v>2024</v>
      </c>
      <c r="C129" s="287"/>
      <c r="D129" s="278" t="s">
        <v>3792</v>
      </c>
      <c r="E129" s="279">
        <v>2</v>
      </c>
      <c r="F129" s="1106"/>
      <c r="G129" s="280">
        <f t="shared" si="4"/>
        <v>0</v>
      </c>
      <c r="H129" s="287" t="s">
        <v>3984</v>
      </c>
      <c r="I129" s="281"/>
      <c r="J129" s="1005" t="str">
        <f t="shared" si="3"/>
        <v>CHYBNÁ CENA</v>
      </c>
    </row>
    <row r="130" spans="1:10">
      <c r="A130" s="282">
        <v>124</v>
      </c>
      <c r="B130" s="282" t="s">
        <v>2024</v>
      </c>
      <c r="C130" s="287" t="s">
        <v>2028</v>
      </c>
      <c r="D130" s="278" t="s">
        <v>3792</v>
      </c>
      <c r="E130" s="279">
        <v>3</v>
      </c>
      <c r="F130" s="1106"/>
      <c r="G130" s="280">
        <f t="shared" si="4"/>
        <v>0</v>
      </c>
      <c r="H130" s="287" t="s">
        <v>3978</v>
      </c>
      <c r="I130" s="281"/>
      <c r="J130" s="1005" t="str">
        <f t="shared" si="3"/>
        <v>CHYBNÁ CENA</v>
      </c>
    </row>
    <row r="131" spans="1:10">
      <c r="A131" s="282">
        <v>125</v>
      </c>
      <c r="B131" s="282" t="s">
        <v>2024</v>
      </c>
      <c r="C131" s="287"/>
      <c r="D131" s="278" t="s">
        <v>3792</v>
      </c>
      <c r="E131" s="279">
        <v>2</v>
      </c>
      <c r="F131" s="1106"/>
      <c r="G131" s="280">
        <f t="shared" si="4"/>
        <v>0</v>
      </c>
      <c r="H131" s="287" t="s">
        <v>3979</v>
      </c>
      <c r="I131" s="281"/>
      <c r="J131" s="1005" t="str">
        <f t="shared" si="3"/>
        <v>CHYBNÁ CENA</v>
      </c>
    </row>
    <row r="132" spans="1:10">
      <c r="A132" s="282">
        <v>126</v>
      </c>
      <c r="B132" s="282" t="s">
        <v>2024</v>
      </c>
      <c r="C132" s="287"/>
      <c r="D132" s="278" t="s">
        <v>3792</v>
      </c>
      <c r="E132" s="279">
        <v>2</v>
      </c>
      <c r="F132" s="1106"/>
      <c r="G132" s="280">
        <f t="shared" si="4"/>
        <v>0</v>
      </c>
      <c r="H132" s="287" t="s">
        <v>3980</v>
      </c>
      <c r="I132" s="281"/>
      <c r="J132" s="1005" t="str">
        <f t="shared" si="3"/>
        <v>CHYBNÁ CENA</v>
      </c>
    </row>
    <row r="133" spans="1:10">
      <c r="A133" s="282">
        <v>127</v>
      </c>
      <c r="B133" s="282" t="s">
        <v>2024</v>
      </c>
      <c r="C133" s="287"/>
      <c r="D133" s="278" t="s">
        <v>3792</v>
      </c>
      <c r="E133" s="279">
        <v>1</v>
      </c>
      <c r="F133" s="1106"/>
      <c r="G133" s="280">
        <f t="shared" si="4"/>
        <v>0</v>
      </c>
      <c r="H133" s="287" t="s">
        <v>3981</v>
      </c>
      <c r="I133" s="281"/>
      <c r="J133" s="1005" t="str">
        <f t="shared" si="3"/>
        <v>CHYBNÁ CENA</v>
      </c>
    </row>
    <row r="134" spans="1:10">
      <c r="A134" s="282">
        <v>128</v>
      </c>
      <c r="B134" s="282" t="s">
        <v>2024</v>
      </c>
      <c r="C134" s="287"/>
      <c r="D134" s="278" t="s">
        <v>3792</v>
      </c>
      <c r="E134" s="279">
        <v>2</v>
      </c>
      <c r="F134" s="1106"/>
      <c r="G134" s="280">
        <f t="shared" si="4"/>
        <v>0</v>
      </c>
      <c r="H134" s="287" t="s">
        <v>3982</v>
      </c>
      <c r="I134" s="281"/>
      <c r="J134" s="1005" t="str">
        <f t="shared" ref="J134:J197" si="5">IF((ISBLANK(D134)),"",IF(G134&lt;=0,"CHYBNÁ CENA",""))</f>
        <v>CHYBNÁ CENA</v>
      </c>
    </row>
    <row r="135" spans="1:10">
      <c r="A135" s="282">
        <v>129</v>
      </c>
      <c r="B135" s="282" t="s">
        <v>2024</v>
      </c>
      <c r="C135" s="287"/>
      <c r="D135" s="278" t="s">
        <v>3792</v>
      </c>
      <c r="E135" s="279">
        <v>3</v>
      </c>
      <c r="F135" s="1106"/>
      <c r="G135" s="280">
        <f t="shared" si="4"/>
        <v>0</v>
      </c>
      <c r="H135" s="287" t="s">
        <v>3983</v>
      </c>
      <c r="I135" s="281"/>
      <c r="J135" s="1005" t="str">
        <f t="shared" si="5"/>
        <v>CHYBNÁ CENA</v>
      </c>
    </row>
    <row r="136" spans="1:10">
      <c r="A136" s="282">
        <v>130</v>
      </c>
      <c r="B136" s="282" t="s">
        <v>2024</v>
      </c>
      <c r="C136" s="287" t="s">
        <v>2029</v>
      </c>
      <c r="D136" s="278" t="s">
        <v>3792</v>
      </c>
      <c r="E136" s="279">
        <v>4</v>
      </c>
      <c r="F136" s="1106"/>
      <c r="G136" s="280">
        <f t="shared" si="4"/>
        <v>0</v>
      </c>
      <c r="H136" s="287" t="s">
        <v>3984</v>
      </c>
      <c r="I136" s="281"/>
      <c r="J136" s="1005" t="str">
        <f t="shared" si="5"/>
        <v>CHYBNÁ CENA</v>
      </c>
    </row>
    <row r="137" spans="1:10">
      <c r="A137" s="282">
        <v>131</v>
      </c>
      <c r="B137" s="282" t="s">
        <v>2030</v>
      </c>
      <c r="C137" s="287"/>
      <c r="D137" s="278" t="s">
        <v>3792</v>
      </c>
      <c r="E137" s="279">
        <v>2</v>
      </c>
      <c r="F137" s="1106"/>
      <c r="G137" s="280">
        <f t="shared" si="4"/>
        <v>0</v>
      </c>
      <c r="H137" s="287" t="s">
        <v>3978</v>
      </c>
      <c r="I137" s="281"/>
      <c r="J137" s="1005" t="str">
        <f t="shared" si="5"/>
        <v>CHYBNÁ CENA</v>
      </c>
    </row>
    <row r="138" spans="1:10">
      <c r="A138" s="282">
        <v>132</v>
      </c>
      <c r="B138" s="282" t="s">
        <v>2024</v>
      </c>
      <c r="C138" s="287" t="s">
        <v>2031</v>
      </c>
      <c r="D138" s="278" t="s">
        <v>3792</v>
      </c>
      <c r="E138" s="279">
        <v>2</v>
      </c>
      <c r="F138" s="1106"/>
      <c r="G138" s="280">
        <f t="shared" si="4"/>
        <v>0</v>
      </c>
      <c r="H138" s="287" t="s">
        <v>3978</v>
      </c>
      <c r="I138" s="281"/>
      <c r="J138" s="1005" t="str">
        <f t="shared" si="5"/>
        <v>CHYBNÁ CENA</v>
      </c>
    </row>
    <row r="139" spans="1:10">
      <c r="A139" s="282">
        <v>133</v>
      </c>
      <c r="B139" s="282" t="s">
        <v>2024</v>
      </c>
      <c r="C139" s="287"/>
      <c r="D139" s="278" t="s">
        <v>3792</v>
      </c>
      <c r="E139" s="279">
        <v>66</v>
      </c>
      <c r="F139" s="1106"/>
      <c r="G139" s="280">
        <f t="shared" si="4"/>
        <v>0</v>
      </c>
      <c r="H139" s="287" t="s">
        <v>2032</v>
      </c>
      <c r="I139" s="281"/>
      <c r="J139" s="1005" t="str">
        <f t="shared" si="5"/>
        <v>CHYBNÁ CENA</v>
      </c>
    </row>
    <row r="140" spans="1:10">
      <c r="A140" s="282">
        <v>134</v>
      </c>
      <c r="B140" s="282" t="s">
        <v>2024</v>
      </c>
      <c r="C140" s="287" t="s">
        <v>2033</v>
      </c>
      <c r="D140" s="278" t="s">
        <v>3792</v>
      </c>
      <c r="E140" s="279">
        <v>4</v>
      </c>
      <c r="F140" s="1106"/>
      <c r="G140" s="280">
        <f t="shared" si="4"/>
        <v>0</v>
      </c>
      <c r="H140" s="287" t="s">
        <v>3978</v>
      </c>
      <c r="I140" s="281"/>
      <c r="J140" s="1005" t="str">
        <f t="shared" si="5"/>
        <v>CHYBNÁ CENA</v>
      </c>
    </row>
    <row r="141" spans="1:10">
      <c r="A141" s="282">
        <v>135</v>
      </c>
      <c r="B141" s="282" t="s">
        <v>2024</v>
      </c>
      <c r="C141" s="287"/>
      <c r="D141" s="278" t="s">
        <v>3792</v>
      </c>
      <c r="E141" s="279">
        <v>62</v>
      </c>
      <c r="F141" s="1106"/>
      <c r="G141" s="280">
        <f t="shared" si="4"/>
        <v>0</v>
      </c>
      <c r="H141" s="287" t="s">
        <v>2032</v>
      </c>
      <c r="I141" s="281"/>
      <c r="J141" s="1005" t="str">
        <f t="shared" si="5"/>
        <v>CHYBNÁ CENA</v>
      </c>
    </row>
    <row r="142" spans="1:10">
      <c r="A142" s="282">
        <v>136</v>
      </c>
      <c r="B142" s="282" t="s">
        <v>2024</v>
      </c>
      <c r="C142" s="287" t="s">
        <v>2034</v>
      </c>
      <c r="D142" s="278" t="s">
        <v>3792</v>
      </c>
      <c r="E142" s="279">
        <v>2</v>
      </c>
      <c r="F142" s="1106"/>
      <c r="G142" s="280">
        <f t="shared" si="4"/>
        <v>0</v>
      </c>
      <c r="H142" s="287" t="s">
        <v>3978</v>
      </c>
      <c r="I142" s="281"/>
      <c r="J142" s="1005" t="str">
        <f t="shared" si="5"/>
        <v>CHYBNÁ CENA</v>
      </c>
    </row>
    <row r="143" spans="1:10">
      <c r="A143" s="282">
        <v>137</v>
      </c>
      <c r="B143" s="282" t="s">
        <v>2030</v>
      </c>
      <c r="C143" s="287"/>
      <c r="D143" s="278" t="s">
        <v>3792</v>
      </c>
      <c r="E143" s="279">
        <v>4</v>
      </c>
      <c r="F143" s="1106"/>
      <c r="G143" s="280">
        <f t="shared" si="4"/>
        <v>0</v>
      </c>
      <c r="H143" s="287" t="s">
        <v>3983</v>
      </c>
      <c r="I143" s="281"/>
      <c r="J143" s="1005" t="str">
        <f t="shared" si="5"/>
        <v>CHYBNÁ CENA</v>
      </c>
    </row>
    <row r="144" spans="1:10">
      <c r="A144" s="282">
        <v>138</v>
      </c>
      <c r="B144" s="282"/>
      <c r="C144" s="298" t="s">
        <v>2035</v>
      </c>
      <c r="D144" s="278"/>
      <c r="E144" s="279"/>
      <c r="F144" s="1106"/>
      <c r="G144" s="280"/>
      <c r="H144" s="287" t="s">
        <v>3974</v>
      </c>
      <c r="I144" s="281"/>
      <c r="J144" s="1005" t="str">
        <f t="shared" si="5"/>
        <v/>
      </c>
    </row>
    <row r="145" spans="1:10">
      <c r="A145" s="282">
        <v>139</v>
      </c>
      <c r="B145" s="282" t="s">
        <v>2036</v>
      </c>
      <c r="C145" s="289" t="s">
        <v>2037</v>
      </c>
      <c r="D145" s="278" t="s">
        <v>3792</v>
      </c>
      <c r="E145" s="279">
        <v>3</v>
      </c>
      <c r="F145" s="1106"/>
      <c r="G145" s="280">
        <f t="shared" si="4"/>
        <v>0</v>
      </c>
      <c r="H145" s="287" t="s">
        <v>3978</v>
      </c>
      <c r="I145" s="281"/>
      <c r="J145" s="1005" t="str">
        <f t="shared" si="5"/>
        <v>CHYBNÁ CENA</v>
      </c>
    </row>
    <row r="146" spans="1:10">
      <c r="A146" s="282">
        <v>140</v>
      </c>
      <c r="B146" s="282" t="s">
        <v>2038</v>
      </c>
      <c r="C146" s="289"/>
      <c r="D146" s="278" t="s">
        <v>3792</v>
      </c>
      <c r="E146" s="279">
        <v>3</v>
      </c>
      <c r="F146" s="1106"/>
      <c r="G146" s="280">
        <f t="shared" si="4"/>
        <v>0</v>
      </c>
      <c r="H146" s="287" t="s">
        <v>3979</v>
      </c>
      <c r="I146" s="281"/>
      <c r="J146" s="1005" t="str">
        <f t="shared" si="5"/>
        <v>CHYBNÁ CENA</v>
      </c>
    </row>
    <row r="147" spans="1:10">
      <c r="A147" s="282">
        <v>141</v>
      </c>
      <c r="B147" s="282" t="s">
        <v>2036</v>
      </c>
      <c r="C147" s="289"/>
      <c r="D147" s="278" t="s">
        <v>3792</v>
      </c>
      <c r="E147" s="279">
        <v>3</v>
      </c>
      <c r="F147" s="1106"/>
      <c r="G147" s="280">
        <f t="shared" si="4"/>
        <v>0</v>
      </c>
      <c r="H147" s="287" t="s">
        <v>3980</v>
      </c>
      <c r="I147" s="281"/>
      <c r="J147" s="1005" t="str">
        <f t="shared" si="5"/>
        <v>CHYBNÁ CENA</v>
      </c>
    </row>
    <row r="148" spans="1:10">
      <c r="A148" s="282">
        <v>142</v>
      </c>
      <c r="B148" s="282" t="s">
        <v>2036</v>
      </c>
      <c r="C148" s="289"/>
      <c r="D148" s="278" t="s">
        <v>3792</v>
      </c>
      <c r="E148" s="279">
        <v>4</v>
      </c>
      <c r="F148" s="1106"/>
      <c r="G148" s="280">
        <f t="shared" si="4"/>
        <v>0</v>
      </c>
      <c r="H148" s="287" t="s">
        <v>3982</v>
      </c>
      <c r="I148" s="281"/>
      <c r="J148" s="1005" t="str">
        <f t="shared" si="5"/>
        <v>CHYBNÁ CENA</v>
      </c>
    </row>
    <row r="149" spans="1:10">
      <c r="A149" s="282">
        <v>143</v>
      </c>
      <c r="B149" s="282" t="s">
        <v>2038</v>
      </c>
      <c r="C149" s="289"/>
      <c r="D149" s="278" t="s">
        <v>3792</v>
      </c>
      <c r="E149" s="279">
        <v>8</v>
      </c>
      <c r="F149" s="1106"/>
      <c r="G149" s="280">
        <f t="shared" si="4"/>
        <v>0</v>
      </c>
      <c r="H149" s="287" t="s">
        <v>3983</v>
      </c>
      <c r="I149" s="281"/>
      <c r="J149" s="1005" t="str">
        <f t="shared" si="5"/>
        <v>CHYBNÁ CENA</v>
      </c>
    </row>
    <row r="150" spans="1:10">
      <c r="A150" s="282">
        <v>144</v>
      </c>
      <c r="B150" s="282" t="s">
        <v>2036</v>
      </c>
      <c r="C150" s="289" t="s">
        <v>3649</v>
      </c>
      <c r="D150" s="278" t="s">
        <v>3792</v>
      </c>
      <c r="E150" s="279">
        <v>2</v>
      </c>
      <c r="F150" s="1106"/>
      <c r="G150" s="280">
        <f t="shared" si="4"/>
        <v>0</v>
      </c>
      <c r="H150" s="287" t="s">
        <v>3982</v>
      </c>
      <c r="I150" s="281"/>
      <c r="J150" s="1005" t="str">
        <f t="shared" si="5"/>
        <v>CHYBNÁ CENA</v>
      </c>
    </row>
    <row r="151" spans="1:10">
      <c r="A151" s="282">
        <v>145</v>
      </c>
      <c r="B151" s="282" t="s">
        <v>2036</v>
      </c>
      <c r="C151" s="289" t="s">
        <v>3650</v>
      </c>
      <c r="D151" s="278" t="s">
        <v>3792</v>
      </c>
      <c r="E151" s="279">
        <v>2</v>
      </c>
      <c r="F151" s="1106"/>
      <c r="G151" s="280">
        <f t="shared" si="4"/>
        <v>0</v>
      </c>
      <c r="H151" s="287" t="s">
        <v>3976</v>
      </c>
      <c r="I151" s="281"/>
      <c r="J151" s="1005" t="str">
        <f t="shared" si="5"/>
        <v>CHYBNÁ CENA</v>
      </c>
    </row>
    <row r="152" spans="1:10">
      <c r="A152" s="282">
        <v>146</v>
      </c>
      <c r="B152" s="282" t="s">
        <v>2036</v>
      </c>
      <c r="C152" s="289" t="s">
        <v>3651</v>
      </c>
      <c r="D152" s="278" t="s">
        <v>3792</v>
      </c>
      <c r="E152" s="279">
        <v>3</v>
      </c>
      <c r="F152" s="1107"/>
      <c r="G152" s="280">
        <f t="shared" si="4"/>
        <v>0</v>
      </c>
      <c r="H152" s="287" t="s">
        <v>3982</v>
      </c>
      <c r="I152" s="281"/>
      <c r="J152" s="1005" t="str">
        <f t="shared" si="5"/>
        <v>CHYBNÁ CENA</v>
      </c>
    </row>
    <row r="153" spans="1:10">
      <c r="A153" s="282">
        <v>147</v>
      </c>
      <c r="B153" s="282" t="s">
        <v>2036</v>
      </c>
      <c r="C153" s="289" t="s">
        <v>3652</v>
      </c>
      <c r="D153" s="278" t="s">
        <v>3792</v>
      </c>
      <c r="E153" s="279">
        <v>3</v>
      </c>
      <c r="F153" s="1106"/>
      <c r="G153" s="280">
        <f t="shared" si="4"/>
        <v>0</v>
      </c>
      <c r="H153" s="287" t="s">
        <v>3983</v>
      </c>
      <c r="I153" s="281"/>
      <c r="J153" s="1005" t="str">
        <f t="shared" si="5"/>
        <v>CHYBNÁ CENA</v>
      </c>
    </row>
    <row r="154" spans="1:10">
      <c r="A154" s="282">
        <v>148</v>
      </c>
      <c r="B154" s="282" t="s">
        <v>2036</v>
      </c>
      <c r="C154" s="289" t="s">
        <v>3653</v>
      </c>
      <c r="D154" s="278" t="s">
        <v>3792</v>
      </c>
      <c r="E154" s="279">
        <v>9</v>
      </c>
      <c r="F154" s="1107"/>
      <c r="G154" s="280">
        <f t="shared" si="4"/>
        <v>0</v>
      </c>
      <c r="H154" s="287" t="s">
        <v>3981</v>
      </c>
      <c r="I154" s="281"/>
      <c r="J154" s="1005" t="str">
        <f t="shared" si="5"/>
        <v>CHYBNÁ CENA</v>
      </c>
    </row>
    <row r="155" spans="1:10">
      <c r="A155" s="282">
        <v>149</v>
      </c>
      <c r="B155" s="282"/>
      <c r="C155" s="298" t="s">
        <v>3654</v>
      </c>
      <c r="D155" s="278"/>
      <c r="E155" s="279"/>
      <c r="F155" s="1107"/>
      <c r="G155" s="280"/>
      <c r="H155" s="287" t="s">
        <v>3974</v>
      </c>
      <c r="I155" s="281"/>
      <c r="J155" s="1005" t="str">
        <f t="shared" si="5"/>
        <v/>
      </c>
    </row>
    <row r="156" spans="1:10">
      <c r="A156" s="282">
        <v>150</v>
      </c>
      <c r="B156" s="282" t="s">
        <v>3655</v>
      </c>
      <c r="C156" s="289" t="s">
        <v>3656</v>
      </c>
      <c r="D156" s="278" t="s">
        <v>3792</v>
      </c>
      <c r="E156" s="291">
        <v>5</v>
      </c>
      <c r="F156" s="1107"/>
      <c r="G156" s="280">
        <f t="shared" si="4"/>
        <v>0</v>
      </c>
      <c r="H156" s="287" t="s">
        <v>3978</v>
      </c>
      <c r="I156" s="281"/>
      <c r="J156" s="1005" t="str">
        <f t="shared" si="5"/>
        <v>CHYBNÁ CENA</v>
      </c>
    </row>
    <row r="157" spans="1:10">
      <c r="A157" s="282">
        <v>151</v>
      </c>
      <c r="B157" s="282" t="s">
        <v>3655</v>
      </c>
      <c r="C157" s="289"/>
      <c r="D157" s="278" t="s">
        <v>3792</v>
      </c>
      <c r="E157" s="291">
        <v>4</v>
      </c>
      <c r="F157" s="1107"/>
      <c r="G157" s="280">
        <f t="shared" si="4"/>
        <v>0</v>
      </c>
      <c r="H157" s="287" t="s">
        <v>3979</v>
      </c>
      <c r="I157" s="281"/>
      <c r="J157" s="1005" t="str">
        <f t="shared" si="5"/>
        <v>CHYBNÁ CENA</v>
      </c>
    </row>
    <row r="158" spans="1:10">
      <c r="A158" s="282">
        <v>152</v>
      </c>
      <c r="B158" s="282" t="s">
        <v>3655</v>
      </c>
      <c r="C158" s="289"/>
      <c r="D158" s="278" t="s">
        <v>3792</v>
      </c>
      <c r="E158" s="291">
        <v>2</v>
      </c>
      <c r="F158" s="1107"/>
      <c r="G158" s="280">
        <f t="shared" si="4"/>
        <v>0</v>
      </c>
      <c r="H158" s="287" t="s">
        <v>3980</v>
      </c>
      <c r="I158" s="281"/>
      <c r="J158" s="1005" t="str">
        <f t="shared" si="5"/>
        <v>CHYBNÁ CENA</v>
      </c>
    </row>
    <row r="159" spans="1:10">
      <c r="A159" s="282">
        <v>153</v>
      </c>
      <c r="B159" s="282" t="s">
        <v>3655</v>
      </c>
      <c r="C159" s="289"/>
      <c r="D159" s="278" t="s">
        <v>3792</v>
      </c>
      <c r="E159" s="291">
        <v>3</v>
      </c>
      <c r="F159" s="1107"/>
      <c r="G159" s="280">
        <f t="shared" si="4"/>
        <v>0</v>
      </c>
      <c r="H159" s="287" t="s">
        <v>3982</v>
      </c>
      <c r="I159" s="281"/>
      <c r="J159" s="1005" t="str">
        <f t="shared" si="5"/>
        <v>CHYBNÁ CENA</v>
      </c>
    </row>
    <row r="160" spans="1:10">
      <c r="A160" s="282">
        <v>154</v>
      </c>
      <c r="B160" s="282" t="s">
        <v>3655</v>
      </c>
      <c r="C160" s="289" t="s">
        <v>3657</v>
      </c>
      <c r="D160" s="278" t="s">
        <v>3792</v>
      </c>
      <c r="E160" s="291">
        <v>2</v>
      </c>
      <c r="F160" s="1107"/>
      <c r="G160" s="280">
        <f t="shared" si="4"/>
        <v>0</v>
      </c>
      <c r="H160" s="287" t="s">
        <v>3978</v>
      </c>
      <c r="I160" s="281"/>
      <c r="J160" s="1005" t="str">
        <f t="shared" si="5"/>
        <v>CHYBNÁ CENA</v>
      </c>
    </row>
    <row r="161" spans="1:10">
      <c r="A161" s="282">
        <v>155</v>
      </c>
      <c r="B161" s="282" t="s">
        <v>3655</v>
      </c>
      <c r="C161" s="289"/>
      <c r="D161" s="278" t="s">
        <v>3792</v>
      </c>
      <c r="E161" s="291">
        <v>7</v>
      </c>
      <c r="F161" s="1107"/>
      <c r="G161" s="280">
        <f t="shared" si="4"/>
        <v>0</v>
      </c>
      <c r="H161" s="287" t="s">
        <v>3979</v>
      </c>
      <c r="I161" s="281"/>
      <c r="J161" s="1005" t="str">
        <f t="shared" si="5"/>
        <v>CHYBNÁ CENA</v>
      </c>
    </row>
    <row r="162" spans="1:10">
      <c r="A162" s="282">
        <v>156</v>
      </c>
      <c r="B162" s="282" t="s">
        <v>3655</v>
      </c>
      <c r="C162" s="289"/>
      <c r="D162" s="278" t="s">
        <v>3792</v>
      </c>
      <c r="E162" s="291">
        <v>1</v>
      </c>
      <c r="F162" s="1107"/>
      <c r="G162" s="280">
        <f t="shared" si="4"/>
        <v>0</v>
      </c>
      <c r="H162" s="287" t="s">
        <v>3980</v>
      </c>
      <c r="I162" s="281"/>
      <c r="J162" s="1005" t="str">
        <f t="shared" si="5"/>
        <v>CHYBNÁ CENA</v>
      </c>
    </row>
    <row r="163" spans="1:10">
      <c r="A163" s="282">
        <v>157</v>
      </c>
      <c r="B163" s="282" t="s">
        <v>3655</v>
      </c>
      <c r="C163" s="289" t="s">
        <v>3658</v>
      </c>
      <c r="D163" s="278" t="s">
        <v>3792</v>
      </c>
      <c r="E163" s="291">
        <v>1</v>
      </c>
      <c r="F163" s="1107"/>
      <c r="G163" s="280">
        <f t="shared" si="4"/>
        <v>0</v>
      </c>
      <c r="H163" s="287" t="s">
        <v>3979</v>
      </c>
      <c r="I163" s="281"/>
      <c r="J163" s="1005" t="str">
        <f t="shared" si="5"/>
        <v>CHYBNÁ CENA</v>
      </c>
    </row>
    <row r="164" spans="1:10">
      <c r="A164" s="282">
        <v>158</v>
      </c>
      <c r="B164" s="282" t="s">
        <v>3655</v>
      </c>
      <c r="C164" s="289"/>
      <c r="D164" s="278" t="s">
        <v>3792</v>
      </c>
      <c r="E164" s="291">
        <v>5</v>
      </c>
      <c r="F164" s="1107"/>
      <c r="G164" s="280">
        <f t="shared" si="4"/>
        <v>0</v>
      </c>
      <c r="H164" s="287" t="s">
        <v>3980</v>
      </c>
      <c r="I164" s="281"/>
      <c r="J164" s="1005" t="str">
        <f t="shared" si="5"/>
        <v>CHYBNÁ CENA</v>
      </c>
    </row>
    <row r="165" spans="1:10">
      <c r="A165" s="282">
        <v>159</v>
      </c>
      <c r="B165" s="282" t="s">
        <v>3655</v>
      </c>
      <c r="C165" s="289" t="s">
        <v>3659</v>
      </c>
      <c r="D165" s="278" t="s">
        <v>3792</v>
      </c>
      <c r="E165" s="291">
        <v>1</v>
      </c>
      <c r="F165" s="1107"/>
      <c r="G165" s="280">
        <f t="shared" si="4"/>
        <v>0</v>
      </c>
      <c r="H165" s="287" t="s">
        <v>3978</v>
      </c>
      <c r="I165" s="281"/>
      <c r="J165" s="1005" t="str">
        <f t="shared" si="5"/>
        <v>CHYBNÁ CENA</v>
      </c>
    </row>
    <row r="166" spans="1:10">
      <c r="A166" s="282">
        <v>160</v>
      </c>
      <c r="B166" s="282" t="s">
        <v>3655</v>
      </c>
      <c r="C166" s="289" t="s">
        <v>3660</v>
      </c>
      <c r="D166" s="278" t="s">
        <v>3792</v>
      </c>
      <c r="E166" s="291">
        <v>4</v>
      </c>
      <c r="F166" s="1107"/>
      <c r="G166" s="280">
        <f t="shared" si="4"/>
        <v>0</v>
      </c>
      <c r="H166" s="287" t="s">
        <v>3983</v>
      </c>
      <c r="I166" s="281"/>
      <c r="J166" s="1005" t="str">
        <f t="shared" si="5"/>
        <v>CHYBNÁ CENA</v>
      </c>
    </row>
    <row r="167" spans="1:10">
      <c r="A167" s="282">
        <v>161</v>
      </c>
      <c r="B167" s="282" t="s">
        <v>3655</v>
      </c>
      <c r="C167" s="289" t="s">
        <v>3661</v>
      </c>
      <c r="D167" s="278" t="s">
        <v>3792</v>
      </c>
      <c r="E167" s="291">
        <v>1</v>
      </c>
      <c r="F167" s="1107"/>
      <c r="G167" s="280">
        <f t="shared" si="4"/>
        <v>0</v>
      </c>
      <c r="H167" s="287" t="s">
        <v>3978</v>
      </c>
      <c r="I167" s="281"/>
      <c r="J167" s="1005" t="str">
        <f t="shared" si="5"/>
        <v>CHYBNÁ CENA</v>
      </c>
    </row>
    <row r="168" spans="1:10">
      <c r="A168" s="282">
        <v>162</v>
      </c>
      <c r="B168" s="282" t="s">
        <v>3655</v>
      </c>
      <c r="C168" s="289"/>
      <c r="D168" s="278" t="s">
        <v>3792</v>
      </c>
      <c r="E168" s="291">
        <v>1</v>
      </c>
      <c r="F168" s="1107"/>
      <c r="G168" s="280">
        <f t="shared" si="4"/>
        <v>0</v>
      </c>
      <c r="H168" s="287" t="s">
        <v>3979</v>
      </c>
      <c r="I168" s="281"/>
      <c r="J168" s="1005" t="str">
        <f t="shared" si="5"/>
        <v>CHYBNÁ CENA</v>
      </c>
    </row>
    <row r="169" spans="1:10">
      <c r="A169" s="282">
        <v>163</v>
      </c>
      <c r="B169" s="282" t="s">
        <v>3655</v>
      </c>
      <c r="C169" s="289"/>
      <c r="D169" s="278" t="s">
        <v>3792</v>
      </c>
      <c r="E169" s="291">
        <v>1</v>
      </c>
      <c r="F169" s="1107"/>
      <c r="G169" s="280">
        <f t="shared" ref="G169:G232" si="6">E169*F169</f>
        <v>0</v>
      </c>
      <c r="H169" s="287" t="s">
        <v>3980</v>
      </c>
      <c r="I169" s="281"/>
      <c r="J169" s="1005" t="str">
        <f t="shared" si="5"/>
        <v>CHYBNÁ CENA</v>
      </c>
    </row>
    <row r="170" spans="1:10">
      <c r="A170" s="282">
        <v>164</v>
      </c>
      <c r="B170" s="282" t="s">
        <v>3655</v>
      </c>
      <c r="C170" s="289"/>
      <c r="D170" s="278" t="s">
        <v>3792</v>
      </c>
      <c r="E170" s="291">
        <v>8</v>
      </c>
      <c r="F170" s="1107"/>
      <c r="G170" s="280">
        <f t="shared" si="6"/>
        <v>0</v>
      </c>
      <c r="H170" s="287" t="s">
        <v>3983</v>
      </c>
      <c r="I170" s="281"/>
      <c r="J170" s="1005" t="str">
        <f t="shared" si="5"/>
        <v>CHYBNÁ CENA</v>
      </c>
    </row>
    <row r="171" spans="1:10">
      <c r="A171" s="282">
        <v>165</v>
      </c>
      <c r="B171" s="282" t="s">
        <v>3655</v>
      </c>
      <c r="C171" s="289" t="s">
        <v>3662</v>
      </c>
      <c r="D171" s="278" t="s">
        <v>3792</v>
      </c>
      <c r="E171" s="291">
        <v>2</v>
      </c>
      <c r="F171" s="1107"/>
      <c r="G171" s="280">
        <f t="shared" si="6"/>
        <v>0</v>
      </c>
      <c r="H171" s="287" t="s">
        <v>3976</v>
      </c>
      <c r="I171" s="281"/>
      <c r="J171" s="1005" t="str">
        <f t="shared" si="5"/>
        <v>CHYBNÁ CENA</v>
      </c>
    </row>
    <row r="172" spans="1:10">
      <c r="A172" s="282">
        <v>166</v>
      </c>
      <c r="B172" s="282" t="s">
        <v>3655</v>
      </c>
      <c r="C172" s="289"/>
      <c r="D172" s="278" t="s">
        <v>3792</v>
      </c>
      <c r="E172" s="291">
        <v>1</v>
      </c>
      <c r="F172" s="1107"/>
      <c r="G172" s="280">
        <f t="shared" si="6"/>
        <v>0</v>
      </c>
      <c r="H172" s="287" t="s">
        <v>3982</v>
      </c>
      <c r="I172" s="281"/>
      <c r="J172" s="1005" t="str">
        <f t="shared" si="5"/>
        <v>CHYBNÁ CENA</v>
      </c>
    </row>
    <row r="173" spans="1:10">
      <c r="A173" s="282">
        <v>167</v>
      </c>
      <c r="B173" s="282" t="s">
        <v>3655</v>
      </c>
      <c r="C173" s="289" t="s">
        <v>3663</v>
      </c>
      <c r="D173" s="278" t="s">
        <v>3792</v>
      </c>
      <c r="E173" s="291">
        <v>1</v>
      </c>
      <c r="F173" s="1107"/>
      <c r="G173" s="280">
        <f t="shared" si="6"/>
        <v>0</v>
      </c>
      <c r="H173" s="287" t="s">
        <v>3981</v>
      </c>
      <c r="I173" s="281"/>
      <c r="J173" s="1005" t="str">
        <f t="shared" si="5"/>
        <v>CHYBNÁ CENA</v>
      </c>
    </row>
    <row r="174" spans="1:10">
      <c r="A174" s="282">
        <v>168</v>
      </c>
      <c r="B174" s="282" t="s">
        <v>3655</v>
      </c>
      <c r="C174" s="289"/>
      <c r="D174" s="278" t="s">
        <v>3792</v>
      </c>
      <c r="E174" s="291">
        <v>1</v>
      </c>
      <c r="F174" s="1107"/>
      <c r="G174" s="280">
        <f t="shared" si="6"/>
        <v>0</v>
      </c>
      <c r="H174" s="287" t="s">
        <v>3983</v>
      </c>
      <c r="I174" s="281"/>
      <c r="J174" s="1005" t="str">
        <f t="shared" si="5"/>
        <v>CHYBNÁ CENA</v>
      </c>
    </row>
    <row r="175" spans="1:10">
      <c r="A175" s="282">
        <v>169</v>
      </c>
      <c r="B175" s="299"/>
      <c r="C175" s="298" t="s">
        <v>3664</v>
      </c>
      <c r="D175" s="278"/>
      <c r="E175" s="291"/>
      <c r="F175" s="1107"/>
      <c r="G175" s="280"/>
      <c r="H175" s="287" t="s">
        <v>3974</v>
      </c>
      <c r="I175" s="281"/>
      <c r="J175" s="1005" t="str">
        <f t="shared" si="5"/>
        <v/>
      </c>
    </row>
    <row r="176" spans="1:10">
      <c r="A176" s="282">
        <v>170</v>
      </c>
      <c r="B176" s="282" t="s">
        <v>3655</v>
      </c>
      <c r="C176" s="289" t="s">
        <v>3665</v>
      </c>
      <c r="D176" s="278" t="s">
        <v>3792</v>
      </c>
      <c r="E176" s="291">
        <v>7</v>
      </c>
      <c r="F176" s="1107"/>
      <c r="G176" s="280">
        <f t="shared" si="6"/>
        <v>0</v>
      </c>
      <c r="H176" s="287" t="s">
        <v>3979</v>
      </c>
      <c r="I176" s="281"/>
      <c r="J176" s="1005" t="str">
        <f t="shared" si="5"/>
        <v>CHYBNÁ CENA</v>
      </c>
    </row>
    <row r="177" spans="1:10">
      <c r="A177" s="282">
        <v>171</v>
      </c>
      <c r="B177" s="282" t="s">
        <v>3655</v>
      </c>
      <c r="C177" s="289"/>
      <c r="D177" s="278" t="s">
        <v>3792</v>
      </c>
      <c r="E177" s="291">
        <v>2</v>
      </c>
      <c r="F177" s="1107"/>
      <c r="G177" s="280">
        <f t="shared" si="6"/>
        <v>0</v>
      </c>
      <c r="H177" s="287" t="s">
        <v>3980</v>
      </c>
      <c r="I177" s="281"/>
      <c r="J177" s="1005" t="str">
        <f t="shared" si="5"/>
        <v>CHYBNÁ CENA</v>
      </c>
    </row>
    <row r="178" spans="1:10">
      <c r="A178" s="282">
        <v>172</v>
      </c>
      <c r="B178" s="282" t="s">
        <v>3655</v>
      </c>
      <c r="C178" s="289" t="s">
        <v>3666</v>
      </c>
      <c r="D178" s="278" t="s">
        <v>3792</v>
      </c>
      <c r="E178" s="291">
        <v>4</v>
      </c>
      <c r="F178" s="1107"/>
      <c r="G178" s="280">
        <f t="shared" si="6"/>
        <v>0</v>
      </c>
      <c r="H178" s="287" t="s">
        <v>3979</v>
      </c>
      <c r="I178" s="281"/>
      <c r="J178" s="1005" t="str">
        <f t="shared" si="5"/>
        <v>CHYBNÁ CENA</v>
      </c>
    </row>
    <row r="179" spans="1:10">
      <c r="A179" s="282">
        <v>173</v>
      </c>
      <c r="B179" s="282" t="s">
        <v>3655</v>
      </c>
      <c r="C179" s="289"/>
      <c r="D179" s="278" t="s">
        <v>3792</v>
      </c>
      <c r="E179" s="291">
        <v>5</v>
      </c>
      <c r="F179" s="1107"/>
      <c r="G179" s="280">
        <f t="shared" si="6"/>
        <v>0</v>
      </c>
      <c r="H179" s="287" t="s">
        <v>3980</v>
      </c>
      <c r="I179" s="281"/>
      <c r="J179" s="1005" t="str">
        <f t="shared" si="5"/>
        <v>CHYBNÁ CENA</v>
      </c>
    </row>
    <row r="180" spans="1:10">
      <c r="A180" s="282">
        <v>174</v>
      </c>
      <c r="B180" s="282" t="s">
        <v>3655</v>
      </c>
      <c r="C180" s="289" t="s">
        <v>3667</v>
      </c>
      <c r="D180" s="278" t="s">
        <v>3792</v>
      </c>
      <c r="E180" s="291">
        <v>1</v>
      </c>
      <c r="F180" s="1107"/>
      <c r="G180" s="280">
        <f t="shared" si="6"/>
        <v>0</v>
      </c>
      <c r="H180" s="287" t="s">
        <v>3979</v>
      </c>
      <c r="I180" s="281"/>
      <c r="J180" s="1005" t="str">
        <f t="shared" si="5"/>
        <v>CHYBNÁ CENA</v>
      </c>
    </row>
    <row r="181" spans="1:10">
      <c r="A181" s="282">
        <v>175</v>
      </c>
      <c r="B181" s="282" t="s">
        <v>3655</v>
      </c>
      <c r="C181" s="289"/>
      <c r="D181" s="278" t="s">
        <v>3792</v>
      </c>
      <c r="E181" s="291">
        <v>1</v>
      </c>
      <c r="F181" s="1107"/>
      <c r="G181" s="280">
        <f t="shared" si="6"/>
        <v>0</v>
      </c>
      <c r="H181" s="287" t="s">
        <v>3980</v>
      </c>
      <c r="I181" s="281"/>
      <c r="J181" s="1005" t="str">
        <f t="shared" si="5"/>
        <v>CHYBNÁ CENA</v>
      </c>
    </row>
    <row r="182" spans="1:10" ht="25.5">
      <c r="A182" s="282">
        <v>176</v>
      </c>
      <c r="B182" s="282"/>
      <c r="C182" s="298" t="s">
        <v>3668</v>
      </c>
      <c r="D182" s="278"/>
      <c r="E182" s="279"/>
      <c r="F182" s="1107"/>
      <c r="G182" s="280"/>
      <c r="H182" s="287" t="s">
        <v>3669</v>
      </c>
      <c r="I182" s="281"/>
      <c r="J182" s="1005" t="str">
        <f t="shared" si="5"/>
        <v/>
      </c>
    </row>
    <row r="183" spans="1:10" ht="25.5">
      <c r="A183" s="282">
        <v>177</v>
      </c>
      <c r="B183" s="282" t="s">
        <v>3655</v>
      </c>
      <c r="C183" s="288" t="s">
        <v>3670</v>
      </c>
      <c r="D183" s="278" t="s">
        <v>3792</v>
      </c>
      <c r="E183" s="291">
        <v>12</v>
      </c>
      <c r="F183" s="1107"/>
      <c r="G183" s="280">
        <f t="shared" si="6"/>
        <v>0</v>
      </c>
      <c r="H183" s="287" t="s">
        <v>3983</v>
      </c>
      <c r="I183" s="281"/>
      <c r="J183" s="1005" t="str">
        <f t="shared" si="5"/>
        <v>CHYBNÁ CENA</v>
      </c>
    </row>
    <row r="184" spans="1:10" ht="25.5">
      <c r="A184" s="282">
        <v>178</v>
      </c>
      <c r="B184" s="282" t="s">
        <v>3655</v>
      </c>
      <c r="C184" s="288" t="s">
        <v>3671</v>
      </c>
      <c r="D184" s="278" t="s">
        <v>3792</v>
      </c>
      <c r="E184" s="291">
        <v>52</v>
      </c>
      <c r="F184" s="1107"/>
      <c r="G184" s="280">
        <f t="shared" si="6"/>
        <v>0</v>
      </c>
      <c r="H184" s="287" t="s">
        <v>3983</v>
      </c>
      <c r="I184" s="281"/>
      <c r="J184" s="1005" t="str">
        <f t="shared" si="5"/>
        <v>CHYBNÁ CENA</v>
      </c>
    </row>
    <row r="185" spans="1:10" ht="25.5">
      <c r="A185" s="282">
        <v>179</v>
      </c>
      <c r="B185" s="282" t="s">
        <v>3655</v>
      </c>
      <c r="C185" s="288" t="s">
        <v>3672</v>
      </c>
      <c r="D185" s="278" t="s">
        <v>3792</v>
      </c>
      <c r="E185" s="291">
        <v>1</v>
      </c>
      <c r="F185" s="1107"/>
      <c r="G185" s="280">
        <f t="shared" si="6"/>
        <v>0</v>
      </c>
      <c r="H185" s="287" t="s">
        <v>3978</v>
      </c>
      <c r="I185" s="281"/>
      <c r="J185" s="1005" t="str">
        <f t="shared" si="5"/>
        <v>CHYBNÁ CENA</v>
      </c>
    </row>
    <row r="186" spans="1:10" ht="25.5">
      <c r="A186" s="282">
        <v>180</v>
      </c>
      <c r="B186" s="282" t="s">
        <v>3655</v>
      </c>
      <c r="C186" s="288" t="s">
        <v>3673</v>
      </c>
      <c r="D186" s="278" t="s">
        <v>3792</v>
      </c>
      <c r="E186" s="291">
        <v>3</v>
      </c>
      <c r="F186" s="1107"/>
      <c r="G186" s="280">
        <f t="shared" si="6"/>
        <v>0</v>
      </c>
      <c r="H186" s="287" t="s">
        <v>3978</v>
      </c>
      <c r="I186" s="281"/>
      <c r="J186" s="1005" t="str">
        <f t="shared" si="5"/>
        <v>CHYBNÁ CENA</v>
      </c>
    </row>
    <row r="187" spans="1:10" ht="25.5">
      <c r="A187" s="282">
        <v>181</v>
      </c>
      <c r="B187" s="282" t="s">
        <v>3655</v>
      </c>
      <c r="C187" s="288" t="s">
        <v>3674</v>
      </c>
      <c r="D187" s="278" t="s">
        <v>3792</v>
      </c>
      <c r="E187" s="291">
        <v>1</v>
      </c>
      <c r="F187" s="1107"/>
      <c r="G187" s="280">
        <f t="shared" si="6"/>
        <v>0</v>
      </c>
      <c r="H187" s="287" t="s">
        <v>3978</v>
      </c>
      <c r="I187" s="281"/>
      <c r="J187" s="1005" t="str">
        <f t="shared" si="5"/>
        <v>CHYBNÁ CENA</v>
      </c>
    </row>
    <row r="188" spans="1:10" ht="25.5">
      <c r="A188" s="282">
        <v>182</v>
      </c>
      <c r="B188" s="282" t="s">
        <v>3655</v>
      </c>
      <c r="C188" s="288" t="s">
        <v>3675</v>
      </c>
      <c r="D188" s="278" t="s">
        <v>3792</v>
      </c>
      <c r="E188" s="291">
        <v>2</v>
      </c>
      <c r="F188" s="1107"/>
      <c r="G188" s="280">
        <f t="shared" si="6"/>
        <v>0</v>
      </c>
      <c r="H188" s="287" t="s">
        <v>3982</v>
      </c>
      <c r="I188" s="281"/>
      <c r="J188" s="1005" t="str">
        <f t="shared" si="5"/>
        <v>CHYBNÁ CENA</v>
      </c>
    </row>
    <row r="189" spans="1:10" ht="25.5">
      <c r="A189" s="282">
        <v>183</v>
      </c>
      <c r="B189" s="282" t="s">
        <v>3655</v>
      </c>
      <c r="C189" s="288" t="s">
        <v>3676</v>
      </c>
      <c r="D189" s="278" t="s">
        <v>3792</v>
      </c>
      <c r="E189" s="291">
        <v>1</v>
      </c>
      <c r="F189" s="1107"/>
      <c r="G189" s="280">
        <f t="shared" si="6"/>
        <v>0</v>
      </c>
      <c r="H189" s="287" t="s">
        <v>3982</v>
      </c>
      <c r="I189" s="281"/>
      <c r="J189" s="1005" t="str">
        <f t="shared" si="5"/>
        <v>CHYBNÁ CENA</v>
      </c>
    </row>
    <row r="190" spans="1:10">
      <c r="A190" s="282">
        <v>184</v>
      </c>
      <c r="B190" s="282"/>
      <c r="C190" s="298" t="s">
        <v>3677</v>
      </c>
      <c r="D190" s="278"/>
      <c r="E190" s="279"/>
      <c r="F190" s="1107"/>
      <c r="G190" s="280"/>
      <c r="H190" s="287" t="s">
        <v>3974</v>
      </c>
      <c r="I190" s="281"/>
      <c r="J190" s="1005" t="str">
        <f t="shared" si="5"/>
        <v/>
      </c>
    </row>
    <row r="191" spans="1:10">
      <c r="A191" s="282">
        <v>185</v>
      </c>
      <c r="B191" s="282" t="s">
        <v>3678</v>
      </c>
      <c r="C191" s="289" t="s">
        <v>2052</v>
      </c>
      <c r="D191" s="278" t="s">
        <v>3792</v>
      </c>
      <c r="E191" s="279">
        <v>1</v>
      </c>
      <c r="F191" s="1107"/>
      <c r="G191" s="280">
        <f t="shared" si="6"/>
        <v>0</v>
      </c>
      <c r="H191" s="287" t="s">
        <v>3978</v>
      </c>
      <c r="I191" s="281"/>
      <c r="J191" s="1005" t="str">
        <f t="shared" si="5"/>
        <v>CHYBNÁ CENA</v>
      </c>
    </row>
    <row r="192" spans="1:10">
      <c r="A192" s="282">
        <v>186</v>
      </c>
      <c r="B192" s="282" t="s">
        <v>2053</v>
      </c>
      <c r="C192" s="289"/>
      <c r="D192" s="278" t="s">
        <v>3792</v>
      </c>
      <c r="E192" s="279">
        <v>1</v>
      </c>
      <c r="F192" s="1107"/>
      <c r="G192" s="280">
        <f t="shared" si="6"/>
        <v>0</v>
      </c>
      <c r="H192" s="287" t="s">
        <v>3979</v>
      </c>
      <c r="I192" s="281"/>
      <c r="J192" s="1005" t="str">
        <f t="shared" si="5"/>
        <v>CHYBNÁ CENA</v>
      </c>
    </row>
    <row r="193" spans="1:10">
      <c r="A193" s="282">
        <v>187</v>
      </c>
      <c r="B193" s="282" t="s">
        <v>3678</v>
      </c>
      <c r="C193" s="289"/>
      <c r="D193" s="278" t="s">
        <v>3792</v>
      </c>
      <c r="E193" s="279">
        <v>1</v>
      </c>
      <c r="F193" s="1107"/>
      <c r="G193" s="280">
        <f t="shared" si="6"/>
        <v>0</v>
      </c>
      <c r="H193" s="287" t="s">
        <v>3980</v>
      </c>
      <c r="I193" s="281"/>
      <c r="J193" s="1005" t="str">
        <f t="shared" si="5"/>
        <v>CHYBNÁ CENA</v>
      </c>
    </row>
    <row r="194" spans="1:10">
      <c r="A194" s="282">
        <v>188</v>
      </c>
      <c r="B194" s="282" t="s">
        <v>3678</v>
      </c>
      <c r="C194" s="289" t="s">
        <v>2054</v>
      </c>
      <c r="D194" s="278" t="s">
        <v>3792</v>
      </c>
      <c r="E194" s="279">
        <v>1</v>
      </c>
      <c r="F194" s="1107"/>
      <c r="G194" s="280">
        <f t="shared" si="6"/>
        <v>0</v>
      </c>
      <c r="H194" s="287" t="s">
        <v>3982</v>
      </c>
      <c r="I194" s="281"/>
      <c r="J194" s="1005" t="str">
        <f t="shared" si="5"/>
        <v>CHYBNÁ CENA</v>
      </c>
    </row>
    <row r="195" spans="1:10">
      <c r="A195" s="282">
        <v>189</v>
      </c>
      <c r="B195" s="282" t="s">
        <v>3678</v>
      </c>
      <c r="C195" s="289" t="s">
        <v>2055</v>
      </c>
      <c r="D195" s="278" t="s">
        <v>3792</v>
      </c>
      <c r="E195" s="279">
        <v>1</v>
      </c>
      <c r="F195" s="1107"/>
      <c r="G195" s="280">
        <f t="shared" si="6"/>
        <v>0</v>
      </c>
      <c r="H195" s="287" t="s">
        <v>3983</v>
      </c>
      <c r="I195" s="281"/>
      <c r="J195" s="1005" t="str">
        <f t="shared" si="5"/>
        <v>CHYBNÁ CENA</v>
      </c>
    </row>
    <row r="196" spans="1:10">
      <c r="A196" s="282">
        <v>190</v>
      </c>
      <c r="B196" s="282" t="s">
        <v>3678</v>
      </c>
      <c r="C196" s="289" t="s">
        <v>2056</v>
      </c>
      <c r="D196" s="278" t="s">
        <v>3792</v>
      </c>
      <c r="E196" s="279">
        <v>1</v>
      </c>
      <c r="F196" s="1107"/>
      <c r="G196" s="280">
        <f t="shared" si="6"/>
        <v>0</v>
      </c>
      <c r="H196" s="287" t="s">
        <v>3981</v>
      </c>
      <c r="I196" s="281"/>
      <c r="J196" s="1005" t="str">
        <f t="shared" si="5"/>
        <v>CHYBNÁ CENA</v>
      </c>
    </row>
    <row r="197" spans="1:10">
      <c r="A197" s="282">
        <v>191</v>
      </c>
      <c r="B197" s="282"/>
      <c r="C197" s="300" t="s">
        <v>2057</v>
      </c>
      <c r="D197" s="278"/>
      <c r="E197" s="279"/>
      <c r="F197" s="1107"/>
      <c r="G197" s="280"/>
      <c r="H197" s="287" t="s">
        <v>3974</v>
      </c>
      <c r="I197" s="281"/>
      <c r="J197" s="1005" t="str">
        <f t="shared" si="5"/>
        <v/>
      </c>
    </row>
    <row r="198" spans="1:10">
      <c r="A198" s="282">
        <v>192</v>
      </c>
      <c r="B198" s="282" t="s">
        <v>2058</v>
      </c>
      <c r="C198" s="289" t="s">
        <v>2059</v>
      </c>
      <c r="D198" s="290" t="s">
        <v>3792</v>
      </c>
      <c r="E198" s="291">
        <v>1</v>
      </c>
      <c r="F198" s="1107"/>
      <c r="G198" s="280">
        <f t="shared" si="6"/>
        <v>0</v>
      </c>
      <c r="H198" s="287" t="s">
        <v>3978</v>
      </c>
      <c r="I198" s="292"/>
      <c r="J198" s="1005" t="str">
        <f t="shared" ref="J198:J261" si="7">IF((ISBLANK(D198)),"",IF(G198&lt;=0,"CHYBNÁ CENA",""))</f>
        <v>CHYBNÁ CENA</v>
      </c>
    </row>
    <row r="199" spans="1:10">
      <c r="A199" s="282">
        <v>193</v>
      </c>
      <c r="B199" s="282" t="s">
        <v>2058</v>
      </c>
      <c r="C199" s="289" t="s">
        <v>2060</v>
      </c>
      <c r="D199" s="278" t="s">
        <v>3792</v>
      </c>
      <c r="E199" s="279">
        <v>2</v>
      </c>
      <c r="F199" s="1107"/>
      <c r="G199" s="280">
        <f t="shared" si="6"/>
        <v>0</v>
      </c>
      <c r="H199" s="287" t="s">
        <v>3978</v>
      </c>
      <c r="I199" s="281"/>
      <c r="J199" s="1005" t="str">
        <f t="shared" si="7"/>
        <v>CHYBNÁ CENA</v>
      </c>
    </row>
    <row r="200" spans="1:10">
      <c r="A200" s="282">
        <v>194</v>
      </c>
      <c r="B200" s="282" t="s">
        <v>2058</v>
      </c>
      <c r="C200" s="289" t="s">
        <v>2061</v>
      </c>
      <c r="D200" s="278" t="s">
        <v>3792</v>
      </c>
      <c r="E200" s="279">
        <v>1</v>
      </c>
      <c r="F200" s="1107"/>
      <c r="G200" s="280">
        <f t="shared" si="6"/>
        <v>0</v>
      </c>
      <c r="H200" s="287" t="s">
        <v>3978</v>
      </c>
      <c r="I200" s="281"/>
      <c r="J200" s="1005" t="str">
        <f t="shared" si="7"/>
        <v>CHYBNÁ CENA</v>
      </c>
    </row>
    <row r="201" spans="1:10">
      <c r="A201" s="282">
        <v>195</v>
      </c>
      <c r="B201" s="282" t="s">
        <v>2058</v>
      </c>
      <c r="C201" s="289" t="s">
        <v>2062</v>
      </c>
      <c r="D201" s="278" t="s">
        <v>3792</v>
      </c>
      <c r="E201" s="279">
        <v>1</v>
      </c>
      <c r="F201" s="1107"/>
      <c r="G201" s="280">
        <f t="shared" si="6"/>
        <v>0</v>
      </c>
      <c r="H201" s="287" t="s">
        <v>3978</v>
      </c>
      <c r="I201" s="281"/>
      <c r="J201" s="1005" t="str">
        <f t="shared" si="7"/>
        <v>CHYBNÁ CENA</v>
      </c>
    </row>
    <row r="202" spans="1:10">
      <c r="A202" s="282">
        <v>196</v>
      </c>
      <c r="B202" s="282" t="s">
        <v>2058</v>
      </c>
      <c r="C202" s="289"/>
      <c r="D202" s="278" t="s">
        <v>3792</v>
      </c>
      <c r="E202" s="279">
        <v>1</v>
      </c>
      <c r="F202" s="1107"/>
      <c r="G202" s="280">
        <f t="shared" si="6"/>
        <v>0</v>
      </c>
      <c r="H202" s="287" t="s">
        <v>3979</v>
      </c>
      <c r="I202" s="281"/>
      <c r="J202" s="1005" t="str">
        <f t="shared" si="7"/>
        <v>CHYBNÁ CENA</v>
      </c>
    </row>
    <row r="203" spans="1:10">
      <c r="A203" s="282">
        <v>197</v>
      </c>
      <c r="B203" s="282" t="s">
        <v>2058</v>
      </c>
      <c r="C203" s="289"/>
      <c r="D203" s="278" t="s">
        <v>3792</v>
      </c>
      <c r="E203" s="279">
        <v>1</v>
      </c>
      <c r="F203" s="1107"/>
      <c r="G203" s="280">
        <f t="shared" si="6"/>
        <v>0</v>
      </c>
      <c r="H203" s="287" t="s">
        <v>3980</v>
      </c>
      <c r="I203" s="281"/>
      <c r="J203" s="1005" t="str">
        <f t="shared" si="7"/>
        <v>CHYBNÁ CENA</v>
      </c>
    </row>
    <row r="204" spans="1:10">
      <c r="A204" s="282">
        <v>198</v>
      </c>
      <c r="B204" s="282" t="s">
        <v>2058</v>
      </c>
      <c r="C204" s="289" t="s">
        <v>2063</v>
      </c>
      <c r="D204" s="278" t="s">
        <v>3792</v>
      </c>
      <c r="E204" s="279">
        <v>1</v>
      </c>
      <c r="F204" s="1107"/>
      <c r="G204" s="280">
        <f t="shared" si="6"/>
        <v>0</v>
      </c>
      <c r="H204" s="287" t="s">
        <v>3978</v>
      </c>
      <c r="I204" s="281"/>
      <c r="J204" s="1005" t="str">
        <f t="shared" si="7"/>
        <v>CHYBNÁ CENA</v>
      </c>
    </row>
    <row r="205" spans="1:10">
      <c r="A205" s="282">
        <v>199</v>
      </c>
      <c r="B205" s="282" t="s">
        <v>2058</v>
      </c>
      <c r="C205" s="289" t="s">
        <v>2064</v>
      </c>
      <c r="D205" s="278" t="s">
        <v>3792</v>
      </c>
      <c r="E205" s="279">
        <v>2</v>
      </c>
      <c r="F205" s="1107"/>
      <c r="G205" s="280">
        <f t="shared" si="6"/>
        <v>0</v>
      </c>
      <c r="H205" s="287" t="s">
        <v>3976</v>
      </c>
      <c r="I205" s="281"/>
      <c r="J205" s="1005" t="str">
        <f t="shared" si="7"/>
        <v>CHYBNÁ CENA</v>
      </c>
    </row>
    <row r="206" spans="1:10">
      <c r="A206" s="282">
        <v>200</v>
      </c>
      <c r="B206" s="282" t="s">
        <v>2058</v>
      </c>
      <c r="C206" s="289" t="s">
        <v>2065</v>
      </c>
      <c r="D206" s="278" t="s">
        <v>3792</v>
      </c>
      <c r="E206" s="279">
        <v>1</v>
      </c>
      <c r="F206" s="1107"/>
      <c r="G206" s="280">
        <f t="shared" si="6"/>
        <v>0</v>
      </c>
      <c r="H206" s="287" t="s">
        <v>3982</v>
      </c>
      <c r="I206" s="281"/>
      <c r="J206" s="1005" t="str">
        <f t="shared" si="7"/>
        <v>CHYBNÁ CENA</v>
      </c>
    </row>
    <row r="207" spans="1:10">
      <c r="A207" s="282">
        <v>201</v>
      </c>
      <c r="B207" s="282" t="s">
        <v>2058</v>
      </c>
      <c r="C207" s="289" t="s">
        <v>2066</v>
      </c>
      <c r="D207" s="278" t="s">
        <v>3792</v>
      </c>
      <c r="E207" s="279">
        <v>1</v>
      </c>
      <c r="F207" s="1107"/>
      <c r="G207" s="280">
        <f t="shared" si="6"/>
        <v>0</v>
      </c>
      <c r="H207" s="287" t="s">
        <v>3983</v>
      </c>
      <c r="I207" s="281"/>
      <c r="J207" s="1005" t="str">
        <f t="shared" si="7"/>
        <v>CHYBNÁ CENA</v>
      </c>
    </row>
    <row r="208" spans="1:10">
      <c r="A208" s="282">
        <v>202</v>
      </c>
      <c r="B208" s="282"/>
      <c r="C208" s="298" t="s">
        <v>2067</v>
      </c>
      <c r="D208" s="278"/>
      <c r="E208" s="279"/>
      <c r="F208" s="1107"/>
      <c r="G208" s="280"/>
      <c r="H208" s="287" t="s">
        <v>3974</v>
      </c>
      <c r="I208" s="281"/>
      <c r="J208" s="1005" t="str">
        <f t="shared" si="7"/>
        <v/>
      </c>
    </row>
    <row r="209" spans="1:10">
      <c r="A209" s="282">
        <v>203</v>
      </c>
      <c r="B209" s="282" t="s">
        <v>2036</v>
      </c>
      <c r="C209" s="289" t="s">
        <v>2068</v>
      </c>
      <c r="D209" s="278" t="s">
        <v>3792</v>
      </c>
      <c r="E209" s="279">
        <v>1</v>
      </c>
      <c r="F209" s="1107"/>
      <c r="G209" s="280">
        <f t="shared" si="6"/>
        <v>0</v>
      </c>
      <c r="H209" s="287"/>
      <c r="I209" s="281"/>
      <c r="J209" s="1005" t="str">
        <f t="shared" si="7"/>
        <v>CHYBNÁ CENA</v>
      </c>
    </row>
    <row r="210" spans="1:10">
      <c r="A210" s="282">
        <v>204</v>
      </c>
      <c r="B210" s="282" t="s">
        <v>2036</v>
      </c>
      <c r="C210" s="289" t="s">
        <v>2069</v>
      </c>
      <c r="D210" s="278" t="s">
        <v>3792</v>
      </c>
      <c r="E210" s="279">
        <v>3</v>
      </c>
      <c r="F210" s="1107"/>
      <c r="G210" s="280">
        <f t="shared" si="6"/>
        <v>0</v>
      </c>
      <c r="H210" s="287"/>
      <c r="I210" s="281"/>
      <c r="J210" s="1005" t="str">
        <f t="shared" si="7"/>
        <v>CHYBNÁ CENA</v>
      </c>
    </row>
    <row r="211" spans="1:10">
      <c r="A211" s="282">
        <v>205</v>
      </c>
      <c r="B211" s="282"/>
      <c r="C211" s="298" t="s">
        <v>2070</v>
      </c>
      <c r="D211" s="278"/>
      <c r="E211" s="279"/>
      <c r="F211" s="1107"/>
      <c r="G211" s="280"/>
      <c r="H211" s="287" t="s">
        <v>3974</v>
      </c>
      <c r="I211" s="281"/>
      <c r="J211" s="1005" t="str">
        <f t="shared" si="7"/>
        <v/>
      </c>
    </row>
    <row r="212" spans="1:10">
      <c r="A212" s="282">
        <v>206</v>
      </c>
      <c r="B212" s="282" t="s">
        <v>2036</v>
      </c>
      <c r="C212" s="289" t="s">
        <v>2071</v>
      </c>
      <c r="D212" s="278" t="s">
        <v>3792</v>
      </c>
      <c r="E212" s="279">
        <v>2</v>
      </c>
      <c r="F212" s="1107"/>
      <c r="G212" s="280">
        <f t="shared" si="6"/>
        <v>0</v>
      </c>
      <c r="H212" s="287" t="s">
        <v>3978</v>
      </c>
      <c r="I212" s="281"/>
      <c r="J212" s="1005" t="str">
        <f t="shared" si="7"/>
        <v>CHYBNÁ CENA</v>
      </c>
    </row>
    <row r="213" spans="1:10">
      <c r="A213" s="282">
        <v>207</v>
      </c>
      <c r="B213" s="282" t="s">
        <v>2038</v>
      </c>
      <c r="C213" s="289"/>
      <c r="D213" s="278" t="s">
        <v>3792</v>
      </c>
      <c r="E213" s="279">
        <v>2</v>
      </c>
      <c r="F213" s="1107"/>
      <c r="G213" s="280">
        <f t="shared" si="6"/>
        <v>0</v>
      </c>
      <c r="H213" s="287" t="s">
        <v>3979</v>
      </c>
      <c r="I213" s="281"/>
      <c r="J213" s="1005" t="str">
        <f t="shared" si="7"/>
        <v>CHYBNÁ CENA</v>
      </c>
    </row>
    <row r="214" spans="1:10">
      <c r="A214" s="282">
        <v>208</v>
      </c>
      <c r="B214" s="282" t="s">
        <v>2036</v>
      </c>
      <c r="C214" s="289"/>
      <c r="D214" s="278" t="s">
        <v>3792</v>
      </c>
      <c r="E214" s="279">
        <v>2</v>
      </c>
      <c r="F214" s="1107"/>
      <c r="G214" s="280">
        <f t="shared" si="6"/>
        <v>0</v>
      </c>
      <c r="H214" s="287" t="s">
        <v>3980</v>
      </c>
      <c r="I214" s="281"/>
      <c r="J214" s="1005" t="str">
        <f t="shared" si="7"/>
        <v>CHYBNÁ CENA</v>
      </c>
    </row>
    <row r="215" spans="1:10">
      <c r="A215" s="282">
        <v>209</v>
      </c>
      <c r="B215" s="282" t="s">
        <v>2036</v>
      </c>
      <c r="C215" s="289" t="s">
        <v>2072</v>
      </c>
      <c r="D215" s="278" t="s">
        <v>3792</v>
      </c>
      <c r="E215" s="279">
        <v>2</v>
      </c>
      <c r="F215" s="1107"/>
      <c r="G215" s="280">
        <f t="shared" si="6"/>
        <v>0</v>
      </c>
      <c r="H215" s="287" t="s">
        <v>3982</v>
      </c>
      <c r="I215" s="281"/>
      <c r="J215" s="1005" t="str">
        <f t="shared" si="7"/>
        <v>CHYBNÁ CENA</v>
      </c>
    </row>
    <row r="216" spans="1:10">
      <c r="A216" s="282">
        <v>210</v>
      </c>
      <c r="B216" s="282" t="s">
        <v>2036</v>
      </c>
      <c r="C216" s="289" t="s">
        <v>2073</v>
      </c>
      <c r="D216" s="278" t="s">
        <v>3792</v>
      </c>
      <c r="E216" s="279">
        <v>2</v>
      </c>
      <c r="F216" s="1107"/>
      <c r="G216" s="280">
        <f t="shared" si="6"/>
        <v>0</v>
      </c>
      <c r="H216" s="287" t="s">
        <v>3983</v>
      </c>
      <c r="I216" s="281"/>
      <c r="J216" s="1005" t="str">
        <f t="shared" si="7"/>
        <v>CHYBNÁ CENA</v>
      </c>
    </row>
    <row r="217" spans="1:10">
      <c r="A217" s="282">
        <v>211</v>
      </c>
      <c r="B217" s="282" t="s">
        <v>2036</v>
      </c>
      <c r="C217" s="289" t="s">
        <v>2074</v>
      </c>
      <c r="D217" s="278" t="s">
        <v>3792</v>
      </c>
      <c r="E217" s="279">
        <v>4</v>
      </c>
      <c r="F217" s="1107"/>
      <c r="G217" s="280">
        <f t="shared" si="6"/>
        <v>0</v>
      </c>
      <c r="H217" s="287" t="s">
        <v>3981</v>
      </c>
      <c r="I217" s="281"/>
      <c r="J217" s="1005" t="str">
        <f t="shared" si="7"/>
        <v>CHYBNÁ CENA</v>
      </c>
    </row>
    <row r="218" spans="1:10">
      <c r="A218" s="282">
        <v>212</v>
      </c>
      <c r="B218" s="282"/>
      <c r="C218" s="295" t="s">
        <v>2075</v>
      </c>
      <c r="D218" s="278"/>
      <c r="E218" s="279"/>
      <c r="F218" s="1107"/>
      <c r="G218" s="280"/>
      <c r="H218" s="287" t="s">
        <v>3974</v>
      </c>
      <c r="I218" s="281"/>
      <c r="J218" s="1005" t="str">
        <f t="shared" si="7"/>
        <v/>
      </c>
    </row>
    <row r="219" spans="1:10">
      <c r="A219" s="282">
        <v>213</v>
      </c>
      <c r="B219" s="282" t="s">
        <v>2076</v>
      </c>
      <c r="C219" s="287" t="s">
        <v>2075</v>
      </c>
      <c r="D219" s="278" t="s">
        <v>3792</v>
      </c>
      <c r="E219" s="279">
        <v>4</v>
      </c>
      <c r="F219" s="1107"/>
      <c r="G219" s="280">
        <f t="shared" si="6"/>
        <v>0</v>
      </c>
      <c r="H219" s="287" t="s">
        <v>3976</v>
      </c>
      <c r="I219" s="281"/>
      <c r="J219" s="1005" t="str">
        <f t="shared" si="7"/>
        <v>CHYBNÁ CENA</v>
      </c>
    </row>
    <row r="220" spans="1:10">
      <c r="A220" s="282">
        <v>214</v>
      </c>
      <c r="B220" s="282" t="s">
        <v>2076</v>
      </c>
      <c r="C220" s="287"/>
      <c r="D220" s="278" t="s">
        <v>3792</v>
      </c>
      <c r="E220" s="279">
        <v>17</v>
      </c>
      <c r="F220" s="1107"/>
      <c r="G220" s="280">
        <f t="shared" si="6"/>
        <v>0</v>
      </c>
      <c r="H220" s="287" t="s">
        <v>3978</v>
      </c>
      <c r="I220" s="281"/>
      <c r="J220" s="1005" t="str">
        <f t="shared" si="7"/>
        <v>CHYBNÁ CENA</v>
      </c>
    </row>
    <row r="221" spans="1:10">
      <c r="A221" s="282">
        <v>215</v>
      </c>
      <c r="B221" s="282" t="s">
        <v>2076</v>
      </c>
      <c r="C221" s="287"/>
      <c r="D221" s="278" t="s">
        <v>3792</v>
      </c>
      <c r="E221" s="279">
        <v>1</v>
      </c>
      <c r="F221" s="1107"/>
      <c r="G221" s="280">
        <f t="shared" si="6"/>
        <v>0</v>
      </c>
      <c r="H221" s="287" t="s">
        <v>3979</v>
      </c>
      <c r="I221" s="281"/>
      <c r="J221" s="1005" t="str">
        <f t="shared" si="7"/>
        <v>CHYBNÁ CENA</v>
      </c>
    </row>
    <row r="222" spans="1:10">
      <c r="A222" s="282">
        <v>216</v>
      </c>
      <c r="B222" s="282" t="s">
        <v>2076</v>
      </c>
      <c r="C222" s="287"/>
      <c r="D222" s="278" t="s">
        <v>3792</v>
      </c>
      <c r="E222" s="279">
        <v>1</v>
      </c>
      <c r="F222" s="1107"/>
      <c r="G222" s="280">
        <f t="shared" si="6"/>
        <v>0</v>
      </c>
      <c r="H222" s="287" t="s">
        <v>3980</v>
      </c>
      <c r="I222" s="281"/>
      <c r="J222" s="1005" t="str">
        <f t="shared" si="7"/>
        <v>CHYBNÁ CENA</v>
      </c>
    </row>
    <row r="223" spans="1:10">
      <c r="A223" s="282">
        <v>217</v>
      </c>
      <c r="B223" s="282" t="s">
        <v>2076</v>
      </c>
      <c r="C223" s="287"/>
      <c r="D223" s="278" t="s">
        <v>3792</v>
      </c>
      <c r="E223" s="279">
        <v>9</v>
      </c>
      <c r="F223" s="1107"/>
      <c r="G223" s="280">
        <f t="shared" si="6"/>
        <v>0</v>
      </c>
      <c r="H223" s="287" t="s">
        <v>3981</v>
      </c>
      <c r="I223" s="281"/>
      <c r="J223" s="1005" t="str">
        <f t="shared" si="7"/>
        <v>CHYBNÁ CENA</v>
      </c>
    </row>
    <row r="224" spans="1:10">
      <c r="A224" s="282">
        <v>218</v>
      </c>
      <c r="B224" s="282" t="s">
        <v>2076</v>
      </c>
      <c r="C224" s="287"/>
      <c r="D224" s="278" t="s">
        <v>3792</v>
      </c>
      <c r="E224" s="279">
        <v>7</v>
      </c>
      <c r="F224" s="1107"/>
      <c r="G224" s="280">
        <f t="shared" si="6"/>
        <v>0</v>
      </c>
      <c r="H224" s="287" t="s">
        <v>3982</v>
      </c>
      <c r="I224" s="281"/>
      <c r="J224" s="1005" t="str">
        <f t="shared" si="7"/>
        <v>CHYBNÁ CENA</v>
      </c>
    </row>
    <row r="225" spans="1:10">
      <c r="A225" s="282">
        <v>219</v>
      </c>
      <c r="B225" s="282" t="s">
        <v>2076</v>
      </c>
      <c r="C225" s="287"/>
      <c r="D225" s="278" t="s">
        <v>3792</v>
      </c>
      <c r="E225" s="279">
        <v>1</v>
      </c>
      <c r="F225" s="1107"/>
      <c r="G225" s="280">
        <f t="shared" si="6"/>
        <v>0</v>
      </c>
      <c r="H225" s="287" t="s">
        <v>3983</v>
      </c>
      <c r="I225" s="281"/>
      <c r="J225" s="1005" t="str">
        <f t="shared" si="7"/>
        <v>CHYBNÁ CENA</v>
      </c>
    </row>
    <row r="226" spans="1:10" ht="25.5">
      <c r="A226" s="282">
        <v>220</v>
      </c>
      <c r="B226" s="282"/>
      <c r="C226" s="298" t="s">
        <v>2077</v>
      </c>
      <c r="D226" s="278"/>
      <c r="E226" s="279"/>
      <c r="F226" s="1107"/>
      <c r="G226" s="280"/>
      <c r="H226" s="287" t="s">
        <v>3974</v>
      </c>
      <c r="I226" s="281"/>
      <c r="J226" s="1005" t="str">
        <f t="shared" si="7"/>
        <v/>
      </c>
    </row>
    <row r="227" spans="1:10" ht="25.5">
      <c r="A227" s="282">
        <v>221</v>
      </c>
      <c r="B227" s="282" t="s">
        <v>2078</v>
      </c>
      <c r="C227" s="288" t="s">
        <v>2077</v>
      </c>
      <c r="D227" s="278" t="s">
        <v>3792</v>
      </c>
      <c r="E227" s="279">
        <v>4</v>
      </c>
      <c r="F227" s="1107"/>
      <c r="G227" s="280">
        <f t="shared" si="6"/>
        <v>0</v>
      </c>
      <c r="H227" s="287" t="s">
        <v>3976</v>
      </c>
      <c r="I227" s="281"/>
      <c r="J227" s="1005" t="str">
        <f t="shared" si="7"/>
        <v>CHYBNÁ CENA</v>
      </c>
    </row>
    <row r="228" spans="1:10">
      <c r="A228" s="282">
        <v>222</v>
      </c>
      <c r="B228" s="282" t="s">
        <v>2078</v>
      </c>
      <c r="C228" s="288"/>
      <c r="D228" s="278" t="s">
        <v>3792</v>
      </c>
      <c r="E228" s="279">
        <v>7</v>
      </c>
      <c r="F228" s="1107"/>
      <c r="G228" s="280">
        <f t="shared" si="6"/>
        <v>0</v>
      </c>
      <c r="H228" s="287" t="s">
        <v>3978</v>
      </c>
      <c r="I228" s="281"/>
      <c r="J228" s="1005" t="str">
        <f t="shared" si="7"/>
        <v>CHYBNÁ CENA</v>
      </c>
    </row>
    <row r="229" spans="1:10">
      <c r="A229" s="282">
        <v>223</v>
      </c>
      <c r="B229" s="282" t="s">
        <v>2078</v>
      </c>
      <c r="C229" s="288"/>
      <c r="D229" s="278" t="s">
        <v>3792</v>
      </c>
      <c r="E229" s="279">
        <v>2</v>
      </c>
      <c r="F229" s="1107"/>
      <c r="G229" s="280">
        <f t="shared" si="6"/>
        <v>0</v>
      </c>
      <c r="H229" s="287" t="s">
        <v>3979</v>
      </c>
      <c r="I229" s="281"/>
      <c r="J229" s="1005" t="str">
        <f t="shared" si="7"/>
        <v>CHYBNÁ CENA</v>
      </c>
    </row>
    <row r="230" spans="1:10">
      <c r="A230" s="282">
        <v>224</v>
      </c>
      <c r="B230" s="282" t="s">
        <v>2078</v>
      </c>
      <c r="C230" s="288"/>
      <c r="D230" s="278" t="s">
        <v>3792</v>
      </c>
      <c r="E230" s="279">
        <v>2</v>
      </c>
      <c r="F230" s="1107"/>
      <c r="G230" s="280">
        <f t="shared" si="6"/>
        <v>0</v>
      </c>
      <c r="H230" s="287" t="s">
        <v>3980</v>
      </c>
      <c r="I230" s="281"/>
      <c r="J230" s="1005" t="str">
        <f t="shared" si="7"/>
        <v>CHYBNÁ CENA</v>
      </c>
    </row>
    <row r="231" spans="1:10">
      <c r="A231" s="282">
        <v>225</v>
      </c>
      <c r="B231" s="282" t="s">
        <v>2078</v>
      </c>
      <c r="C231" s="288"/>
      <c r="D231" s="278" t="s">
        <v>3792</v>
      </c>
      <c r="E231" s="279">
        <v>8</v>
      </c>
      <c r="F231" s="1107"/>
      <c r="G231" s="280">
        <f t="shared" si="6"/>
        <v>0</v>
      </c>
      <c r="H231" s="287" t="s">
        <v>3981</v>
      </c>
      <c r="I231" s="281"/>
      <c r="J231" s="1005" t="str">
        <f t="shared" si="7"/>
        <v>CHYBNÁ CENA</v>
      </c>
    </row>
    <row r="232" spans="1:10">
      <c r="A232" s="282">
        <v>226</v>
      </c>
      <c r="B232" s="282" t="s">
        <v>2078</v>
      </c>
      <c r="C232" s="288"/>
      <c r="D232" s="278" t="s">
        <v>3792</v>
      </c>
      <c r="E232" s="279">
        <v>6</v>
      </c>
      <c r="F232" s="1107"/>
      <c r="G232" s="280">
        <f t="shared" si="6"/>
        <v>0</v>
      </c>
      <c r="H232" s="287" t="s">
        <v>3982</v>
      </c>
      <c r="I232" s="281"/>
      <c r="J232" s="1005" t="str">
        <f t="shared" si="7"/>
        <v>CHYBNÁ CENA</v>
      </c>
    </row>
    <row r="233" spans="1:10">
      <c r="A233" s="282">
        <v>227</v>
      </c>
      <c r="B233" s="282" t="s">
        <v>2078</v>
      </c>
      <c r="C233" s="288"/>
      <c r="D233" s="278" t="s">
        <v>3792</v>
      </c>
      <c r="E233" s="279">
        <v>2</v>
      </c>
      <c r="F233" s="1107"/>
      <c r="G233" s="280">
        <f>E233*F233</f>
        <v>0</v>
      </c>
      <c r="H233" s="287" t="s">
        <v>4304</v>
      </c>
      <c r="I233" s="281"/>
      <c r="J233" s="1005" t="str">
        <f t="shared" si="7"/>
        <v>CHYBNÁ CENA</v>
      </c>
    </row>
    <row r="234" spans="1:10">
      <c r="A234" s="282">
        <v>228</v>
      </c>
      <c r="B234" s="282"/>
      <c r="C234" s="298" t="s">
        <v>4305</v>
      </c>
      <c r="D234" s="278"/>
      <c r="E234" s="279"/>
      <c r="F234" s="1107"/>
      <c r="G234" s="280"/>
      <c r="H234" s="287" t="s">
        <v>3974</v>
      </c>
      <c r="I234" s="281"/>
      <c r="J234" s="1005" t="str">
        <f t="shared" si="7"/>
        <v/>
      </c>
    </row>
    <row r="235" spans="1:10" ht="38.25">
      <c r="A235" s="282">
        <v>229</v>
      </c>
      <c r="B235" s="282">
        <v>734</v>
      </c>
      <c r="C235" s="288" t="s">
        <v>4306</v>
      </c>
      <c r="D235" s="290" t="s">
        <v>3792</v>
      </c>
      <c r="E235" s="291">
        <v>66</v>
      </c>
      <c r="F235" s="1107"/>
      <c r="G235" s="280">
        <f>E235*F235</f>
        <v>0</v>
      </c>
      <c r="H235" s="288" t="s">
        <v>4307</v>
      </c>
      <c r="I235" s="281"/>
      <c r="J235" s="1005" t="str">
        <f t="shared" si="7"/>
        <v>CHYBNÁ CENA</v>
      </c>
    </row>
    <row r="236" spans="1:10" ht="38.25">
      <c r="A236" s="282">
        <v>230</v>
      </c>
      <c r="B236" s="282">
        <v>734</v>
      </c>
      <c r="C236" s="288" t="s">
        <v>4308</v>
      </c>
      <c r="D236" s="290" t="s">
        <v>3792</v>
      </c>
      <c r="E236" s="291">
        <v>62</v>
      </c>
      <c r="F236" s="1107"/>
      <c r="G236" s="280">
        <f>E236*F236</f>
        <v>0</v>
      </c>
      <c r="H236" s="288" t="s">
        <v>4309</v>
      </c>
      <c r="I236" s="281"/>
      <c r="J236" s="1005" t="str">
        <f t="shared" si="7"/>
        <v>CHYBNÁ CENA</v>
      </c>
    </row>
    <row r="237" spans="1:10">
      <c r="A237" s="282">
        <v>231</v>
      </c>
      <c r="B237" s="282"/>
      <c r="C237" s="298" t="s">
        <v>4310</v>
      </c>
      <c r="D237" s="278"/>
      <c r="E237" s="279"/>
      <c r="F237" s="1106"/>
      <c r="G237" s="280"/>
      <c r="H237" s="287" t="s">
        <v>3669</v>
      </c>
      <c r="I237" s="281"/>
      <c r="J237" s="1005" t="str">
        <f t="shared" si="7"/>
        <v/>
      </c>
    </row>
    <row r="238" spans="1:10" ht="25.5">
      <c r="A238" s="282">
        <v>232</v>
      </c>
      <c r="B238" s="282" t="s">
        <v>4311</v>
      </c>
      <c r="C238" s="288" t="s">
        <v>4312</v>
      </c>
      <c r="D238" s="278" t="s">
        <v>3792</v>
      </c>
      <c r="E238" s="279">
        <v>1</v>
      </c>
      <c r="F238" s="1106"/>
      <c r="G238" s="280">
        <f t="shared" ref="G238:G246" si="8">E238*F238</f>
        <v>0</v>
      </c>
      <c r="H238" s="287" t="s">
        <v>4313</v>
      </c>
      <c r="I238" s="281"/>
      <c r="J238" s="1005" t="str">
        <f t="shared" si="7"/>
        <v>CHYBNÁ CENA</v>
      </c>
    </row>
    <row r="239" spans="1:10">
      <c r="A239" s="282">
        <v>233</v>
      </c>
      <c r="B239" s="282"/>
      <c r="C239" s="288"/>
      <c r="D239" s="278" t="s">
        <v>3792</v>
      </c>
      <c r="E239" s="279">
        <v>2</v>
      </c>
      <c r="F239" s="1106"/>
      <c r="G239" s="280">
        <f t="shared" si="8"/>
        <v>0</v>
      </c>
      <c r="H239" s="287" t="s">
        <v>4314</v>
      </c>
      <c r="I239" s="281"/>
      <c r="J239" s="1005" t="str">
        <f t="shared" si="7"/>
        <v>CHYBNÁ CENA</v>
      </c>
    </row>
    <row r="240" spans="1:10">
      <c r="A240" s="282">
        <v>234</v>
      </c>
      <c r="B240" s="282" t="s">
        <v>4311</v>
      </c>
      <c r="C240" s="288"/>
      <c r="D240" s="278" t="s">
        <v>3792</v>
      </c>
      <c r="E240" s="279">
        <v>76</v>
      </c>
      <c r="F240" s="1106"/>
      <c r="G240" s="280">
        <f t="shared" si="8"/>
        <v>0</v>
      </c>
      <c r="H240" s="287" t="s">
        <v>3979</v>
      </c>
      <c r="I240" s="281"/>
      <c r="J240" s="1005" t="str">
        <f t="shared" si="7"/>
        <v>CHYBNÁ CENA</v>
      </c>
    </row>
    <row r="241" spans="1:10">
      <c r="A241" s="282">
        <v>235</v>
      </c>
      <c r="B241" s="282" t="s">
        <v>4311</v>
      </c>
      <c r="C241" s="288"/>
      <c r="D241" s="278" t="s">
        <v>3792</v>
      </c>
      <c r="E241" s="279">
        <v>71</v>
      </c>
      <c r="F241" s="1106"/>
      <c r="G241" s="280">
        <f t="shared" si="8"/>
        <v>0</v>
      </c>
      <c r="H241" s="287" t="s">
        <v>3980</v>
      </c>
      <c r="I241" s="281"/>
      <c r="J241" s="1005" t="str">
        <f t="shared" si="7"/>
        <v>CHYBNÁ CENA</v>
      </c>
    </row>
    <row r="242" spans="1:10">
      <c r="A242" s="282">
        <v>236</v>
      </c>
      <c r="B242" s="282" t="s">
        <v>4311</v>
      </c>
      <c r="C242" s="288" t="s">
        <v>4315</v>
      </c>
      <c r="D242" s="278" t="s">
        <v>3792</v>
      </c>
      <c r="E242" s="279">
        <v>1</v>
      </c>
      <c r="F242" s="1106"/>
      <c r="G242" s="280">
        <f t="shared" si="8"/>
        <v>0</v>
      </c>
      <c r="H242" s="287" t="s">
        <v>4314</v>
      </c>
      <c r="I242" s="281"/>
      <c r="J242" s="1005" t="str">
        <f t="shared" si="7"/>
        <v>CHYBNÁ CENA</v>
      </c>
    </row>
    <row r="243" spans="1:10">
      <c r="A243" s="282">
        <v>237</v>
      </c>
      <c r="B243" s="282" t="s">
        <v>4311</v>
      </c>
      <c r="C243" s="288" t="s">
        <v>4316</v>
      </c>
      <c r="D243" s="278" t="s">
        <v>3792</v>
      </c>
      <c r="E243" s="279">
        <v>8</v>
      </c>
      <c r="F243" s="1106"/>
      <c r="G243" s="280">
        <f t="shared" si="8"/>
        <v>0</v>
      </c>
      <c r="H243" s="287" t="s">
        <v>4313</v>
      </c>
      <c r="I243" s="281"/>
      <c r="J243" s="1005" t="str">
        <f t="shared" si="7"/>
        <v>CHYBNÁ CENA</v>
      </c>
    </row>
    <row r="244" spans="1:10">
      <c r="A244" s="282">
        <v>238</v>
      </c>
      <c r="B244" s="282" t="s">
        <v>4311</v>
      </c>
      <c r="C244" s="288"/>
      <c r="D244" s="278" t="s">
        <v>3792</v>
      </c>
      <c r="E244" s="279">
        <v>6</v>
      </c>
      <c r="F244" s="1106"/>
      <c r="G244" s="280">
        <f t="shared" si="8"/>
        <v>0</v>
      </c>
      <c r="H244" s="287" t="s">
        <v>2116</v>
      </c>
      <c r="I244" s="281"/>
      <c r="J244" s="1005" t="str">
        <f t="shared" si="7"/>
        <v>CHYBNÁ CENA</v>
      </c>
    </row>
    <row r="245" spans="1:10">
      <c r="A245" s="282">
        <v>239</v>
      </c>
      <c r="B245" s="282" t="s">
        <v>4311</v>
      </c>
      <c r="C245" s="288"/>
      <c r="D245" s="278" t="s">
        <v>3792</v>
      </c>
      <c r="E245" s="279">
        <v>296</v>
      </c>
      <c r="F245" s="1106"/>
      <c r="G245" s="280">
        <f t="shared" si="8"/>
        <v>0</v>
      </c>
      <c r="H245" s="287" t="s">
        <v>2117</v>
      </c>
      <c r="I245" s="281"/>
      <c r="J245" s="1005" t="str">
        <f t="shared" si="7"/>
        <v>CHYBNÁ CENA</v>
      </c>
    </row>
    <row r="246" spans="1:10">
      <c r="A246" s="282">
        <v>240</v>
      </c>
      <c r="B246" s="282" t="s">
        <v>4311</v>
      </c>
      <c r="C246" s="288"/>
      <c r="D246" s="278" t="s">
        <v>3792</v>
      </c>
      <c r="E246" s="279">
        <v>190</v>
      </c>
      <c r="F246" s="1106"/>
      <c r="G246" s="280">
        <f t="shared" si="8"/>
        <v>0</v>
      </c>
      <c r="H246" s="287" t="s">
        <v>2118</v>
      </c>
      <c r="I246" s="281"/>
      <c r="J246" s="1005" t="str">
        <f t="shared" si="7"/>
        <v>CHYBNÁ CENA</v>
      </c>
    </row>
    <row r="247" spans="1:10">
      <c r="A247" s="282">
        <v>241</v>
      </c>
      <c r="B247" s="282"/>
      <c r="C247" s="298" t="s">
        <v>2119</v>
      </c>
      <c r="D247" s="278"/>
      <c r="E247" s="279"/>
      <c r="F247" s="1106"/>
      <c r="G247" s="280"/>
      <c r="H247" s="287" t="s">
        <v>3669</v>
      </c>
      <c r="I247" s="281"/>
      <c r="J247" s="1005" t="str">
        <f t="shared" si="7"/>
        <v/>
      </c>
    </row>
    <row r="248" spans="1:10">
      <c r="A248" s="282">
        <v>242</v>
      </c>
      <c r="B248" s="282" t="s">
        <v>4311</v>
      </c>
      <c r="C248" s="288" t="s">
        <v>2119</v>
      </c>
      <c r="D248" s="278" t="s">
        <v>3792</v>
      </c>
      <c r="E248" s="279">
        <v>4</v>
      </c>
      <c r="F248" s="1106"/>
      <c r="G248" s="280">
        <f t="shared" ref="G248:G266" si="9">E248*F248</f>
        <v>0</v>
      </c>
      <c r="H248" s="287" t="s">
        <v>4313</v>
      </c>
      <c r="I248" s="281"/>
      <c r="J248" s="1005" t="str">
        <f t="shared" si="7"/>
        <v>CHYBNÁ CENA</v>
      </c>
    </row>
    <row r="249" spans="1:10">
      <c r="A249" s="282">
        <v>243</v>
      </c>
      <c r="B249" s="282" t="s">
        <v>4311</v>
      </c>
      <c r="C249" s="288"/>
      <c r="D249" s="278" t="s">
        <v>3792</v>
      </c>
      <c r="E249" s="279">
        <v>3</v>
      </c>
      <c r="F249" s="1106"/>
      <c r="G249" s="280">
        <f t="shared" si="9"/>
        <v>0</v>
      </c>
      <c r="H249" s="287" t="s">
        <v>3977</v>
      </c>
      <c r="I249" s="281"/>
      <c r="J249" s="1005" t="str">
        <f t="shared" si="7"/>
        <v>CHYBNÁ CENA</v>
      </c>
    </row>
    <row r="250" spans="1:10">
      <c r="A250" s="282">
        <v>244</v>
      </c>
      <c r="B250" s="282" t="s">
        <v>4311</v>
      </c>
      <c r="C250" s="288"/>
      <c r="D250" s="278" t="s">
        <v>3792</v>
      </c>
      <c r="E250" s="279">
        <v>148</v>
      </c>
      <c r="F250" s="1106"/>
      <c r="G250" s="280">
        <f t="shared" si="9"/>
        <v>0</v>
      </c>
      <c r="H250" s="287" t="s">
        <v>3979</v>
      </c>
      <c r="I250" s="281"/>
      <c r="J250" s="1005" t="str">
        <f t="shared" si="7"/>
        <v>CHYBNÁ CENA</v>
      </c>
    </row>
    <row r="251" spans="1:10">
      <c r="A251" s="282">
        <v>245</v>
      </c>
      <c r="B251" s="282" t="s">
        <v>4311</v>
      </c>
      <c r="C251" s="288"/>
      <c r="D251" s="278" t="s">
        <v>3792</v>
      </c>
      <c r="E251" s="279">
        <v>95</v>
      </c>
      <c r="F251" s="1106"/>
      <c r="G251" s="280">
        <f t="shared" si="9"/>
        <v>0</v>
      </c>
      <c r="H251" s="287" t="s">
        <v>3980</v>
      </c>
      <c r="I251" s="281"/>
      <c r="J251" s="1005" t="str">
        <f t="shared" si="7"/>
        <v>CHYBNÁ CENA</v>
      </c>
    </row>
    <row r="252" spans="1:10">
      <c r="A252" s="282">
        <v>246</v>
      </c>
      <c r="B252" s="282"/>
      <c r="C252" s="298" t="s">
        <v>2120</v>
      </c>
      <c r="D252" s="278"/>
      <c r="E252" s="279"/>
      <c r="F252" s="1106"/>
      <c r="G252" s="280"/>
      <c r="H252" s="287" t="s">
        <v>3669</v>
      </c>
      <c r="I252" s="281"/>
      <c r="J252" s="1005" t="str">
        <f t="shared" si="7"/>
        <v/>
      </c>
    </row>
    <row r="253" spans="1:10" ht="25.5">
      <c r="A253" s="282">
        <v>247</v>
      </c>
      <c r="B253" s="282" t="s">
        <v>2121</v>
      </c>
      <c r="C253" s="288" t="s">
        <v>2122</v>
      </c>
      <c r="D253" s="278" t="s">
        <v>3792</v>
      </c>
      <c r="E253" s="279">
        <v>1</v>
      </c>
      <c r="F253" s="1106"/>
      <c r="G253" s="280">
        <f t="shared" si="9"/>
        <v>0</v>
      </c>
      <c r="H253" s="287" t="s">
        <v>4313</v>
      </c>
      <c r="I253" s="281"/>
      <c r="J253" s="1005" t="str">
        <f t="shared" si="7"/>
        <v>CHYBNÁ CENA</v>
      </c>
    </row>
    <row r="254" spans="1:10">
      <c r="A254" s="282">
        <v>248</v>
      </c>
      <c r="B254" s="282" t="s">
        <v>2121</v>
      </c>
      <c r="C254" s="288"/>
      <c r="D254" s="278" t="s">
        <v>3792</v>
      </c>
      <c r="E254" s="279">
        <v>2</v>
      </c>
      <c r="F254" s="1106"/>
      <c r="G254" s="280">
        <f t="shared" si="9"/>
        <v>0</v>
      </c>
      <c r="H254" s="287" t="s">
        <v>4314</v>
      </c>
      <c r="I254" s="281"/>
      <c r="J254" s="1005" t="str">
        <f t="shared" si="7"/>
        <v>CHYBNÁ CENA</v>
      </c>
    </row>
    <row r="255" spans="1:10">
      <c r="A255" s="282">
        <v>249</v>
      </c>
      <c r="B255" s="282" t="s">
        <v>2121</v>
      </c>
      <c r="C255" s="288"/>
      <c r="D255" s="278" t="s">
        <v>3792</v>
      </c>
      <c r="E255" s="279">
        <v>76</v>
      </c>
      <c r="F255" s="1106"/>
      <c r="G255" s="280">
        <f t="shared" si="9"/>
        <v>0</v>
      </c>
      <c r="H255" s="287" t="s">
        <v>3979</v>
      </c>
      <c r="I255" s="281"/>
      <c r="J255" s="1005" t="str">
        <f t="shared" si="7"/>
        <v>CHYBNÁ CENA</v>
      </c>
    </row>
    <row r="256" spans="1:10">
      <c r="A256" s="282">
        <v>250</v>
      </c>
      <c r="B256" s="282" t="s">
        <v>2121</v>
      </c>
      <c r="C256" s="288"/>
      <c r="D256" s="278" t="s">
        <v>3792</v>
      </c>
      <c r="E256" s="279">
        <v>71</v>
      </c>
      <c r="F256" s="1106"/>
      <c r="G256" s="280">
        <f t="shared" si="9"/>
        <v>0</v>
      </c>
      <c r="H256" s="287" t="s">
        <v>3980</v>
      </c>
      <c r="I256" s="281"/>
      <c r="J256" s="1005" t="str">
        <f t="shared" si="7"/>
        <v>CHYBNÁ CENA</v>
      </c>
    </row>
    <row r="257" spans="1:10" ht="25.5">
      <c r="A257" s="282">
        <v>251</v>
      </c>
      <c r="B257" s="282" t="s">
        <v>2121</v>
      </c>
      <c r="C257" s="288" t="s">
        <v>2123</v>
      </c>
      <c r="D257" s="278" t="s">
        <v>3792</v>
      </c>
      <c r="E257" s="279">
        <v>106</v>
      </c>
      <c r="F257" s="1106"/>
      <c r="G257" s="280">
        <f t="shared" si="9"/>
        <v>0</v>
      </c>
      <c r="H257" s="288" t="s">
        <v>2124</v>
      </c>
      <c r="I257" s="281"/>
      <c r="J257" s="1005" t="str">
        <f t="shared" si="7"/>
        <v>CHYBNÁ CENA</v>
      </c>
    </row>
    <row r="258" spans="1:10">
      <c r="A258" s="282">
        <v>252</v>
      </c>
      <c r="B258" s="282" t="s">
        <v>2121</v>
      </c>
      <c r="C258" s="288"/>
      <c r="D258" s="278" t="s">
        <v>3792</v>
      </c>
      <c r="E258" s="279">
        <v>4</v>
      </c>
      <c r="F258" s="1106"/>
      <c r="G258" s="280">
        <f t="shared" si="9"/>
        <v>0</v>
      </c>
      <c r="H258" s="288" t="s">
        <v>3980</v>
      </c>
      <c r="I258" s="281"/>
      <c r="J258" s="1005" t="str">
        <f t="shared" si="7"/>
        <v>CHYBNÁ CENA</v>
      </c>
    </row>
    <row r="259" spans="1:10" ht="25.5">
      <c r="A259" s="282">
        <v>253</v>
      </c>
      <c r="B259" s="282" t="s">
        <v>2121</v>
      </c>
      <c r="C259" s="288" t="s">
        <v>2125</v>
      </c>
      <c r="D259" s="278" t="s">
        <v>3792</v>
      </c>
      <c r="E259" s="279">
        <v>1</v>
      </c>
      <c r="F259" s="1106"/>
      <c r="G259" s="280">
        <f t="shared" si="9"/>
        <v>0</v>
      </c>
      <c r="H259" s="287" t="s">
        <v>4314</v>
      </c>
      <c r="I259" s="281"/>
      <c r="J259" s="1005" t="str">
        <f t="shared" si="7"/>
        <v>CHYBNÁ CENA</v>
      </c>
    </row>
    <row r="260" spans="1:10" ht="25.5">
      <c r="A260" s="282">
        <v>254</v>
      </c>
      <c r="B260" s="282" t="s">
        <v>2121</v>
      </c>
      <c r="C260" s="288" t="s">
        <v>2126</v>
      </c>
      <c r="D260" s="278" t="s">
        <v>3792</v>
      </c>
      <c r="E260" s="279">
        <v>6</v>
      </c>
      <c r="F260" s="1106"/>
      <c r="G260" s="280">
        <f t="shared" si="9"/>
        <v>0</v>
      </c>
      <c r="H260" s="287" t="s">
        <v>4313</v>
      </c>
      <c r="I260" s="281"/>
      <c r="J260" s="1005" t="str">
        <f t="shared" si="7"/>
        <v>CHYBNÁ CENA</v>
      </c>
    </row>
    <row r="261" spans="1:10">
      <c r="A261" s="282">
        <v>255</v>
      </c>
      <c r="B261" s="282" t="s">
        <v>2121</v>
      </c>
      <c r="C261" s="288"/>
      <c r="D261" s="278" t="s">
        <v>3792</v>
      </c>
      <c r="E261" s="279">
        <v>38</v>
      </c>
      <c r="F261" s="1106"/>
      <c r="G261" s="280">
        <f t="shared" si="9"/>
        <v>0</v>
      </c>
      <c r="H261" s="287" t="s">
        <v>3979</v>
      </c>
      <c r="I261" s="281"/>
      <c r="J261" s="1005" t="str">
        <f t="shared" si="7"/>
        <v>CHYBNÁ CENA</v>
      </c>
    </row>
    <row r="262" spans="1:10">
      <c r="A262" s="282">
        <v>256</v>
      </c>
      <c r="B262" s="282" t="s">
        <v>2121</v>
      </c>
      <c r="C262" s="288"/>
      <c r="D262" s="278" t="s">
        <v>3792</v>
      </c>
      <c r="E262" s="279">
        <v>44</v>
      </c>
      <c r="F262" s="1106"/>
      <c r="G262" s="280">
        <f t="shared" si="9"/>
        <v>0</v>
      </c>
      <c r="H262" s="287" t="s">
        <v>3980</v>
      </c>
      <c r="I262" s="281"/>
      <c r="J262" s="1005" t="str">
        <f t="shared" ref="J262:J325" si="10">IF((ISBLANK(D262)),"",IF(G262&lt;=0,"CHYBNÁ CENA",""))</f>
        <v>CHYBNÁ CENA</v>
      </c>
    </row>
    <row r="263" spans="1:10">
      <c r="A263" s="282">
        <v>257</v>
      </c>
      <c r="B263" s="282"/>
      <c r="C263" s="298" t="s">
        <v>2127</v>
      </c>
      <c r="D263" s="278"/>
      <c r="E263" s="279"/>
      <c r="F263" s="1106"/>
      <c r="G263" s="280"/>
      <c r="H263" s="287" t="s">
        <v>3669</v>
      </c>
      <c r="I263" s="281"/>
      <c r="J263" s="1005" t="str">
        <f t="shared" si="10"/>
        <v/>
      </c>
    </row>
    <row r="264" spans="1:10">
      <c r="A264" s="282">
        <v>258</v>
      </c>
      <c r="B264" s="275">
        <v>734</v>
      </c>
      <c r="C264" s="288" t="s">
        <v>2128</v>
      </c>
      <c r="D264" s="278" t="s">
        <v>3792</v>
      </c>
      <c r="E264" s="279">
        <v>1</v>
      </c>
      <c r="F264" s="1106"/>
      <c r="G264" s="280">
        <f t="shared" si="9"/>
        <v>0</v>
      </c>
      <c r="H264" s="287" t="s">
        <v>3979</v>
      </c>
      <c r="I264" s="281"/>
      <c r="J264" s="1005" t="str">
        <f t="shared" si="10"/>
        <v>CHYBNÁ CENA</v>
      </c>
    </row>
    <row r="265" spans="1:10">
      <c r="A265" s="282">
        <v>259</v>
      </c>
      <c r="B265" s="275">
        <v>734</v>
      </c>
      <c r="C265" s="288"/>
      <c r="D265" s="278" t="s">
        <v>3792</v>
      </c>
      <c r="E265" s="279">
        <v>1</v>
      </c>
      <c r="F265" s="1106"/>
      <c r="G265" s="280">
        <f t="shared" si="9"/>
        <v>0</v>
      </c>
      <c r="H265" s="287" t="s">
        <v>3980</v>
      </c>
      <c r="I265" s="281"/>
      <c r="J265" s="1005" t="str">
        <f t="shared" si="10"/>
        <v>CHYBNÁ CENA</v>
      </c>
    </row>
    <row r="266" spans="1:10">
      <c r="A266" s="282">
        <v>260</v>
      </c>
      <c r="B266" s="275">
        <v>734</v>
      </c>
      <c r="C266" s="288" t="s">
        <v>2129</v>
      </c>
      <c r="D266" s="278" t="s">
        <v>3792</v>
      </c>
      <c r="E266" s="279">
        <v>1</v>
      </c>
      <c r="F266" s="1106"/>
      <c r="G266" s="280">
        <f t="shared" si="9"/>
        <v>0</v>
      </c>
      <c r="H266" s="287" t="s">
        <v>3983</v>
      </c>
      <c r="I266" s="281"/>
      <c r="J266" s="1005" t="str">
        <f t="shared" si="10"/>
        <v>CHYBNÁ CENA</v>
      </c>
    </row>
    <row r="267" spans="1:10">
      <c r="A267" s="282">
        <v>261</v>
      </c>
      <c r="B267" s="275">
        <v>734</v>
      </c>
      <c r="C267" s="301"/>
      <c r="D267" s="302"/>
      <c r="E267" s="303"/>
      <c r="F267" s="1108"/>
      <c r="G267" s="280"/>
      <c r="H267" s="301"/>
      <c r="I267" s="281"/>
      <c r="J267" s="1005" t="str">
        <f t="shared" si="10"/>
        <v/>
      </c>
    </row>
    <row r="268" spans="1:10">
      <c r="A268" s="282">
        <v>262</v>
      </c>
      <c r="B268" s="285">
        <v>735</v>
      </c>
      <c r="C268" s="286" t="s">
        <v>2130</v>
      </c>
      <c r="D268" s="278"/>
      <c r="E268" s="279"/>
      <c r="F268" s="1106"/>
      <c r="G268" s="280"/>
      <c r="H268" s="288"/>
      <c r="I268" s="281"/>
      <c r="J268" s="1005" t="str">
        <f t="shared" si="10"/>
        <v/>
      </c>
    </row>
    <row r="269" spans="1:10" ht="25.5">
      <c r="A269" s="282">
        <v>263</v>
      </c>
      <c r="B269" s="282"/>
      <c r="C269" s="298" t="s">
        <v>2131</v>
      </c>
      <c r="D269" s="278"/>
      <c r="E269" s="279"/>
      <c r="F269" s="1106"/>
      <c r="G269" s="742"/>
      <c r="H269" s="287" t="s">
        <v>3669</v>
      </c>
      <c r="I269" s="281"/>
      <c r="J269" s="1005" t="str">
        <f t="shared" si="10"/>
        <v/>
      </c>
    </row>
    <row r="270" spans="1:10">
      <c r="A270" s="282">
        <v>264</v>
      </c>
      <c r="B270" s="282" t="s">
        <v>2132</v>
      </c>
      <c r="C270" s="288" t="s">
        <v>2133</v>
      </c>
      <c r="D270" s="278" t="s">
        <v>3792</v>
      </c>
      <c r="E270" s="279">
        <v>32</v>
      </c>
      <c r="F270" s="1107"/>
      <c r="G270" s="280">
        <f t="shared" ref="G270:G277" si="11">E270*F270</f>
        <v>0</v>
      </c>
      <c r="H270" s="287" t="s">
        <v>3979</v>
      </c>
      <c r="I270" s="281"/>
      <c r="J270" s="1005" t="str">
        <f t="shared" si="10"/>
        <v>CHYBNÁ CENA</v>
      </c>
    </row>
    <row r="271" spans="1:10">
      <c r="A271" s="282">
        <v>265</v>
      </c>
      <c r="B271" s="282" t="s">
        <v>2132</v>
      </c>
      <c r="C271" s="288" t="s">
        <v>2134</v>
      </c>
      <c r="D271" s="278" t="s">
        <v>3792</v>
      </c>
      <c r="E271" s="279">
        <v>12</v>
      </c>
      <c r="F271" s="1107"/>
      <c r="G271" s="280">
        <f t="shared" si="11"/>
        <v>0</v>
      </c>
      <c r="H271" s="287" t="s">
        <v>3979</v>
      </c>
      <c r="I271" s="281"/>
      <c r="J271" s="1005" t="str">
        <f t="shared" si="10"/>
        <v>CHYBNÁ CENA</v>
      </c>
    </row>
    <row r="272" spans="1:10">
      <c r="A272" s="282">
        <v>266</v>
      </c>
      <c r="B272" s="282" t="s">
        <v>2132</v>
      </c>
      <c r="C272" s="288" t="s">
        <v>2135</v>
      </c>
      <c r="D272" s="278" t="s">
        <v>3792</v>
      </c>
      <c r="E272" s="279">
        <v>6</v>
      </c>
      <c r="F272" s="1107"/>
      <c r="G272" s="280">
        <f t="shared" si="11"/>
        <v>0</v>
      </c>
      <c r="H272" s="287" t="s">
        <v>3979</v>
      </c>
      <c r="I272" s="281"/>
      <c r="J272" s="1005" t="str">
        <f t="shared" si="10"/>
        <v>CHYBNÁ CENA</v>
      </c>
    </row>
    <row r="273" spans="1:10">
      <c r="A273" s="282">
        <v>267</v>
      </c>
      <c r="B273" s="282" t="s">
        <v>2132</v>
      </c>
      <c r="C273" s="288"/>
      <c r="D273" s="278" t="s">
        <v>3792</v>
      </c>
      <c r="E273" s="279">
        <v>14</v>
      </c>
      <c r="F273" s="1107"/>
      <c r="G273" s="280">
        <f t="shared" si="11"/>
        <v>0</v>
      </c>
      <c r="H273" s="287" t="s">
        <v>3980</v>
      </c>
      <c r="I273" s="281"/>
      <c r="J273" s="1005" t="str">
        <f t="shared" si="10"/>
        <v>CHYBNÁ CENA</v>
      </c>
    </row>
    <row r="274" spans="1:10">
      <c r="A274" s="282">
        <v>268</v>
      </c>
      <c r="B274" s="282" t="s">
        <v>2132</v>
      </c>
      <c r="C274" s="288" t="s">
        <v>2136</v>
      </c>
      <c r="D274" s="278" t="s">
        <v>3792</v>
      </c>
      <c r="E274" s="279">
        <v>4</v>
      </c>
      <c r="F274" s="1107"/>
      <c r="G274" s="280">
        <f t="shared" si="11"/>
        <v>0</v>
      </c>
      <c r="H274" s="287" t="s">
        <v>3979</v>
      </c>
      <c r="I274" s="281"/>
      <c r="J274" s="1005" t="str">
        <f t="shared" si="10"/>
        <v>CHYBNÁ CENA</v>
      </c>
    </row>
    <row r="275" spans="1:10">
      <c r="A275" s="282">
        <v>269</v>
      </c>
      <c r="B275" s="282" t="s">
        <v>2132</v>
      </c>
      <c r="C275" s="305"/>
      <c r="D275" s="278" t="s">
        <v>3792</v>
      </c>
      <c r="E275" s="279">
        <v>24</v>
      </c>
      <c r="F275" s="1107"/>
      <c r="G275" s="280">
        <f t="shared" si="11"/>
        <v>0</v>
      </c>
      <c r="H275" s="287" t="s">
        <v>3980</v>
      </c>
      <c r="I275" s="281"/>
      <c r="J275" s="1005" t="str">
        <f t="shared" si="10"/>
        <v>CHYBNÁ CENA</v>
      </c>
    </row>
    <row r="276" spans="1:10">
      <c r="A276" s="282">
        <v>270</v>
      </c>
      <c r="B276" s="282" t="s">
        <v>2132</v>
      </c>
      <c r="C276" s="288" t="s">
        <v>2154</v>
      </c>
      <c r="D276" s="278" t="s">
        <v>3792</v>
      </c>
      <c r="E276" s="279">
        <v>4</v>
      </c>
      <c r="F276" s="1107"/>
      <c r="G276" s="280">
        <f t="shared" si="11"/>
        <v>0</v>
      </c>
      <c r="H276" s="287" t="s">
        <v>3979</v>
      </c>
      <c r="I276" s="281"/>
      <c r="J276" s="1005" t="str">
        <f t="shared" si="10"/>
        <v>CHYBNÁ CENA</v>
      </c>
    </row>
    <row r="277" spans="1:10">
      <c r="A277" s="282">
        <v>271</v>
      </c>
      <c r="B277" s="282" t="s">
        <v>2132</v>
      </c>
      <c r="C277" s="305"/>
      <c r="D277" s="278" t="s">
        <v>3792</v>
      </c>
      <c r="E277" s="279">
        <v>28</v>
      </c>
      <c r="F277" s="1107"/>
      <c r="G277" s="280">
        <f t="shared" si="11"/>
        <v>0</v>
      </c>
      <c r="H277" s="287" t="s">
        <v>3980</v>
      </c>
      <c r="I277" s="281"/>
      <c r="J277" s="1005" t="str">
        <f t="shared" si="10"/>
        <v>CHYBNÁ CENA</v>
      </c>
    </row>
    <row r="278" spans="1:10" ht="25.5">
      <c r="A278" s="282">
        <v>272</v>
      </c>
      <c r="B278" s="282"/>
      <c r="C278" s="298" t="s">
        <v>2155</v>
      </c>
      <c r="D278" s="278"/>
      <c r="E278" s="279"/>
      <c r="F278" s="1106"/>
      <c r="G278" s="742"/>
      <c r="H278" s="287" t="s">
        <v>3669</v>
      </c>
      <c r="I278" s="281"/>
      <c r="J278" s="1005" t="str">
        <f t="shared" si="10"/>
        <v/>
      </c>
    </row>
    <row r="279" spans="1:10">
      <c r="A279" s="282">
        <v>273</v>
      </c>
      <c r="B279" s="282" t="s">
        <v>2132</v>
      </c>
      <c r="C279" s="288" t="s">
        <v>2133</v>
      </c>
      <c r="D279" s="278" t="s">
        <v>3792</v>
      </c>
      <c r="E279" s="279">
        <v>6</v>
      </c>
      <c r="F279" s="1107"/>
      <c r="G279" s="280">
        <f>E279*F279</f>
        <v>0</v>
      </c>
      <c r="H279" s="287" t="s">
        <v>3979</v>
      </c>
      <c r="I279" s="281"/>
      <c r="J279" s="1005" t="str">
        <f t="shared" si="10"/>
        <v>CHYBNÁ CENA</v>
      </c>
    </row>
    <row r="280" spans="1:10">
      <c r="A280" s="282">
        <v>274</v>
      </c>
      <c r="B280" s="282" t="s">
        <v>2132</v>
      </c>
      <c r="C280" s="288" t="s">
        <v>2134</v>
      </c>
      <c r="D280" s="278" t="s">
        <v>3792</v>
      </c>
      <c r="E280" s="279">
        <v>4</v>
      </c>
      <c r="F280" s="1107"/>
      <c r="G280" s="280">
        <f>E280*F280</f>
        <v>0</v>
      </c>
      <c r="H280" s="287" t="s">
        <v>3979</v>
      </c>
      <c r="I280" s="281"/>
      <c r="J280" s="1005" t="str">
        <f t="shared" si="10"/>
        <v>CHYBNÁ CENA</v>
      </c>
    </row>
    <row r="281" spans="1:10" ht="25.5">
      <c r="A281" s="282">
        <v>275</v>
      </c>
      <c r="B281" s="282"/>
      <c r="C281" s="298" t="s">
        <v>2156</v>
      </c>
      <c r="D281" s="278"/>
      <c r="E281" s="279"/>
      <c r="F281" s="1106"/>
      <c r="G281" s="742"/>
      <c r="H281" s="287" t="s">
        <v>3669</v>
      </c>
      <c r="I281" s="281"/>
      <c r="J281" s="1005" t="str">
        <f t="shared" si="10"/>
        <v/>
      </c>
    </row>
    <row r="282" spans="1:10">
      <c r="A282" s="282">
        <v>276</v>
      </c>
      <c r="B282" s="282" t="s">
        <v>2132</v>
      </c>
      <c r="C282" s="288" t="s">
        <v>2157</v>
      </c>
      <c r="D282" s="278" t="s">
        <v>3792</v>
      </c>
      <c r="E282" s="279">
        <v>1</v>
      </c>
      <c r="F282" s="1106"/>
      <c r="G282" s="280">
        <f t="shared" ref="G282:G294" si="12">E282*F282</f>
        <v>0</v>
      </c>
      <c r="H282" s="287" t="s">
        <v>4314</v>
      </c>
      <c r="I282" s="281"/>
      <c r="J282" s="1005" t="str">
        <f t="shared" si="10"/>
        <v>CHYBNÁ CENA</v>
      </c>
    </row>
    <row r="283" spans="1:10">
      <c r="A283" s="282">
        <v>277</v>
      </c>
      <c r="B283" s="282" t="s">
        <v>2132</v>
      </c>
      <c r="C283" s="288"/>
      <c r="D283" s="278" t="s">
        <v>3792</v>
      </c>
      <c r="E283" s="279">
        <v>6</v>
      </c>
      <c r="F283" s="1106"/>
      <c r="G283" s="280">
        <f t="shared" si="12"/>
        <v>0</v>
      </c>
      <c r="H283" s="287" t="s">
        <v>3979</v>
      </c>
      <c r="I283" s="281"/>
      <c r="J283" s="1005" t="str">
        <f t="shared" si="10"/>
        <v>CHYBNÁ CENA</v>
      </c>
    </row>
    <row r="284" spans="1:10">
      <c r="A284" s="282">
        <v>278</v>
      </c>
      <c r="B284" s="282" t="s">
        <v>2132</v>
      </c>
      <c r="C284" s="288" t="s">
        <v>1656</v>
      </c>
      <c r="D284" s="278" t="s">
        <v>3792</v>
      </c>
      <c r="E284" s="279">
        <v>4</v>
      </c>
      <c r="F284" s="1106"/>
      <c r="G284" s="280">
        <f t="shared" si="12"/>
        <v>0</v>
      </c>
      <c r="H284" s="287" t="s">
        <v>3979</v>
      </c>
      <c r="I284" s="281"/>
      <c r="J284" s="1005" t="str">
        <f t="shared" si="10"/>
        <v>CHYBNÁ CENA</v>
      </c>
    </row>
    <row r="285" spans="1:10">
      <c r="A285" s="282">
        <v>279</v>
      </c>
      <c r="B285" s="282" t="s">
        <v>2132</v>
      </c>
      <c r="C285" s="288"/>
      <c r="D285" s="278" t="s">
        <v>3792</v>
      </c>
      <c r="E285" s="279">
        <v>1</v>
      </c>
      <c r="F285" s="1106"/>
      <c r="G285" s="280">
        <f t="shared" si="12"/>
        <v>0</v>
      </c>
      <c r="H285" s="287" t="s">
        <v>3980</v>
      </c>
      <c r="I285" s="281"/>
      <c r="J285" s="1005" t="str">
        <f t="shared" si="10"/>
        <v>CHYBNÁ CENA</v>
      </c>
    </row>
    <row r="286" spans="1:10">
      <c r="A286" s="282">
        <v>280</v>
      </c>
      <c r="B286" s="282" t="s">
        <v>2132</v>
      </c>
      <c r="C286" s="288" t="s">
        <v>2133</v>
      </c>
      <c r="D286" s="278" t="s">
        <v>3792</v>
      </c>
      <c r="E286" s="279">
        <v>2</v>
      </c>
      <c r="F286" s="1106"/>
      <c r="G286" s="280">
        <f t="shared" si="12"/>
        <v>0</v>
      </c>
      <c r="H286" s="287" t="s">
        <v>3979</v>
      </c>
      <c r="I286" s="281"/>
      <c r="J286" s="1005" t="str">
        <f t="shared" si="10"/>
        <v>CHYBNÁ CENA</v>
      </c>
    </row>
    <row r="287" spans="1:10">
      <c r="A287" s="282">
        <v>281</v>
      </c>
      <c r="B287" s="282" t="s">
        <v>2132</v>
      </c>
      <c r="C287" s="288" t="s">
        <v>2134</v>
      </c>
      <c r="D287" s="278" t="s">
        <v>3792</v>
      </c>
      <c r="E287" s="279">
        <v>1</v>
      </c>
      <c r="F287" s="1106"/>
      <c r="G287" s="280">
        <f t="shared" si="12"/>
        <v>0</v>
      </c>
      <c r="H287" s="287" t="s">
        <v>4314</v>
      </c>
      <c r="I287" s="281"/>
      <c r="J287" s="1005" t="str">
        <f t="shared" si="10"/>
        <v>CHYBNÁ CENA</v>
      </c>
    </row>
    <row r="288" spans="1:10">
      <c r="A288" s="282">
        <v>282</v>
      </c>
      <c r="B288" s="282" t="s">
        <v>2132</v>
      </c>
      <c r="C288" s="305"/>
      <c r="D288" s="278" t="s">
        <v>3792</v>
      </c>
      <c r="E288" s="279">
        <v>1</v>
      </c>
      <c r="F288" s="1106"/>
      <c r="G288" s="280">
        <f t="shared" si="12"/>
        <v>0</v>
      </c>
      <c r="H288" s="287" t="s">
        <v>3979</v>
      </c>
      <c r="I288" s="281"/>
      <c r="J288" s="1005" t="str">
        <f t="shared" si="10"/>
        <v>CHYBNÁ CENA</v>
      </c>
    </row>
    <row r="289" spans="1:10">
      <c r="A289" s="282">
        <v>283</v>
      </c>
      <c r="B289" s="282" t="s">
        <v>2132</v>
      </c>
      <c r="C289" s="305"/>
      <c r="D289" s="278" t="s">
        <v>3792</v>
      </c>
      <c r="E289" s="279">
        <v>2</v>
      </c>
      <c r="F289" s="1106"/>
      <c r="G289" s="280">
        <f t="shared" si="12"/>
        <v>0</v>
      </c>
      <c r="H289" s="287" t="s">
        <v>3980</v>
      </c>
      <c r="I289" s="281"/>
      <c r="J289" s="1005" t="str">
        <f t="shared" si="10"/>
        <v>CHYBNÁ CENA</v>
      </c>
    </row>
    <row r="290" spans="1:10">
      <c r="A290" s="282">
        <v>284</v>
      </c>
      <c r="B290" s="282" t="s">
        <v>2132</v>
      </c>
      <c r="C290" s="288" t="s">
        <v>2135</v>
      </c>
      <c r="D290" s="278" t="s">
        <v>3792</v>
      </c>
      <c r="E290" s="279">
        <v>1</v>
      </c>
      <c r="F290" s="1106"/>
      <c r="G290" s="280">
        <f t="shared" si="12"/>
        <v>0</v>
      </c>
      <c r="H290" s="287" t="s">
        <v>3979</v>
      </c>
      <c r="I290" s="281"/>
      <c r="J290" s="1005" t="str">
        <f t="shared" si="10"/>
        <v>CHYBNÁ CENA</v>
      </c>
    </row>
    <row r="291" spans="1:10">
      <c r="A291" s="282">
        <v>285</v>
      </c>
      <c r="B291" s="282" t="s">
        <v>2132</v>
      </c>
      <c r="C291" s="305"/>
      <c r="D291" s="278" t="s">
        <v>3792</v>
      </c>
      <c r="E291" s="279">
        <v>1</v>
      </c>
      <c r="F291" s="1106"/>
      <c r="G291" s="280">
        <f t="shared" si="12"/>
        <v>0</v>
      </c>
      <c r="H291" s="287" t="s">
        <v>3980</v>
      </c>
      <c r="I291" s="281"/>
      <c r="J291" s="1005" t="str">
        <f t="shared" si="10"/>
        <v>CHYBNÁ CENA</v>
      </c>
    </row>
    <row r="292" spans="1:10">
      <c r="A292" s="282">
        <v>286</v>
      </c>
      <c r="B292" s="282" t="s">
        <v>2132</v>
      </c>
      <c r="C292" s="288" t="s">
        <v>2136</v>
      </c>
      <c r="D292" s="278" t="s">
        <v>3792</v>
      </c>
      <c r="E292" s="279">
        <v>1</v>
      </c>
      <c r="F292" s="1107"/>
      <c r="G292" s="280">
        <f t="shared" si="12"/>
        <v>0</v>
      </c>
      <c r="H292" s="287" t="s">
        <v>3979</v>
      </c>
      <c r="I292" s="281"/>
      <c r="J292" s="1005" t="str">
        <f t="shared" si="10"/>
        <v>CHYBNÁ CENA</v>
      </c>
    </row>
    <row r="293" spans="1:10">
      <c r="A293" s="282">
        <v>287</v>
      </c>
      <c r="B293" s="282" t="s">
        <v>2132</v>
      </c>
      <c r="C293" s="288"/>
      <c r="D293" s="278" t="s">
        <v>3792</v>
      </c>
      <c r="E293" s="279">
        <v>1</v>
      </c>
      <c r="F293" s="1107"/>
      <c r="G293" s="280">
        <f t="shared" si="12"/>
        <v>0</v>
      </c>
      <c r="H293" s="287" t="s">
        <v>3980</v>
      </c>
      <c r="I293" s="281"/>
      <c r="J293" s="1005" t="str">
        <f t="shared" si="10"/>
        <v>CHYBNÁ CENA</v>
      </c>
    </row>
    <row r="294" spans="1:10">
      <c r="A294" s="282">
        <v>288</v>
      </c>
      <c r="B294" s="282" t="s">
        <v>2132</v>
      </c>
      <c r="C294" s="288"/>
      <c r="D294" s="278" t="s">
        <v>3792</v>
      </c>
      <c r="E294" s="279">
        <v>1</v>
      </c>
      <c r="F294" s="1107"/>
      <c r="G294" s="280">
        <f t="shared" si="12"/>
        <v>0</v>
      </c>
      <c r="H294" s="287" t="s">
        <v>4313</v>
      </c>
      <c r="I294" s="281"/>
      <c r="J294" s="1005" t="str">
        <f t="shared" si="10"/>
        <v>CHYBNÁ CENA</v>
      </c>
    </row>
    <row r="295" spans="1:10" ht="25.5">
      <c r="A295" s="282">
        <v>289</v>
      </c>
      <c r="B295" s="282"/>
      <c r="C295" s="298" t="s">
        <v>1474</v>
      </c>
      <c r="D295" s="278"/>
      <c r="E295" s="279"/>
      <c r="F295" s="1106"/>
      <c r="G295" s="742"/>
      <c r="H295" s="287" t="s">
        <v>3669</v>
      </c>
      <c r="I295" s="281"/>
      <c r="J295" s="1005" t="str">
        <f t="shared" si="10"/>
        <v/>
      </c>
    </row>
    <row r="296" spans="1:10">
      <c r="A296" s="282">
        <v>290</v>
      </c>
      <c r="B296" s="282" t="s">
        <v>2132</v>
      </c>
      <c r="C296" s="288" t="s">
        <v>2157</v>
      </c>
      <c r="D296" s="278" t="s">
        <v>3792</v>
      </c>
      <c r="E296" s="279">
        <v>2</v>
      </c>
      <c r="F296" s="1107"/>
      <c r="G296" s="280">
        <f>E296*F296</f>
        <v>0</v>
      </c>
      <c r="H296" s="287" t="s">
        <v>3980</v>
      </c>
      <c r="I296" s="281"/>
      <c r="J296" s="1005" t="str">
        <f t="shared" si="10"/>
        <v>CHYBNÁ CENA</v>
      </c>
    </row>
    <row r="297" spans="1:10">
      <c r="A297" s="282">
        <v>291</v>
      </c>
      <c r="B297" s="282" t="s">
        <v>2132</v>
      </c>
      <c r="C297" s="288" t="s">
        <v>1656</v>
      </c>
      <c r="D297" s="278" t="s">
        <v>3792</v>
      </c>
      <c r="E297" s="279">
        <v>1</v>
      </c>
      <c r="F297" s="1107"/>
      <c r="G297" s="280">
        <f>E297*F297</f>
        <v>0</v>
      </c>
      <c r="H297" s="287" t="s">
        <v>3979</v>
      </c>
      <c r="I297" s="281"/>
      <c r="J297" s="1005" t="str">
        <f t="shared" si="10"/>
        <v>CHYBNÁ CENA</v>
      </c>
    </row>
    <row r="298" spans="1:10">
      <c r="A298" s="282">
        <v>292</v>
      </c>
      <c r="B298" s="282" t="s">
        <v>2132</v>
      </c>
      <c r="C298" s="288" t="s">
        <v>2133</v>
      </c>
      <c r="D298" s="278" t="s">
        <v>3792</v>
      </c>
      <c r="E298" s="279">
        <v>4</v>
      </c>
      <c r="F298" s="1107"/>
      <c r="G298" s="280">
        <f>E298*F298</f>
        <v>0</v>
      </c>
      <c r="H298" s="287" t="s">
        <v>3979</v>
      </c>
      <c r="I298" s="281"/>
      <c r="J298" s="1005" t="str">
        <f t="shared" si="10"/>
        <v>CHYBNÁ CENA</v>
      </c>
    </row>
    <row r="299" spans="1:10">
      <c r="A299" s="282">
        <v>293</v>
      </c>
      <c r="B299" s="282" t="s">
        <v>2132</v>
      </c>
      <c r="C299" s="288" t="s">
        <v>2136</v>
      </c>
      <c r="D299" s="278" t="s">
        <v>3792</v>
      </c>
      <c r="E299" s="279">
        <v>2</v>
      </c>
      <c r="F299" s="1107"/>
      <c r="G299" s="280">
        <f>E299*F299</f>
        <v>0</v>
      </c>
      <c r="H299" s="287" t="s">
        <v>3979</v>
      </c>
      <c r="I299" s="281"/>
      <c r="J299" s="1005" t="str">
        <f t="shared" si="10"/>
        <v>CHYBNÁ CENA</v>
      </c>
    </row>
    <row r="300" spans="1:10" ht="25.5">
      <c r="A300" s="282">
        <v>294</v>
      </c>
      <c r="B300" s="282"/>
      <c r="C300" s="298" t="s">
        <v>1475</v>
      </c>
      <c r="D300" s="278"/>
      <c r="E300" s="279"/>
      <c r="F300" s="1106"/>
      <c r="G300" s="742"/>
      <c r="H300" s="287" t="s">
        <v>3669</v>
      </c>
      <c r="I300" s="281"/>
      <c r="J300" s="1005" t="str">
        <f t="shared" si="10"/>
        <v/>
      </c>
    </row>
    <row r="301" spans="1:10">
      <c r="A301" s="282">
        <v>295</v>
      </c>
      <c r="B301" s="282" t="s">
        <v>2132</v>
      </c>
      <c r="C301" s="288" t="s">
        <v>2157</v>
      </c>
      <c r="D301" s="278" t="s">
        <v>3792</v>
      </c>
      <c r="E301" s="279">
        <v>7</v>
      </c>
      <c r="F301" s="1107"/>
      <c r="G301" s="280">
        <f>E301*F301</f>
        <v>0</v>
      </c>
      <c r="H301" s="287" t="s">
        <v>3979</v>
      </c>
      <c r="I301" s="281"/>
      <c r="J301" s="1005" t="str">
        <f t="shared" si="10"/>
        <v>CHYBNÁ CENA</v>
      </c>
    </row>
    <row r="302" spans="1:10">
      <c r="A302" s="282">
        <v>296</v>
      </c>
      <c r="B302" s="282" t="s">
        <v>2132</v>
      </c>
      <c r="C302" s="288" t="s">
        <v>1656</v>
      </c>
      <c r="D302" s="278" t="s">
        <v>3792</v>
      </c>
      <c r="E302" s="279">
        <v>11</v>
      </c>
      <c r="F302" s="1107"/>
      <c r="G302" s="280">
        <f>E302*F302</f>
        <v>0</v>
      </c>
      <c r="H302" s="287" t="s">
        <v>3979</v>
      </c>
      <c r="I302" s="281"/>
      <c r="J302" s="1005" t="str">
        <f t="shared" si="10"/>
        <v>CHYBNÁ CENA</v>
      </c>
    </row>
    <row r="303" spans="1:10">
      <c r="A303" s="282">
        <v>297</v>
      </c>
      <c r="B303" s="282" t="s">
        <v>2132</v>
      </c>
      <c r="C303" s="288" t="s">
        <v>2133</v>
      </c>
      <c r="D303" s="278" t="s">
        <v>3792</v>
      </c>
      <c r="E303" s="279">
        <v>7</v>
      </c>
      <c r="F303" s="1107"/>
      <c r="G303" s="280">
        <f>E303*F303</f>
        <v>0</v>
      </c>
      <c r="H303" s="287" t="s">
        <v>3979</v>
      </c>
      <c r="I303" s="281"/>
      <c r="J303" s="1005" t="str">
        <f t="shared" si="10"/>
        <v>CHYBNÁ CENA</v>
      </c>
    </row>
    <row r="304" spans="1:10">
      <c r="A304" s="282">
        <v>298</v>
      </c>
      <c r="B304" s="282" t="s">
        <v>2132</v>
      </c>
      <c r="C304" s="288" t="s">
        <v>2134</v>
      </c>
      <c r="D304" s="278" t="s">
        <v>3792</v>
      </c>
      <c r="E304" s="279">
        <v>4</v>
      </c>
      <c r="F304" s="1107"/>
      <c r="G304" s="280">
        <f>E304*F304</f>
        <v>0</v>
      </c>
      <c r="H304" s="287" t="s">
        <v>3979</v>
      </c>
      <c r="I304" s="281"/>
      <c r="J304" s="1005" t="str">
        <f t="shared" si="10"/>
        <v>CHYBNÁ CENA</v>
      </c>
    </row>
    <row r="305" spans="1:10">
      <c r="A305" s="282">
        <v>299</v>
      </c>
      <c r="B305" s="282" t="s">
        <v>2132</v>
      </c>
      <c r="C305" s="288" t="s">
        <v>1476</v>
      </c>
      <c r="D305" s="278" t="s">
        <v>3792</v>
      </c>
      <c r="E305" s="279">
        <v>2</v>
      </c>
      <c r="F305" s="1107"/>
      <c r="G305" s="280">
        <f>E305*F305</f>
        <v>0</v>
      </c>
      <c r="H305" s="287" t="s">
        <v>3979</v>
      </c>
      <c r="I305" s="281"/>
      <c r="J305" s="1005" t="str">
        <f t="shared" si="10"/>
        <v>CHYBNÁ CENA</v>
      </c>
    </row>
    <row r="306" spans="1:10" ht="25.5">
      <c r="A306" s="282">
        <v>300</v>
      </c>
      <c r="B306" s="282"/>
      <c r="C306" s="298" t="s">
        <v>1477</v>
      </c>
      <c r="D306" s="278"/>
      <c r="E306" s="279"/>
      <c r="F306" s="1106"/>
      <c r="G306" s="742"/>
      <c r="H306" s="287" t="s">
        <v>3669</v>
      </c>
      <c r="I306" s="281"/>
      <c r="J306" s="1005" t="str">
        <f t="shared" si="10"/>
        <v/>
      </c>
    </row>
    <row r="307" spans="1:10">
      <c r="A307" s="282">
        <v>301</v>
      </c>
      <c r="B307" s="282" t="s">
        <v>2132</v>
      </c>
      <c r="C307" s="288" t="s">
        <v>2133</v>
      </c>
      <c r="D307" s="278" t="s">
        <v>3792</v>
      </c>
      <c r="E307" s="279">
        <v>2</v>
      </c>
      <c r="F307" s="1107"/>
      <c r="G307" s="280">
        <f>E307*F307</f>
        <v>0</v>
      </c>
      <c r="H307" s="287" t="s">
        <v>3979</v>
      </c>
      <c r="I307" s="281"/>
      <c r="J307" s="1005" t="str">
        <f t="shared" si="10"/>
        <v>CHYBNÁ CENA</v>
      </c>
    </row>
    <row r="308" spans="1:10">
      <c r="A308" s="282">
        <v>302</v>
      </c>
      <c r="B308" s="282" t="s">
        <v>2132</v>
      </c>
      <c r="C308" s="288" t="s">
        <v>2134</v>
      </c>
      <c r="D308" s="278" t="s">
        <v>3792</v>
      </c>
      <c r="E308" s="279">
        <v>1</v>
      </c>
      <c r="F308" s="1107"/>
      <c r="G308" s="280">
        <f>E308*F308</f>
        <v>0</v>
      </c>
      <c r="H308" s="287" t="s">
        <v>3979</v>
      </c>
      <c r="I308" s="304"/>
      <c r="J308" s="1005" t="str">
        <f t="shared" si="10"/>
        <v>CHYBNÁ CENA</v>
      </c>
    </row>
    <row r="309" spans="1:10" ht="25.5">
      <c r="A309" s="282">
        <v>303</v>
      </c>
      <c r="B309" s="282"/>
      <c r="C309" s="298" t="s">
        <v>1478</v>
      </c>
      <c r="D309" s="278"/>
      <c r="E309" s="279"/>
      <c r="F309" s="1106"/>
      <c r="G309" s="742"/>
      <c r="H309" s="287" t="s">
        <v>3669</v>
      </c>
      <c r="I309" s="281"/>
      <c r="J309" s="1005" t="str">
        <f t="shared" si="10"/>
        <v/>
      </c>
    </row>
    <row r="310" spans="1:10">
      <c r="A310" s="282">
        <v>304</v>
      </c>
      <c r="B310" s="282" t="s">
        <v>2132</v>
      </c>
      <c r="C310" s="288" t="s">
        <v>2135</v>
      </c>
      <c r="D310" s="278" t="s">
        <v>3792</v>
      </c>
      <c r="E310" s="279">
        <v>1</v>
      </c>
      <c r="F310" s="1107"/>
      <c r="G310" s="280">
        <f>E310*F310</f>
        <v>0</v>
      </c>
      <c r="H310" s="287" t="s">
        <v>3979</v>
      </c>
      <c r="I310" s="281"/>
      <c r="J310" s="1005" t="str">
        <f t="shared" si="10"/>
        <v>CHYBNÁ CENA</v>
      </c>
    </row>
    <row r="311" spans="1:10">
      <c r="A311" s="282">
        <v>305</v>
      </c>
      <c r="B311" s="282" t="s">
        <v>2132</v>
      </c>
      <c r="C311" s="288" t="s">
        <v>2136</v>
      </c>
      <c r="D311" s="278" t="s">
        <v>3792</v>
      </c>
      <c r="E311" s="279">
        <v>2</v>
      </c>
      <c r="F311" s="1107"/>
      <c r="G311" s="280">
        <f>E311*F311</f>
        <v>0</v>
      </c>
      <c r="H311" s="287" t="s">
        <v>3979</v>
      </c>
      <c r="I311" s="281"/>
      <c r="J311" s="1005" t="str">
        <f t="shared" si="10"/>
        <v>CHYBNÁ CENA</v>
      </c>
    </row>
    <row r="312" spans="1:10" ht="25.5">
      <c r="A312" s="282">
        <v>306</v>
      </c>
      <c r="B312" s="282"/>
      <c r="C312" s="298" t="s">
        <v>1479</v>
      </c>
      <c r="D312" s="278"/>
      <c r="E312" s="279"/>
      <c r="F312" s="1106"/>
      <c r="G312" s="742"/>
      <c r="H312" s="287" t="s">
        <v>3669</v>
      </c>
      <c r="I312" s="281"/>
      <c r="J312" s="1005" t="str">
        <f t="shared" si="10"/>
        <v/>
      </c>
    </row>
    <row r="313" spans="1:10">
      <c r="A313" s="282">
        <v>307</v>
      </c>
      <c r="B313" s="282" t="s">
        <v>2132</v>
      </c>
      <c r="C313" s="288" t="s">
        <v>2133</v>
      </c>
      <c r="D313" s="278" t="s">
        <v>3792</v>
      </c>
      <c r="E313" s="279">
        <v>2</v>
      </c>
      <c r="F313" s="1107"/>
      <c r="G313" s="280">
        <f>E313*F313</f>
        <v>0</v>
      </c>
      <c r="H313" s="287" t="s">
        <v>3979</v>
      </c>
      <c r="I313" s="281"/>
      <c r="J313" s="1005" t="str">
        <f t="shared" si="10"/>
        <v>CHYBNÁ CENA</v>
      </c>
    </row>
    <row r="314" spans="1:10">
      <c r="A314" s="282">
        <v>308</v>
      </c>
      <c r="B314" s="282"/>
      <c r="C314" s="298" t="s">
        <v>1480</v>
      </c>
      <c r="D314" s="278"/>
      <c r="E314" s="279"/>
      <c r="F314" s="1106"/>
      <c r="G314" s="742"/>
      <c r="H314" s="287" t="s">
        <v>3669</v>
      </c>
      <c r="I314" s="281"/>
      <c r="J314" s="1005" t="str">
        <f t="shared" si="10"/>
        <v/>
      </c>
    </row>
    <row r="315" spans="1:10">
      <c r="A315" s="282">
        <v>309</v>
      </c>
      <c r="B315" s="282" t="s">
        <v>2132</v>
      </c>
      <c r="C315" s="288" t="s">
        <v>1481</v>
      </c>
      <c r="D315" s="278" t="s">
        <v>3792</v>
      </c>
      <c r="E315" s="279">
        <v>1</v>
      </c>
      <c r="F315" s="1107"/>
      <c r="G315" s="280">
        <f>E315*F315</f>
        <v>0</v>
      </c>
      <c r="H315" s="287" t="s">
        <v>4314</v>
      </c>
      <c r="I315" s="281"/>
      <c r="J315" s="1005" t="str">
        <f t="shared" si="10"/>
        <v>CHYBNÁ CENA</v>
      </c>
    </row>
    <row r="316" spans="1:10">
      <c r="A316" s="282">
        <v>310</v>
      </c>
      <c r="B316" s="282"/>
      <c r="C316" s="298" t="s">
        <v>1482</v>
      </c>
      <c r="D316" s="278"/>
      <c r="E316" s="279"/>
      <c r="F316" s="1107"/>
      <c r="G316" s="742"/>
      <c r="H316" s="287" t="s">
        <v>3669</v>
      </c>
      <c r="I316" s="281"/>
      <c r="J316" s="1005" t="str">
        <f t="shared" si="10"/>
        <v/>
      </c>
    </row>
    <row r="317" spans="1:10">
      <c r="A317" s="282">
        <v>311</v>
      </c>
      <c r="B317" s="282" t="s">
        <v>2132</v>
      </c>
      <c r="C317" s="288" t="s">
        <v>2157</v>
      </c>
      <c r="D317" s="278" t="s">
        <v>3792</v>
      </c>
      <c r="E317" s="279">
        <v>1</v>
      </c>
      <c r="F317" s="1107"/>
      <c r="G317" s="280">
        <f t="shared" ref="G317:G326" si="13">E317*F317</f>
        <v>0</v>
      </c>
      <c r="H317" s="287" t="s">
        <v>4313</v>
      </c>
      <c r="I317" s="281"/>
      <c r="J317" s="1005" t="str">
        <f t="shared" si="10"/>
        <v>CHYBNÁ CENA</v>
      </c>
    </row>
    <row r="318" spans="1:10">
      <c r="A318" s="282">
        <v>312</v>
      </c>
      <c r="B318" s="282" t="s">
        <v>2132</v>
      </c>
      <c r="C318" s="288" t="s">
        <v>2157</v>
      </c>
      <c r="D318" s="278" t="s">
        <v>3792</v>
      </c>
      <c r="E318" s="279">
        <v>1</v>
      </c>
      <c r="F318" s="1107"/>
      <c r="G318" s="280">
        <f t="shared" si="13"/>
        <v>0</v>
      </c>
      <c r="H318" s="287" t="s">
        <v>3979</v>
      </c>
      <c r="I318" s="281"/>
      <c r="J318" s="1005" t="str">
        <f t="shared" si="10"/>
        <v>CHYBNÁ CENA</v>
      </c>
    </row>
    <row r="319" spans="1:10">
      <c r="A319" s="282">
        <v>313</v>
      </c>
      <c r="B319" s="282" t="s">
        <v>2132</v>
      </c>
      <c r="C319" s="288" t="s">
        <v>2133</v>
      </c>
      <c r="D319" s="278" t="s">
        <v>3792</v>
      </c>
      <c r="E319" s="279">
        <v>2</v>
      </c>
      <c r="F319" s="1107"/>
      <c r="G319" s="280">
        <f t="shared" si="13"/>
        <v>0</v>
      </c>
      <c r="H319" s="287" t="s">
        <v>3979</v>
      </c>
      <c r="I319" s="281"/>
      <c r="J319" s="1005" t="str">
        <f t="shared" si="10"/>
        <v>CHYBNÁ CENA</v>
      </c>
    </row>
    <row r="320" spans="1:10">
      <c r="A320" s="282">
        <v>314</v>
      </c>
      <c r="B320" s="282" t="s">
        <v>2132</v>
      </c>
      <c r="C320" s="288"/>
      <c r="D320" s="278" t="s">
        <v>3792</v>
      </c>
      <c r="E320" s="279">
        <v>4</v>
      </c>
      <c r="F320" s="1107"/>
      <c r="G320" s="280">
        <f t="shared" si="13"/>
        <v>0</v>
      </c>
      <c r="H320" s="287" t="s">
        <v>3980</v>
      </c>
      <c r="I320" s="281"/>
      <c r="J320" s="1005" t="str">
        <f t="shared" si="10"/>
        <v>CHYBNÁ CENA</v>
      </c>
    </row>
    <row r="321" spans="1:10">
      <c r="A321" s="282">
        <v>315</v>
      </c>
      <c r="B321" s="282" t="s">
        <v>2132</v>
      </c>
      <c r="C321" s="288" t="s">
        <v>2134</v>
      </c>
      <c r="D321" s="278" t="s">
        <v>3792</v>
      </c>
      <c r="E321" s="279">
        <v>1</v>
      </c>
      <c r="F321" s="1107"/>
      <c r="G321" s="280">
        <f t="shared" si="13"/>
        <v>0</v>
      </c>
      <c r="H321" s="287" t="s">
        <v>3979</v>
      </c>
      <c r="I321" s="281"/>
      <c r="J321" s="1005" t="str">
        <f t="shared" si="10"/>
        <v>CHYBNÁ CENA</v>
      </c>
    </row>
    <row r="322" spans="1:10">
      <c r="A322" s="282">
        <v>316</v>
      </c>
      <c r="B322" s="282" t="s">
        <v>2132</v>
      </c>
      <c r="C322" s="288"/>
      <c r="D322" s="278" t="s">
        <v>3792</v>
      </c>
      <c r="E322" s="279">
        <v>2</v>
      </c>
      <c r="F322" s="1107"/>
      <c r="G322" s="280">
        <f t="shared" si="13"/>
        <v>0</v>
      </c>
      <c r="H322" s="287" t="s">
        <v>3980</v>
      </c>
      <c r="I322" s="281"/>
      <c r="J322" s="1005" t="str">
        <f t="shared" si="10"/>
        <v>CHYBNÁ CENA</v>
      </c>
    </row>
    <row r="323" spans="1:10">
      <c r="A323" s="282">
        <v>317</v>
      </c>
      <c r="B323" s="282" t="s">
        <v>2132</v>
      </c>
      <c r="C323" s="288" t="s">
        <v>2135</v>
      </c>
      <c r="D323" s="278" t="s">
        <v>3792</v>
      </c>
      <c r="E323" s="279">
        <v>6</v>
      </c>
      <c r="F323" s="1107"/>
      <c r="G323" s="280">
        <f t="shared" si="13"/>
        <v>0</v>
      </c>
      <c r="H323" s="287" t="s">
        <v>3979</v>
      </c>
      <c r="I323" s="281"/>
      <c r="J323" s="1005" t="str">
        <f t="shared" si="10"/>
        <v>CHYBNÁ CENA</v>
      </c>
    </row>
    <row r="324" spans="1:10">
      <c r="A324" s="282">
        <v>318</v>
      </c>
      <c r="B324" s="282" t="s">
        <v>2132</v>
      </c>
      <c r="C324" s="305"/>
      <c r="D324" s="278" t="s">
        <v>3792</v>
      </c>
      <c r="E324" s="279">
        <v>4</v>
      </c>
      <c r="F324" s="1107"/>
      <c r="G324" s="280">
        <f t="shared" si="13"/>
        <v>0</v>
      </c>
      <c r="H324" s="287" t="s">
        <v>3980</v>
      </c>
      <c r="I324" s="281"/>
      <c r="J324" s="1005" t="str">
        <f t="shared" si="10"/>
        <v>CHYBNÁ CENA</v>
      </c>
    </row>
    <row r="325" spans="1:10">
      <c r="A325" s="282">
        <v>319</v>
      </c>
      <c r="B325" s="282" t="s">
        <v>2132</v>
      </c>
      <c r="C325" s="288" t="s">
        <v>2136</v>
      </c>
      <c r="D325" s="278" t="s">
        <v>3792</v>
      </c>
      <c r="E325" s="279">
        <v>9</v>
      </c>
      <c r="F325" s="1107"/>
      <c r="G325" s="280">
        <f t="shared" si="13"/>
        <v>0</v>
      </c>
      <c r="H325" s="287" t="s">
        <v>3979</v>
      </c>
      <c r="I325" s="281"/>
      <c r="J325" s="1005" t="str">
        <f t="shared" si="10"/>
        <v>CHYBNÁ CENA</v>
      </c>
    </row>
    <row r="326" spans="1:10">
      <c r="A326" s="282">
        <v>320</v>
      </c>
      <c r="B326" s="282" t="s">
        <v>2132</v>
      </c>
      <c r="C326" s="305"/>
      <c r="D326" s="278" t="s">
        <v>3792</v>
      </c>
      <c r="E326" s="279">
        <v>14</v>
      </c>
      <c r="F326" s="1107"/>
      <c r="G326" s="280">
        <f t="shared" si="13"/>
        <v>0</v>
      </c>
      <c r="H326" s="287" t="s">
        <v>3980</v>
      </c>
      <c r="I326" s="281"/>
      <c r="J326" s="1005" t="str">
        <f t="shared" ref="J326:J389" si="14">IF((ISBLANK(D326)),"",IF(G326&lt;=0,"CHYBNÁ CENA",""))</f>
        <v>CHYBNÁ CENA</v>
      </c>
    </row>
    <row r="327" spans="1:10">
      <c r="A327" s="282">
        <v>321</v>
      </c>
      <c r="B327" s="275"/>
      <c r="C327" s="298" t="s">
        <v>1483</v>
      </c>
      <c r="D327" s="278"/>
      <c r="E327" s="291"/>
      <c r="F327" s="1107"/>
      <c r="G327" s="742"/>
      <c r="H327" s="287" t="s">
        <v>3669</v>
      </c>
      <c r="I327" s="281"/>
      <c r="J327" s="1005" t="str">
        <f t="shared" si="14"/>
        <v/>
      </c>
    </row>
    <row r="328" spans="1:10">
      <c r="A328" s="282">
        <v>322</v>
      </c>
      <c r="B328" s="275">
        <v>735</v>
      </c>
      <c r="C328" s="288" t="s">
        <v>1484</v>
      </c>
      <c r="D328" s="278" t="s">
        <v>3792</v>
      </c>
      <c r="E328" s="279">
        <v>4</v>
      </c>
      <c r="F328" s="1107"/>
      <c r="G328" s="280">
        <f>E328*F328</f>
        <v>0</v>
      </c>
      <c r="H328" s="287" t="s">
        <v>4503</v>
      </c>
      <c r="I328" s="281"/>
      <c r="J328" s="1005" t="str">
        <f t="shared" si="14"/>
        <v>CHYBNÁ CENA</v>
      </c>
    </row>
    <row r="329" spans="1:10">
      <c r="A329" s="282">
        <v>323</v>
      </c>
      <c r="B329" s="275">
        <v>735</v>
      </c>
      <c r="C329" s="288" t="s">
        <v>1485</v>
      </c>
      <c r="D329" s="278" t="s">
        <v>3792</v>
      </c>
      <c r="E329" s="279">
        <v>2</v>
      </c>
      <c r="F329" s="1107"/>
      <c r="G329" s="280">
        <f>E329*F329</f>
        <v>0</v>
      </c>
      <c r="H329" s="287" t="s">
        <v>1486</v>
      </c>
      <c r="I329" s="281"/>
      <c r="J329" s="1005" t="str">
        <f t="shared" si="14"/>
        <v>CHYBNÁ CENA</v>
      </c>
    </row>
    <row r="330" spans="1:10">
      <c r="A330" s="282">
        <v>324</v>
      </c>
      <c r="B330" s="306"/>
      <c r="C330" s="301"/>
      <c r="D330" s="302"/>
      <c r="E330" s="303"/>
      <c r="F330" s="1108"/>
      <c r="G330" s="742"/>
      <c r="H330" s="307"/>
      <c r="I330" s="281"/>
      <c r="J330" s="1005" t="str">
        <f t="shared" si="14"/>
        <v/>
      </c>
    </row>
    <row r="331" spans="1:10">
      <c r="A331" s="282">
        <v>325</v>
      </c>
      <c r="B331" s="285" t="s">
        <v>1487</v>
      </c>
      <c r="C331" s="286" t="s">
        <v>1488</v>
      </c>
      <c r="D331" s="278"/>
      <c r="E331" s="279"/>
      <c r="F331" s="1106"/>
      <c r="G331" s="280"/>
      <c r="H331" s="287"/>
      <c r="I331" s="281"/>
      <c r="J331" s="1005" t="str">
        <f t="shared" si="14"/>
        <v/>
      </c>
    </row>
    <row r="332" spans="1:10" ht="51">
      <c r="A332" s="282">
        <v>326</v>
      </c>
      <c r="B332" s="275"/>
      <c r="C332" s="298" t="s">
        <v>1489</v>
      </c>
      <c r="D332" s="278"/>
      <c r="E332" s="279"/>
      <c r="F332" s="1106"/>
      <c r="G332" s="280"/>
      <c r="H332" s="287" t="s">
        <v>3669</v>
      </c>
      <c r="I332" s="281"/>
      <c r="J332" s="1005" t="str">
        <f t="shared" si="14"/>
        <v/>
      </c>
    </row>
    <row r="333" spans="1:10">
      <c r="A333" s="282">
        <v>327</v>
      </c>
      <c r="B333" s="282" t="s">
        <v>1490</v>
      </c>
      <c r="C333" s="287" t="s">
        <v>1491</v>
      </c>
      <c r="D333" s="278" t="s">
        <v>4492</v>
      </c>
      <c r="E333" s="279">
        <v>80</v>
      </c>
      <c r="F333" s="1106"/>
      <c r="G333" s="280">
        <f t="shared" ref="G333:G352" si="15">E333*F333</f>
        <v>0</v>
      </c>
      <c r="H333" s="287" t="s">
        <v>4314</v>
      </c>
      <c r="I333" s="281"/>
      <c r="J333" s="1005" t="str">
        <f t="shared" si="14"/>
        <v>CHYBNÁ CENA</v>
      </c>
    </row>
    <row r="334" spans="1:10">
      <c r="A334" s="282">
        <v>328</v>
      </c>
      <c r="B334" s="282" t="s">
        <v>1490</v>
      </c>
      <c r="C334" s="287"/>
      <c r="D334" s="278" t="s">
        <v>4492</v>
      </c>
      <c r="E334" s="279">
        <v>170</v>
      </c>
      <c r="F334" s="1106"/>
      <c r="G334" s="280">
        <f t="shared" si="15"/>
        <v>0</v>
      </c>
      <c r="H334" s="287" t="s">
        <v>3979</v>
      </c>
      <c r="I334" s="281"/>
      <c r="J334" s="1005" t="str">
        <f t="shared" si="14"/>
        <v>CHYBNÁ CENA</v>
      </c>
    </row>
    <row r="335" spans="1:10">
      <c r="A335" s="282">
        <v>329</v>
      </c>
      <c r="B335" s="282" t="s">
        <v>1490</v>
      </c>
      <c r="C335" s="287"/>
      <c r="D335" s="278" t="s">
        <v>4492</v>
      </c>
      <c r="E335" s="279">
        <v>100</v>
      </c>
      <c r="F335" s="1106"/>
      <c r="G335" s="280">
        <f t="shared" si="15"/>
        <v>0</v>
      </c>
      <c r="H335" s="287" t="s">
        <v>3980</v>
      </c>
      <c r="I335" s="281"/>
      <c r="J335" s="1005" t="str">
        <f t="shared" si="14"/>
        <v>CHYBNÁ CENA</v>
      </c>
    </row>
    <row r="336" spans="1:10">
      <c r="A336" s="282">
        <v>330</v>
      </c>
      <c r="B336" s="282" t="s">
        <v>1490</v>
      </c>
      <c r="C336" s="287" t="s">
        <v>1492</v>
      </c>
      <c r="D336" s="278" t="s">
        <v>4492</v>
      </c>
      <c r="E336" s="279">
        <v>50</v>
      </c>
      <c r="F336" s="1106"/>
      <c r="G336" s="280">
        <f t="shared" si="15"/>
        <v>0</v>
      </c>
      <c r="H336" s="287" t="s">
        <v>3978</v>
      </c>
      <c r="I336" s="281"/>
      <c r="J336" s="1005" t="str">
        <f t="shared" si="14"/>
        <v>CHYBNÁ CENA</v>
      </c>
    </row>
    <row r="337" spans="1:10">
      <c r="A337" s="282">
        <v>331</v>
      </c>
      <c r="B337" s="282" t="s">
        <v>1490</v>
      </c>
      <c r="C337" s="287"/>
      <c r="D337" s="278" t="s">
        <v>4492</v>
      </c>
      <c r="E337" s="279">
        <v>490</v>
      </c>
      <c r="F337" s="1106"/>
      <c r="G337" s="280">
        <f t="shared" si="15"/>
        <v>0</v>
      </c>
      <c r="H337" s="287" t="s">
        <v>3979</v>
      </c>
      <c r="I337" s="281"/>
      <c r="J337" s="1005" t="str">
        <f t="shared" si="14"/>
        <v>CHYBNÁ CENA</v>
      </c>
    </row>
    <row r="338" spans="1:10">
      <c r="A338" s="282">
        <v>332</v>
      </c>
      <c r="B338" s="282" t="s">
        <v>1490</v>
      </c>
      <c r="C338" s="287"/>
      <c r="D338" s="278" t="s">
        <v>4492</v>
      </c>
      <c r="E338" s="279">
        <v>180</v>
      </c>
      <c r="F338" s="1106"/>
      <c r="G338" s="280">
        <f t="shared" si="15"/>
        <v>0</v>
      </c>
      <c r="H338" s="287" t="s">
        <v>1493</v>
      </c>
      <c r="I338" s="281"/>
      <c r="J338" s="1005" t="str">
        <f t="shared" si="14"/>
        <v>CHYBNÁ CENA</v>
      </c>
    </row>
    <row r="339" spans="1:10">
      <c r="A339" s="282">
        <v>333</v>
      </c>
      <c r="B339" s="282" t="s">
        <v>1490</v>
      </c>
      <c r="C339" s="287" t="s">
        <v>1494</v>
      </c>
      <c r="D339" s="278" t="s">
        <v>4492</v>
      </c>
      <c r="E339" s="279">
        <v>60</v>
      </c>
      <c r="F339" s="1106"/>
      <c r="G339" s="280">
        <f t="shared" si="15"/>
        <v>0</v>
      </c>
      <c r="H339" s="287" t="s">
        <v>3978</v>
      </c>
      <c r="I339" s="281"/>
      <c r="J339" s="1005" t="str">
        <f t="shared" si="14"/>
        <v>CHYBNÁ CENA</v>
      </c>
    </row>
    <row r="340" spans="1:10">
      <c r="A340" s="282">
        <v>334</v>
      </c>
      <c r="B340" s="282" t="s">
        <v>1490</v>
      </c>
      <c r="C340" s="287"/>
      <c r="D340" s="278" t="s">
        <v>4492</v>
      </c>
      <c r="E340" s="279">
        <v>190</v>
      </c>
      <c r="F340" s="1106"/>
      <c r="G340" s="280">
        <f t="shared" si="15"/>
        <v>0</v>
      </c>
      <c r="H340" s="287" t="s">
        <v>3979</v>
      </c>
      <c r="I340" s="281"/>
      <c r="J340" s="1005" t="str">
        <f t="shared" si="14"/>
        <v>CHYBNÁ CENA</v>
      </c>
    </row>
    <row r="341" spans="1:10">
      <c r="A341" s="282">
        <v>335</v>
      </c>
      <c r="B341" s="282" t="s">
        <v>1490</v>
      </c>
      <c r="C341" s="287"/>
      <c r="D341" s="278" t="s">
        <v>4492</v>
      </c>
      <c r="E341" s="279">
        <v>80</v>
      </c>
      <c r="F341" s="1106"/>
      <c r="G341" s="280">
        <f t="shared" si="15"/>
        <v>0</v>
      </c>
      <c r="H341" s="287" t="s">
        <v>1493</v>
      </c>
      <c r="I341" s="281"/>
      <c r="J341" s="1005" t="str">
        <f t="shared" si="14"/>
        <v>CHYBNÁ CENA</v>
      </c>
    </row>
    <row r="342" spans="1:10">
      <c r="A342" s="282">
        <v>336</v>
      </c>
      <c r="B342" s="282" t="s">
        <v>1490</v>
      </c>
      <c r="C342" s="287" t="s">
        <v>1495</v>
      </c>
      <c r="D342" s="278" t="s">
        <v>4492</v>
      </c>
      <c r="E342" s="279">
        <v>100</v>
      </c>
      <c r="F342" s="1106"/>
      <c r="G342" s="280">
        <f t="shared" si="15"/>
        <v>0</v>
      </c>
      <c r="H342" s="287" t="s">
        <v>3978</v>
      </c>
      <c r="I342" s="281"/>
      <c r="J342" s="1005" t="str">
        <f t="shared" si="14"/>
        <v>CHYBNÁ CENA</v>
      </c>
    </row>
    <row r="343" spans="1:10">
      <c r="A343" s="282">
        <v>337</v>
      </c>
      <c r="B343" s="282" t="s">
        <v>1490</v>
      </c>
      <c r="C343" s="287"/>
      <c r="D343" s="278" t="s">
        <v>4492</v>
      </c>
      <c r="E343" s="279">
        <v>160</v>
      </c>
      <c r="F343" s="1106"/>
      <c r="G343" s="280">
        <f t="shared" si="15"/>
        <v>0</v>
      </c>
      <c r="H343" s="287" t="s">
        <v>3979</v>
      </c>
      <c r="I343" s="281"/>
      <c r="J343" s="1005" t="str">
        <f t="shared" si="14"/>
        <v>CHYBNÁ CENA</v>
      </c>
    </row>
    <row r="344" spans="1:10">
      <c r="A344" s="282">
        <v>338</v>
      </c>
      <c r="B344" s="282" t="s">
        <v>1490</v>
      </c>
      <c r="C344" s="287"/>
      <c r="D344" s="278" t="s">
        <v>4492</v>
      </c>
      <c r="E344" s="279">
        <v>170</v>
      </c>
      <c r="F344" s="1106"/>
      <c r="G344" s="280">
        <f t="shared" si="15"/>
        <v>0</v>
      </c>
      <c r="H344" s="287" t="s">
        <v>1493</v>
      </c>
      <c r="I344" s="281"/>
      <c r="J344" s="1005" t="str">
        <f t="shared" si="14"/>
        <v>CHYBNÁ CENA</v>
      </c>
    </row>
    <row r="345" spans="1:10">
      <c r="A345" s="282">
        <v>339</v>
      </c>
      <c r="B345" s="282" t="s">
        <v>1490</v>
      </c>
      <c r="C345" s="287" t="s">
        <v>1496</v>
      </c>
      <c r="D345" s="278" t="s">
        <v>4492</v>
      </c>
      <c r="E345" s="279">
        <v>130</v>
      </c>
      <c r="F345" s="1106"/>
      <c r="G345" s="280">
        <f t="shared" si="15"/>
        <v>0</v>
      </c>
      <c r="H345" s="287" t="s">
        <v>3979</v>
      </c>
      <c r="I345" s="281"/>
      <c r="J345" s="1005" t="str">
        <f t="shared" si="14"/>
        <v>CHYBNÁ CENA</v>
      </c>
    </row>
    <row r="346" spans="1:10">
      <c r="A346" s="282">
        <v>340</v>
      </c>
      <c r="B346" s="282" t="s">
        <v>1490</v>
      </c>
      <c r="C346" s="287"/>
      <c r="D346" s="278" t="s">
        <v>4492</v>
      </c>
      <c r="E346" s="279">
        <v>80</v>
      </c>
      <c r="F346" s="1106"/>
      <c r="G346" s="280">
        <f t="shared" si="15"/>
        <v>0</v>
      </c>
      <c r="H346" s="287" t="s">
        <v>1493</v>
      </c>
      <c r="I346" s="281"/>
      <c r="J346" s="1005" t="str">
        <f t="shared" si="14"/>
        <v>CHYBNÁ CENA</v>
      </c>
    </row>
    <row r="347" spans="1:10">
      <c r="A347" s="282">
        <v>341</v>
      </c>
      <c r="B347" s="282" t="s">
        <v>1490</v>
      </c>
      <c r="C347" s="287" t="s">
        <v>1497</v>
      </c>
      <c r="D347" s="278" t="s">
        <v>4492</v>
      </c>
      <c r="E347" s="279">
        <v>80</v>
      </c>
      <c r="F347" s="1106"/>
      <c r="G347" s="280">
        <f t="shared" si="15"/>
        <v>0</v>
      </c>
      <c r="H347" s="287" t="s">
        <v>3978</v>
      </c>
      <c r="I347" s="281"/>
      <c r="J347" s="1005" t="str">
        <f t="shared" si="14"/>
        <v>CHYBNÁ CENA</v>
      </c>
    </row>
    <row r="348" spans="1:10">
      <c r="A348" s="282">
        <v>342</v>
      </c>
      <c r="B348" s="282" t="s">
        <v>1490</v>
      </c>
      <c r="C348" s="287"/>
      <c r="D348" s="278" t="s">
        <v>4492</v>
      </c>
      <c r="E348" s="279">
        <v>40</v>
      </c>
      <c r="F348" s="1106"/>
      <c r="G348" s="280">
        <f t="shared" si="15"/>
        <v>0</v>
      </c>
      <c r="H348" s="287" t="s">
        <v>3979</v>
      </c>
      <c r="I348" s="281"/>
      <c r="J348" s="1005" t="str">
        <f t="shared" si="14"/>
        <v>CHYBNÁ CENA</v>
      </c>
    </row>
    <row r="349" spans="1:10">
      <c r="A349" s="282">
        <v>343</v>
      </c>
      <c r="B349" s="282" t="s">
        <v>1490</v>
      </c>
      <c r="C349" s="287"/>
      <c r="D349" s="278" t="s">
        <v>4492</v>
      </c>
      <c r="E349" s="279">
        <v>30</v>
      </c>
      <c r="F349" s="1106"/>
      <c r="G349" s="280">
        <f t="shared" si="15"/>
        <v>0</v>
      </c>
      <c r="H349" s="287" t="s">
        <v>1493</v>
      </c>
      <c r="I349" s="281"/>
      <c r="J349" s="1005" t="str">
        <f t="shared" si="14"/>
        <v>CHYBNÁ CENA</v>
      </c>
    </row>
    <row r="350" spans="1:10">
      <c r="A350" s="282">
        <v>344</v>
      </c>
      <c r="B350" s="282" t="s">
        <v>1490</v>
      </c>
      <c r="C350" s="287" t="s">
        <v>1498</v>
      </c>
      <c r="D350" s="278" t="s">
        <v>4492</v>
      </c>
      <c r="E350" s="279">
        <v>170</v>
      </c>
      <c r="F350" s="1106"/>
      <c r="G350" s="280">
        <f t="shared" si="15"/>
        <v>0</v>
      </c>
      <c r="H350" s="287" t="s">
        <v>3978</v>
      </c>
      <c r="I350" s="281"/>
      <c r="J350" s="1005" t="str">
        <f t="shared" si="14"/>
        <v>CHYBNÁ CENA</v>
      </c>
    </row>
    <row r="351" spans="1:10">
      <c r="A351" s="282">
        <v>345</v>
      </c>
      <c r="B351" s="282" t="s">
        <v>1490</v>
      </c>
      <c r="C351" s="287"/>
      <c r="D351" s="278" t="s">
        <v>4492</v>
      </c>
      <c r="E351" s="279">
        <v>130</v>
      </c>
      <c r="F351" s="1106"/>
      <c r="G351" s="280">
        <f t="shared" si="15"/>
        <v>0</v>
      </c>
      <c r="H351" s="287" t="s">
        <v>3979</v>
      </c>
      <c r="I351" s="281"/>
      <c r="J351" s="1005" t="str">
        <f t="shared" si="14"/>
        <v>CHYBNÁ CENA</v>
      </c>
    </row>
    <row r="352" spans="1:10">
      <c r="A352" s="282">
        <v>346</v>
      </c>
      <c r="B352" s="282" t="s">
        <v>1490</v>
      </c>
      <c r="C352" s="287"/>
      <c r="D352" s="278" t="s">
        <v>4492</v>
      </c>
      <c r="E352" s="279">
        <v>210</v>
      </c>
      <c r="F352" s="1106"/>
      <c r="G352" s="280">
        <f t="shared" si="15"/>
        <v>0</v>
      </c>
      <c r="H352" s="287" t="s">
        <v>1493</v>
      </c>
      <c r="I352" s="281"/>
      <c r="J352" s="1005" t="str">
        <f t="shared" si="14"/>
        <v>CHYBNÁ CENA</v>
      </c>
    </row>
    <row r="353" spans="1:10" ht="51">
      <c r="A353" s="282">
        <v>347</v>
      </c>
      <c r="B353" s="282" t="s">
        <v>1490</v>
      </c>
      <c r="C353" s="298" t="s">
        <v>1499</v>
      </c>
      <c r="D353" s="278"/>
      <c r="E353" s="279"/>
      <c r="F353" s="1106"/>
      <c r="G353" s="280"/>
      <c r="H353" s="287" t="s">
        <v>3669</v>
      </c>
      <c r="I353" s="281"/>
      <c r="J353" s="1005" t="str">
        <f t="shared" si="14"/>
        <v/>
      </c>
    </row>
    <row r="354" spans="1:10">
      <c r="A354" s="282">
        <v>348</v>
      </c>
      <c r="B354" s="282" t="s">
        <v>1490</v>
      </c>
      <c r="C354" s="287" t="s">
        <v>1500</v>
      </c>
      <c r="D354" s="278" t="s">
        <v>4492</v>
      </c>
      <c r="E354" s="279">
        <v>1430</v>
      </c>
      <c r="F354" s="1106"/>
      <c r="G354" s="280">
        <f>E354*F354</f>
        <v>0</v>
      </c>
      <c r="H354" s="277" t="s">
        <v>3979</v>
      </c>
      <c r="I354" s="281"/>
      <c r="J354" s="1005" t="str">
        <f t="shared" si="14"/>
        <v>CHYBNÁ CENA</v>
      </c>
    </row>
    <row r="355" spans="1:10">
      <c r="A355" s="282">
        <v>349</v>
      </c>
      <c r="B355" s="282" t="s">
        <v>1490</v>
      </c>
      <c r="C355" s="287"/>
      <c r="D355" s="278" t="s">
        <v>4492</v>
      </c>
      <c r="E355" s="279">
        <v>840</v>
      </c>
      <c r="F355" s="1106"/>
      <c r="G355" s="280">
        <f>E355*F355</f>
        <v>0</v>
      </c>
      <c r="H355" s="277" t="s">
        <v>3980</v>
      </c>
      <c r="I355" s="281"/>
      <c r="J355" s="1005" t="str">
        <f t="shared" si="14"/>
        <v>CHYBNÁ CENA</v>
      </c>
    </row>
    <row r="356" spans="1:10">
      <c r="A356" s="282">
        <v>350</v>
      </c>
      <c r="B356" s="282" t="s">
        <v>1490</v>
      </c>
      <c r="C356" s="287" t="s">
        <v>1501</v>
      </c>
      <c r="D356" s="278" t="s">
        <v>4492</v>
      </c>
      <c r="E356" s="279">
        <v>270</v>
      </c>
      <c r="F356" s="1106"/>
      <c r="G356" s="280">
        <f>E356*F356</f>
        <v>0</v>
      </c>
      <c r="H356" s="277" t="s">
        <v>3979</v>
      </c>
      <c r="I356" s="281"/>
      <c r="J356" s="1005" t="str">
        <f t="shared" si="14"/>
        <v>CHYBNÁ CENA</v>
      </c>
    </row>
    <row r="357" spans="1:10">
      <c r="A357" s="282">
        <v>351</v>
      </c>
      <c r="B357" s="282" t="s">
        <v>1490</v>
      </c>
      <c r="C357" s="287"/>
      <c r="D357" s="278" t="s">
        <v>4492</v>
      </c>
      <c r="E357" s="279">
        <v>260</v>
      </c>
      <c r="F357" s="1106"/>
      <c r="G357" s="280">
        <f>E357*F357</f>
        <v>0</v>
      </c>
      <c r="H357" s="277" t="s">
        <v>3980</v>
      </c>
      <c r="I357" s="281"/>
      <c r="J357" s="1005" t="str">
        <f t="shared" si="14"/>
        <v>CHYBNÁ CENA</v>
      </c>
    </row>
    <row r="358" spans="1:10">
      <c r="A358" s="282">
        <v>352</v>
      </c>
      <c r="B358" s="282" t="s">
        <v>1490</v>
      </c>
      <c r="C358" s="287"/>
      <c r="D358" s="278" t="s">
        <v>4492</v>
      </c>
      <c r="E358" s="279">
        <v>160</v>
      </c>
      <c r="F358" s="1106"/>
      <c r="G358" s="280">
        <f>E358*F358</f>
        <v>0</v>
      </c>
      <c r="H358" s="277" t="s">
        <v>3984</v>
      </c>
      <c r="I358" s="281"/>
      <c r="J358" s="1005" t="str">
        <f t="shared" si="14"/>
        <v>CHYBNÁ CENA</v>
      </c>
    </row>
    <row r="359" spans="1:10">
      <c r="A359" s="282">
        <v>353</v>
      </c>
      <c r="B359" s="282" t="s">
        <v>1490</v>
      </c>
      <c r="C359" s="298" t="s">
        <v>3049</v>
      </c>
      <c r="D359" s="278"/>
      <c r="E359" s="279"/>
      <c r="F359" s="1106"/>
      <c r="G359" s="280"/>
      <c r="H359" s="287" t="s">
        <v>3669</v>
      </c>
      <c r="I359" s="281"/>
      <c r="J359" s="1005" t="str">
        <f t="shared" si="14"/>
        <v/>
      </c>
    </row>
    <row r="360" spans="1:10">
      <c r="A360" s="282">
        <v>354</v>
      </c>
      <c r="B360" s="282" t="s">
        <v>1490</v>
      </c>
      <c r="C360" s="287" t="s">
        <v>1498</v>
      </c>
      <c r="D360" s="278" t="s">
        <v>4492</v>
      </c>
      <c r="E360" s="279">
        <v>30</v>
      </c>
      <c r="F360" s="1107"/>
      <c r="G360" s="280">
        <f t="shared" ref="G360:G367" si="16">E360*F360</f>
        <v>0</v>
      </c>
      <c r="H360" s="277" t="s">
        <v>3978</v>
      </c>
      <c r="I360" s="281"/>
      <c r="J360" s="1005" t="str">
        <f t="shared" si="14"/>
        <v>CHYBNÁ CENA</v>
      </c>
    </row>
    <row r="361" spans="1:10">
      <c r="A361" s="282">
        <v>355</v>
      </c>
      <c r="B361" s="282" t="s">
        <v>1490</v>
      </c>
      <c r="C361" s="287"/>
      <c r="D361" s="278" t="s">
        <v>4492</v>
      </c>
      <c r="E361" s="279">
        <v>40</v>
      </c>
      <c r="F361" s="1107"/>
      <c r="G361" s="280">
        <f t="shared" si="16"/>
        <v>0</v>
      </c>
      <c r="H361" s="277" t="s">
        <v>3979</v>
      </c>
      <c r="I361" s="281"/>
      <c r="J361" s="1005" t="str">
        <f t="shared" si="14"/>
        <v>CHYBNÁ CENA</v>
      </c>
    </row>
    <row r="362" spans="1:10">
      <c r="A362" s="282">
        <v>356</v>
      </c>
      <c r="B362" s="282" t="s">
        <v>1490</v>
      </c>
      <c r="C362" s="287"/>
      <c r="D362" s="278" t="s">
        <v>4492</v>
      </c>
      <c r="E362" s="279">
        <v>40</v>
      </c>
      <c r="F362" s="1107"/>
      <c r="G362" s="280">
        <f t="shared" si="16"/>
        <v>0</v>
      </c>
      <c r="H362" s="277" t="s">
        <v>3980</v>
      </c>
      <c r="I362" s="281"/>
      <c r="J362" s="1005" t="str">
        <f t="shared" si="14"/>
        <v>CHYBNÁ CENA</v>
      </c>
    </row>
    <row r="363" spans="1:10">
      <c r="A363" s="282">
        <v>357</v>
      </c>
      <c r="B363" s="282" t="s">
        <v>1490</v>
      </c>
      <c r="C363" s="287" t="s">
        <v>3050</v>
      </c>
      <c r="D363" s="278" t="s">
        <v>4492</v>
      </c>
      <c r="E363" s="279">
        <v>30</v>
      </c>
      <c r="F363" s="1107"/>
      <c r="G363" s="280">
        <f t="shared" si="16"/>
        <v>0</v>
      </c>
      <c r="H363" s="277" t="s">
        <v>3976</v>
      </c>
      <c r="I363" s="281"/>
      <c r="J363" s="1005" t="str">
        <f t="shared" si="14"/>
        <v>CHYBNÁ CENA</v>
      </c>
    </row>
    <row r="364" spans="1:10" ht="38.25">
      <c r="A364" s="282">
        <v>358</v>
      </c>
      <c r="B364" s="282" t="s">
        <v>1490</v>
      </c>
      <c r="C364" s="288" t="s">
        <v>3051</v>
      </c>
      <c r="D364" s="278" t="s">
        <v>3792</v>
      </c>
      <c r="E364" s="279">
        <v>8</v>
      </c>
      <c r="F364" s="1107"/>
      <c r="G364" s="280">
        <f t="shared" si="16"/>
        <v>0</v>
      </c>
      <c r="H364" s="277" t="s">
        <v>3976</v>
      </c>
      <c r="I364" s="281"/>
      <c r="J364" s="1005" t="str">
        <f t="shared" si="14"/>
        <v>CHYBNÁ CENA</v>
      </c>
    </row>
    <row r="365" spans="1:10">
      <c r="A365" s="282">
        <v>359</v>
      </c>
      <c r="B365" s="282" t="s">
        <v>1490</v>
      </c>
      <c r="C365" s="287"/>
      <c r="D365" s="278" t="s">
        <v>3792</v>
      </c>
      <c r="E365" s="279">
        <v>8</v>
      </c>
      <c r="F365" s="1106"/>
      <c r="G365" s="280">
        <f t="shared" si="16"/>
        <v>0</v>
      </c>
      <c r="H365" s="277" t="s">
        <v>3978</v>
      </c>
      <c r="I365" s="281"/>
      <c r="J365" s="1005" t="str">
        <f t="shared" si="14"/>
        <v>CHYBNÁ CENA</v>
      </c>
    </row>
    <row r="366" spans="1:10">
      <c r="A366" s="282">
        <v>360</v>
      </c>
      <c r="B366" s="282" t="s">
        <v>1490</v>
      </c>
      <c r="C366" s="287"/>
      <c r="D366" s="278" t="s">
        <v>3792</v>
      </c>
      <c r="E366" s="279">
        <v>9</v>
      </c>
      <c r="F366" s="1106"/>
      <c r="G366" s="280">
        <f t="shared" si="16"/>
        <v>0</v>
      </c>
      <c r="H366" s="277" t="s">
        <v>3979</v>
      </c>
      <c r="I366" s="281"/>
      <c r="J366" s="1005" t="str">
        <f t="shared" si="14"/>
        <v>CHYBNÁ CENA</v>
      </c>
    </row>
    <row r="367" spans="1:10">
      <c r="A367" s="282">
        <v>361</v>
      </c>
      <c r="B367" s="282" t="s">
        <v>1490</v>
      </c>
      <c r="C367" s="287"/>
      <c r="D367" s="278" t="s">
        <v>3792</v>
      </c>
      <c r="E367" s="279">
        <v>9</v>
      </c>
      <c r="F367" s="1106"/>
      <c r="G367" s="280">
        <f t="shared" si="16"/>
        <v>0</v>
      </c>
      <c r="H367" s="277" t="s">
        <v>3980</v>
      </c>
      <c r="I367" s="281"/>
      <c r="J367" s="1005" t="str">
        <f t="shared" si="14"/>
        <v>CHYBNÁ CENA</v>
      </c>
    </row>
    <row r="368" spans="1:10">
      <c r="A368" s="282">
        <v>362</v>
      </c>
      <c r="B368" s="282" t="s">
        <v>1490</v>
      </c>
      <c r="C368" s="308" t="s">
        <v>3052</v>
      </c>
      <c r="D368" s="278"/>
      <c r="E368" s="279"/>
      <c r="F368" s="1107"/>
      <c r="G368" s="280"/>
      <c r="H368" s="287" t="s">
        <v>3669</v>
      </c>
      <c r="I368" s="281"/>
      <c r="J368" s="1005" t="str">
        <f t="shared" si="14"/>
        <v/>
      </c>
    </row>
    <row r="369" spans="1:10">
      <c r="A369" s="282">
        <v>363</v>
      </c>
      <c r="B369" s="282" t="s">
        <v>1490</v>
      </c>
      <c r="C369" s="287" t="s">
        <v>3053</v>
      </c>
      <c r="D369" s="290" t="s">
        <v>4492</v>
      </c>
      <c r="E369" s="291">
        <v>220</v>
      </c>
      <c r="F369" s="1107"/>
      <c r="G369" s="280">
        <f t="shared" ref="G369:G389" si="17">E369*F369</f>
        <v>0</v>
      </c>
      <c r="H369" s="289" t="s">
        <v>3983</v>
      </c>
      <c r="I369" s="292"/>
      <c r="J369" s="1005" t="str">
        <f t="shared" si="14"/>
        <v>CHYBNÁ CENA</v>
      </c>
    </row>
    <row r="370" spans="1:10">
      <c r="A370" s="282">
        <v>364</v>
      </c>
      <c r="B370" s="282" t="s">
        <v>1490</v>
      </c>
      <c r="C370" s="287" t="s">
        <v>3054</v>
      </c>
      <c r="D370" s="290" t="s">
        <v>4492</v>
      </c>
      <c r="E370" s="291">
        <v>230</v>
      </c>
      <c r="F370" s="1107"/>
      <c r="G370" s="280">
        <f t="shared" si="17"/>
        <v>0</v>
      </c>
      <c r="H370" s="289" t="s">
        <v>3983</v>
      </c>
      <c r="I370" s="292"/>
      <c r="J370" s="1005" t="str">
        <f t="shared" si="14"/>
        <v>CHYBNÁ CENA</v>
      </c>
    </row>
    <row r="371" spans="1:10">
      <c r="A371" s="282">
        <v>365</v>
      </c>
      <c r="B371" s="282" t="s">
        <v>1490</v>
      </c>
      <c r="C371" s="287" t="s">
        <v>3055</v>
      </c>
      <c r="D371" s="290" t="s">
        <v>4492</v>
      </c>
      <c r="E371" s="291">
        <v>160</v>
      </c>
      <c r="F371" s="1107"/>
      <c r="G371" s="280">
        <f t="shared" si="17"/>
        <v>0</v>
      </c>
      <c r="H371" s="289" t="s">
        <v>3983</v>
      </c>
      <c r="I371" s="292"/>
      <c r="J371" s="1005" t="str">
        <f t="shared" si="14"/>
        <v>CHYBNÁ CENA</v>
      </c>
    </row>
    <row r="372" spans="1:10">
      <c r="A372" s="282">
        <v>366</v>
      </c>
      <c r="B372" s="282" t="s">
        <v>1490</v>
      </c>
      <c r="C372" s="287" t="s">
        <v>1407</v>
      </c>
      <c r="D372" s="290" t="s">
        <v>4492</v>
      </c>
      <c r="E372" s="291">
        <v>210</v>
      </c>
      <c r="F372" s="1107"/>
      <c r="G372" s="280">
        <f t="shared" si="17"/>
        <v>0</v>
      </c>
      <c r="H372" s="289" t="s">
        <v>3983</v>
      </c>
      <c r="I372" s="292"/>
      <c r="J372" s="1005" t="str">
        <f t="shared" si="14"/>
        <v>CHYBNÁ CENA</v>
      </c>
    </row>
    <row r="373" spans="1:10">
      <c r="A373" s="282">
        <v>367</v>
      </c>
      <c r="B373" s="282" t="s">
        <v>1490</v>
      </c>
      <c r="C373" s="287" t="s">
        <v>1408</v>
      </c>
      <c r="D373" s="290" t="s">
        <v>4492</v>
      </c>
      <c r="E373" s="291">
        <v>100</v>
      </c>
      <c r="F373" s="1107"/>
      <c r="G373" s="280">
        <f t="shared" si="17"/>
        <v>0</v>
      </c>
      <c r="H373" s="289" t="s">
        <v>3982</v>
      </c>
      <c r="I373" s="292"/>
      <c r="J373" s="1005" t="str">
        <f t="shared" si="14"/>
        <v>CHYBNÁ CENA</v>
      </c>
    </row>
    <row r="374" spans="1:10">
      <c r="A374" s="282">
        <v>368</v>
      </c>
      <c r="B374" s="282" t="s">
        <v>1490</v>
      </c>
      <c r="C374" s="287"/>
      <c r="D374" s="290" t="s">
        <v>4492</v>
      </c>
      <c r="E374" s="291">
        <v>320</v>
      </c>
      <c r="F374" s="1107"/>
      <c r="G374" s="280">
        <f t="shared" si="17"/>
        <v>0</v>
      </c>
      <c r="H374" s="289" t="s">
        <v>3983</v>
      </c>
      <c r="I374" s="292"/>
      <c r="J374" s="1005" t="str">
        <f t="shared" si="14"/>
        <v>CHYBNÁ CENA</v>
      </c>
    </row>
    <row r="375" spans="1:10">
      <c r="A375" s="282">
        <v>369</v>
      </c>
      <c r="B375" s="282" t="s">
        <v>1490</v>
      </c>
      <c r="C375" s="287" t="s">
        <v>1409</v>
      </c>
      <c r="D375" s="290" t="s">
        <v>4492</v>
      </c>
      <c r="E375" s="291">
        <v>70</v>
      </c>
      <c r="F375" s="1107"/>
      <c r="G375" s="280">
        <f t="shared" si="17"/>
        <v>0</v>
      </c>
      <c r="H375" s="289" t="s">
        <v>3982</v>
      </c>
      <c r="I375" s="292"/>
      <c r="J375" s="1005" t="str">
        <f t="shared" si="14"/>
        <v>CHYBNÁ CENA</v>
      </c>
    </row>
    <row r="376" spans="1:10">
      <c r="A376" s="282">
        <v>370</v>
      </c>
      <c r="B376" s="282" t="s">
        <v>1490</v>
      </c>
      <c r="C376" s="287"/>
      <c r="D376" s="290" t="s">
        <v>4492</v>
      </c>
      <c r="E376" s="291">
        <v>40</v>
      </c>
      <c r="F376" s="1107"/>
      <c r="G376" s="280">
        <f t="shared" si="17"/>
        <v>0</v>
      </c>
      <c r="H376" s="289" t="s">
        <v>3983</v>
      </c>
      <c r="I376" s="292"/>
      <c r="J376" s="1005" t="str">
        <f t="shared" si="14"/>
        <v>CHYBNÁ CENA</v>
      </c>
    </row>
    <row r="377" spans="1:10">
      <c r="A377" s="282">
        <v>371</v>
      </c>
      <c r="B377" s="282" t="s">
        <v>1490</v>
      </c>
      <c r="C377" s="287" t="s">
        <v>1410</v>
      </c>
      <c r="D377" s="290" t="s">
        <v>4492</v>
      </c>
      <c r="E377" s="291">
        <v>30</v>
      </c>
      <c r="F377" s="1107"/>
      <c r="G377" s="280">
        <f t="shared" si="17"/>
        <v>0</v>
      </c>
      <c r="H377" s="289" t="s">
        <v>3983</v>
      </c>
      <c r="I377" s="292"/>
      <c r="J377" s="1005" t="str">
        <f t="shared" si="14"/>
        <v>CHYBNÁ CENA</v>
      </c>
    </row>
    <row r="378" spans="1:10">
      <c r="A378" s="282">
        <v>372</v>
      </c>
      <c r="B378" s="282" t="s">
        <v>1490</v>
      </c>
      <c r="C378" s="287" t="s">
        <v>1411</v>
      </c>
      <c r="D378" s="290" t="s">
        <v>4492</v>
      </c>
      <c r="E378" s="291">
        <v>190</v>
      </c>
      <c r="F378" s="1107"/>
      <c r="G378" s="280">
        <f t="shared" si="17"/>
        <v>0</v>
      </c>
      <c r="H378" s="289" t="s">
        <v>3982</v>
      </c>
      <c r="I378" s="292"/>
      <c r="J378" s="1005" t="str">
        <f t="shared" si="14"/>
        <v>CHYBNÁ CENA</v>
      </c>
    </row>
    <row r="379" spans="1:10">
      <c r="A379" s="282">
        <v>373</v>
      </c>
      <c r="B379" s="282" t="s">
        <v>1490</v>
      </c>
      <c r="C379" s="287"/>
      <c r="D379" s="290" t="s">
        <v>4492</v>
      </c>
      <c r="E379" s="291">
        <v>90</v>
      </c>
      <c r="F379" s="1107"/>
      <c r="G379" s="280">
        <f t="shared" si="17"/>
        <v>0</v>
      </c>
      <c r="H379" s="289" t="s">
        <v>3983</v>
      </c>
      <c r="I379" s="292"/>
      <c r="J379" s="1005" t="str">
        <f t="shared" si="14"/>
        <v>CHYBNÁ CENA</v>
      </c>
    </row>
    <row r="380" spans="1:10">
      <c r="A380" s="282">
        <v>374</v>
      </c>
      <c r="B380" s="282" t="s">
        <v>1490</v>
      </c>
      <c r="C380" s="287" t="s">
        <v>1412</v>
      </c>
      <c r="D380" s="290" t="s">
        <v>4492</v>
      </c>
      <c r="E380" s="291">
        <v>80</v>
      </c>
      <c r="F380" s="1107"/>
      <c r="G380" s="280">
        <f t="shared" si="17"/>
        <v>0</v>
      </c>
      <c r="H380" s="289" t="s">
        <v>3983</v>
      </c>
      <c r="I380" s="292"/>
      <c r="J380" s="1005" t="str">
        <f t="shared" si="14"/>
        <v>CHYBNÁ CENA</v>
      </c>
    </row>
    <row r="381" spans="1:10">
      <c r="A381" s="282">
        <v>375</v>
      </c>
      <c r="B381" s="282" t="s">
        <v>1490</v>
      </c>
      <c r="C381" s="287" t="s">
        <v>1413</v>
      </c>
      <c r="D381" s="290" t="s">
        <v>4492</v>
      </c>
      <c r="E381" s="291">
        <v>110</v>
      </c>
      <c r="F381" s="1107"/>
      <c r="G381" s="280">
        <f t="shared" si="17"/>
        <v>0</v>
      </c>
      <c r="H381" s="289" t="s">
        <v>3981</v>
      </c>
      <c r="I381" s="292"/>
      <c r="J381" s="1005" t="str">
        <f t="shared" si="14"/>
        <v>CHYBNÁ CENA</v>
      </c>
    </row>
    <row r="382" spans="1:10">
      <c r="A382" s="282">
        <v>376</v>
      </c>
      <c r="B382" s="282" t="s">
        <v>1490</v>
      </c>
      <c r="C382" s="287" t="s">
        <v>1414</v>
      </c>
      <c r="D382" s="309" t="s">
        <v>1415</v>
      </c>
      <c r="E382" s="310">
        <v>1.4999999999999999E-2</v>
      </c>
      <c r="F382" s="1106"/>
      <c r="G382" s="280">
        <f t="shared" si="17"/>
        <v>0</v>
      </c>
      <c r="H382" s="277" t="s">
        <v>3981</v>
      </c>
      <c r="I382" s="281"/>
      <c r="J382" s="1005" t="str">
        <f t="shared" si="14"/>
        <v>CHYBNÁ CENA</v>
      </c>
    </row>
    <row r="383" spans="1:10">
      <c r="A383" s="282">
        <v>377</v>
      </c>
      <c r="B383" s="282" t="s">
        <v>1490</v>
      </c>
      <c r="C383" s="287"/>
      <c r="D383" s="309" t="s">
        <v>1415</v>
      </c>
      <c r="E383" s="310">
        <v>1.4999999999999999E-2</v>
      </c>
      <c r="F383" s="1106"/>
      <c r="G383" s="280">
        <f t="shared" si="17"/>
        <v>0</v>
      </c>
      <c r="H383" s="277" t="s">
        <v>3982</v>
      </c>
      <c r="I383" s="281"/>
      <c r="J383" s="1005" t="str">
        <f t="shared" si="14"/>
        <v>CHYBNÁ CENA</v>
      </c>
    </row>
    <row r="384" spans="1:10">
      <c r="A384" s="282">
        <v>378</v>
      </c>
      <c r="B384" s="282" t="s">
        <v>1490</v>
      </c>
      <c r="C384" s="287"/>
      <c r="D384" s="290" t="s">
        <v>1415</v>
      </c>
      <c r="E384" s="310">
        <v>1.4999999999999999E-2</v>
      </c>
      <c r="F384" s="1107"/>
      <c r="G384" s="280">
        <f t="shared" si="17"/>
        <v>0</v>
      </c>
      <c r="H384" s="289" t="s">
        <v>3983</v>
      </c>
      <c r="I384" s="292"/>
      <c r="J384" s="1005" t="str">
        <f t="shared" si="14"/>
        <v>CHYBNÁ CENA</v>
      </c>
    </row>
    <row r="385" spans="1:10">
      <c r="A385" s="282">
        <v>379</v>
      </c>
      <c r="B385" s="282" t="s">
        <v>1490</v>
      </c>
      <c r="C385" s="287" t="s">
        <v>1416</v>
      </c>
      <c r="D385" s="311" t="s">
        <v>1415</v>
      </c>
      <c r="E385" s="312">
        <v>1.4999999999999999E-2</v>
      </c>
      <c r="F385" s="1107"/>
      <c r="G385" s="280">
        <f t="shared" si="17"/>
        <v>0</v>
      </c>
      <c r="H385" s="289" t="s">
        <v>3981</v>
      </c>
      <c r="I385" s="292"/>
      <c r="J385" s="1005" t="str">
        <f t="shared" si="14"/>
        <v>CHYBNÁ CENA</v>
      </c>
    </row>
    <row r="386" spans="1:10">
      <c r="A386" s="282">
        <v>380</v>
      </c>
      <c r="B386" s="282" t="s">
        <v>1490</v>
      </c>
      <c r="C386" s="287"/>
      <c r="D386" s="311" t="s">
        <v>1415</v>
      </c>
      <c r="E386" s="312">
        <v>1.4999999999999999E-2</v>
      </c>
      <c r="F386" s="1107"/>
      <c r="G386" s="280">
        <f t="shared" si="17"/>
        <v>0</v>
      </c>
      <c r="H386" s="289" t="s">
        <v>3982</v>
      </c>
      <c r="I386" s="292"/>
      <c r="J386" s="1005" t="str">
        <f t="shared" si="14"/>
        <v>CHYBNÁ CENA</v>
      </c>
    </row>
    <row r="387" spans="1:10">
      <c r="A387" s="282">
        <v>381</v>
      </c>
      <c r="B387" s="282" t="s">
        <v>1490</v>
      </c>
      <c r="C387" s="287"/>
      <c r="D387" s="290" t="s">
        <v>1415</v>
      </c>
      <c r="E387" s="312">
        <v>1.4999999999999999E-2</v>
      </c>
      <c r="F387" s="1107"/>
      <c r="G387" s="280">
        <f t="shared" si="17"/>
        <v>0</v>
      </c>
      <c r="H387" s="289" t="s">
        <v>3983</v>
      </c>
      <c r="I387" s="292"/>
      <c r="J387" s="1005" t="str">
        <f t="shared" si="14"/>
        <v>CHYBNÁ CENA</v>
      </c>
    </row>
    <row r="388" spans="1:10">
      <c r="A388" s="282">
        <v>382</v>
      </c>
      <c r="B388" s="282" t="s">
        <v>1490</v>
      </c>
      <c r="C388" s="287" t="s">
        <v>1417</v>
      </c>
      <c r="D388" s="278" t="s">
        <v>3792</v>
      </c>
      <c r="E388" s="313">
        <v>2</v>
      </c>
      <c r="F388" s="1106"/>
      <c r="G388" s="280">
        <f t="shared" si="17"/>
        <v>0</v>
      </c>
      <c r="H388" s="277" t="s">
        <v>1418</v>
      </c>
      <c r="I388" s="281"/>
      <c r="J388" s="1005" t="str">
        <f t="shared" si="14"/>
        <v>CHYBNÁ CENA</v>
      </c>
    </row>
    <row r="389" spans="1:10">
      <c r="A389" s="282">
        <v>383</v>
      </c>
      <c r="B389" s="282" t="s">
        <v>1490</v>
      </c>
      <c r="C389" s="287" t="s">
        <v>1419</v>
      </c>
      <c r="D389" s="309" t="s">
        <v>3792</v>
      </c>
      <c r="E389" s="313">
        <v>1</v>
      </c>
      <c r="F389" s="1106"/>
      <c r="G389" s="280">
        <f t="shared" si="17"/>
        <v>0</v>
      </c>
      <c r="H389" s="277" t="s">
        <v>1420</v>
      </c>
      <c r="I389" s="281"/>
      <c r="J389" s="1005" t="str">
        <f t="shared" si="14"/>
        <v>CHYBNÁ CENA</v>
      </c>
    </row>
    <row r="390" spans="1:10">
      <c r="A390" s="282">
        <v>384</v>
      </c>
      <c r="B390" s="299"/>
      <c r="C390" s="307"/>
      <c r="D390" s="302"/>
      <c r="E390" s="303"/>
      <c r="F390" s="1108"/>
      <c r="G390" s="742"/>
      <c r="H390" s="314"/>
      <c r="I390" s="281"/>
      <c r="J390" s="1005" t="str">
        <f t="shared" ref="J390:J453" si="18">IF((ISBLANK(D390)),"",IF(G390&lt;=0,"CHYBNÁ CENA",""))</f>
        <v/>
      </c>
    </row>
    <row r="391" spans="1:10">
      <c r="A391" s="282">
        <v>385</v>
      </c>
      <c r="B391" s="315" t="s">
        <v>1421</v>
      </c>
      <c r="C391" s="316" t="s">
        <v>1422</v>
      </c>
      <c r="D391" s="278"/>
      <c r="E391" s="279"/>
      <c r="F391" s="1106"/>
      <c r="G391" s="742"/>
      <c r="H391" s="277"/>
      <c r="I391" s="281"/>
      <c r="J391" s="1005" t="str">
        <f t="shared" si="18"/>
        <v/>
      </c>
    </row>
    <row r="392" spans="1:10">
      <c r="A392" s="282">
        <v>386</v>
      </c>
      <c r="B392" s="317"/>
      <c r="C392" s="295" t="s">
        <v>1423</v>
      </c>
      <c r="D392" s="278"/>
      <c r="E392" s="279"/>
      <c r="F392" s="1106"/>
      <c r="G392" s="742"/>
      <c r="H392" s="287" t="s">
        <v>3669</v>
      </c>
      <c r="I392" s="281"/>
      <c r="J392" s="1005" t="str">
        <f t="shared" si="18"/>
        <v/>
      </c>
    </row>
    <row r="393" spans="1:10">
      <c r="A393" s="282">
        <v>387</v>
      </c>
      <c r="B393" s="318" t="s">
        <v>1424</v>
      </c>
      <c r="C393" s="287" t="s">
        <v>1425</v>
      </c>
      <c r="D393" s="278" t="s">
        <v>4492</v>
      </c>
      <c r="E393" s="279">
        <v>80</v>
      </c>
      <c r="F393" s="1106"/>
      <c r="G393" s="280">
        <f t="shared" ref="G393:G427" si="19">E393*F393</f>
        <v>0</v>
      </c>
      <c r="H393" s="277" t="s">
        <v>4314</v>
      </c>
      <c r="I393" s="281"/>
      <c r="J393" s="1005" t="str">
        <f t="shared" si="18"/>
        <v>CHYBNÁ CENA</v>
      </c>
    </row>
    <row r="394" spans="1:10">
      <c r="A394" s="282">
        <v>388</v>
      </c>
      <c r="B394" s="318" t="s">
        <v>1424</v>
      </c>
      <c r="C394" s="287"/>
      <c r="D394" s="278" t="s">
        <v>4492</v>
      </c>
      <c r="E394" s="279">
        <v>1600</v>
      </c>
      <c r="F394" s="1106"/>
      <c r="G394" s="280">
        <f t="shared" si="19"/>
        <v>0</v>
      </c>
      <c r="H394" s="277" t="s">
        <v>3979</v>
      </c>
      <c r="I394" s="281"/>
      <c r="J394" s="1005" t="str">
        <f t="shared" si="18"/>
        <v>CHYBNÁ CENA</v>
      </c>
    </row>
    <row r="395" spans="1:10">
      <c r="A395" s="282">
        <v>389</v>
      </c>
      <c r="B395" s="318" t="s">
        <v>1424</v>
      </c>
      <c r="C395" s="287"/>
      <c r="D395" s="278" t="s">
        <v>4492</v>
      </c>
      <c r="E395" s="279">
        <v>940</v>
      </c>
      <c r="F395" s="1106"/>
      <c r="G395" s="280">
        <f t="shared" si="19"/>
        <v>0</v>
      </c>
      <c r="H395" s="277" t="s">
        <v>3980</v>
      </c>
      <c r="I395" s="281"/>
      <c r="J395" s="1005" t="str">
        <f t="shared" si="18"/>
        <v>CHYBNÁ CENA</v>
      </c>
    </row>
    <row r="396" spans="1:10">
      <c r="A396" s="282">
        <v>390</v>
      </c>
      <c r="B396" s="318" t="s">
        <v>1424</v>
      </c>
      <c r="C396" s="287" t="s">
        <v>1426</v>
      </c>
      <c r="D396" s="278" t="s">
        <v>4492</v>
      </c>
      <c r="E396" s="279">
        <v>50</v>
      </c>
      <c r="F396" s="1106"/>
      <c r="G396" s="280">
        <f t="shared" si="19"/>
        <v>0</v>
      </c>
      <c r="H396" s="277" t="s">
        <v>3978</v>
      </c>
      <c r="I396" s="281"/>
      <c r="J396" s="1005" t="str">
        <f t="shared" si="18"/>
        <v>CHYBNÁ CENA</v>
      </c>
    </row>
    <row r="397" spans="1:10">
      <c r="A397" s="282">
        <v>391</v>
      </c>
      <c r="B397" s="318" t="s">
        <v>1427</v>
      </c>
      <c r="C397" s="287"/>
      <c r="D397" s="278" t="s">
        <v>4492</v>
      </c>
      <c r="E397" s="279">
        <v>760</v>
      </c>
      <c r="F397" s="1106"/>
      <c r="G397" s="280">
        <f t="shared" si="19"/>
        <v>0</v>
      </c>
      <c r="H397" s="277" t="s">
        <v>3979</v>
      </c>
      <c r="I397" s="281"/>
      <c r="J397" s="1005" t="str">
        <f t="shared" si="18"/>
        <v>CHYBNÁ CENA</v>
      </c>
    </row>
    <row r="398" spans="1:10">
      <c r="A398" s="282">
        <v>392</v>
      </c>
      <c r="B398" s="318" t="s">
        <v>1424</v>
      </c>
      <c r="C398" s="287"/>
      <c r="D398" s="278" t="s">
        <v>4492</v>
      </c>
      <c r="E398" s="279">
        <v>440</v>
      </c>
      <c r="F398" s="1106"/>
      <c r="G398" s="280">
        <f t="shared" si="19"/>
        <v>0</v>
      </c>
      <c r="H398" s="277" t="s">
        <v>3980</v>
      </c>
      <c r="I398" s="281"/>
      <c r="J398" s="1005" t="str">
        <f t="shared" si="18"/>
        <v>CHYBNÁ CENA</v>
      </c>
    </row>
    <row r="399" spans="1:10">
      <c r="A399" s="282">
        <v>393</v>
      </c>
      <c r="B399" s="318" t="s">
        <v>1424</v>
      </c>
      <c r="C399" s="287"/>
      <c r="D399" s="278" t="s">
        <v>4492</v>
      </c>
      <c r="E399" s="279">
        <v>160</v>
      </c>
      <c r="F399" s="1106"/>
      <c r="G399" s="280">
        <f t="shared" si="19"/>
        <v>0</v>
      </c>
      <c r="H399" s="277" t="s">
        <v>3984</v>
      </c>
      <c r="I399" s="281"/>
      <c r="J399" s="1005" t="str">
        <f t="shared" si="18"/>
        <v>CHYBNÁ CENA</v>
      </c>
    </row>
    <row r="400" spans="1:10">
      <c r="A400" s="282">
        <v>394</v>
      </c>
      <c r="B400" s="318" t="s">
        <v>1424</v>
      </c>
      <c r="C400" s="287" t="s">
        <v>1428</v>
      </c>
      <c r="D400" s="278" t="s">
        <v>4492</v>
      </c>
      <c r="E400" s="279">
        <v>60</v>
      </c>
      <c r="F400" s="1106"/>
      <c r="G400" s="280">
        <f t="shared" si="19"/>
        <v>0</v>
      </c>
      <c r="H400" s="277" t="s">
        <v>3978</v>
      </c>
      <c r="I400" s="281"/>
      <c r="J400" s="1005" t="str">
        <f t="shared" si="18"/>
        <v>CHYBNÁ CENA</v>
      </c>
    </row>
    <row r="401" spans="1:10">
      <c r="A401" s="282">
        <v>395</v>
      </c>
      <c r="B401" s="318" t="s">
        <v>1424</v>
      </c>
      <c r="C401" s="287"/>
      <c r="D401" s="278" t="s">
        <v>4492</v>
      </c>
      <c r="E401" s="279">
        <v>190</v>
      </c>
      <c r="F401" s="1106"/>
      <c r="G401" s="280">
        <f t="shared" si="19"/>
        <v>0</v>
      </c>
      <c r="H401" s="277" t="s">
        <v>3979</v>
      </c>
      <c r="I401" s="281"/>
      <c r="J401" s="1005" t="str">
        <f t="shared" si="18"/>
        <v>CHYBNÁ CENA</v>
      </c>
    </row>
    <row r="402" spans="1:10">
      <c r="A402" s="282">
        <v>396</v>
      </c>
      <c r="B402" s="318" t="s">
        <v>1424</v>
      </c>
      <c r="C402" s="287"/>
      <c r="D402" s="278" t="s">
        <v>4492</v>
      </c>
      <c r="E402" s="279">
        <v>80</v>
      </c>
      <c r="F402" s="1106"/>
      <c r="G402" s="280">
        <f t="shared" si="19"/>
        <v>0</v>
      </c>
      <c r="H402" s="277" t="s">
        <v>3980</v>
      </c>
      <c r="I402" s="281"/>
      <c r="J402" s="1005" t="str">
        <f t="shared" si="18"/>
        <v>CHYBNÁ CENA</v>
      </c>
    </row>
    <row r="403" spans="1:10">
      <c r="A403" s="282">
        <v>397</v>
      </c>
      <c r="B403" s="318" t="s">
        <v>1424</v>
      </c>
      <c r="C403" s="287"/>
      <c r="D403" s="278" t="s">
        <v>4492</v>
      </c>
      <c r="E403" s="279">
        <v>220</v>
      </c>
      <c r="F403" s="1106"/>
      <c r="G403" s="280">
        <f t="shared" si="19"/>
        <v>0</v>
      </c>
      <c r="H403" s="277" t="s">
        <v>3983</v>
      </c>
      <c r="I403" s="281"/>
      <c r="J403" s="1005" t="str">
        <f t="shared" si="18"/>
        <v>CHYBNÁ CENA</v>
      </c>
    </row>
    <row r="404" spans="1:10">
      <c r="A404" s="282">
        <v>398</v>
      </c>
      <c r="B404" s="318" t="s">
        <v>1424</v>
      </c>
      <c r="C404" s="287" t="s">
        <v>1429</v>
      </c>
      <c r="D404" s="278" t="s">
        <v>4492</v>
      </c>
      <c r="E404" s="279">
        <v>100</v>
      </c>
      <c r="F404" s="1106"/>
      <c r="G404" s="280">
        <f t="shared" si="19"/>
        <v>0</v>
      </c>
      <c r="H404" s="277" t="s">
        <v>3978</v>
      </c>
      <c r="I404" s="281"/>
      <c r="J404" s="1005" t="str">
        <f t="shared" si="18"/>
        <v>CHYBNÁ CENA</v>
      </c>
    </row>
    <row r="405" spans="1:10">
      <c r="A405" s="282">
        <v>399</v>
      </c>
      <c r="B405" s="318" t="s">
        <v>1424</v>
      </c>
      <c r="C405" s="287"/>
      <c r="D405" s="278" t="s">
        <v>4492</v>
      </c>
      <c r="E405" s="279">
        <v>160</v>
      </c>
      <c r="F405" s="1106"/>
      <c r="G405" s="280">
        <f t="shared" si="19"/>
        <v>0</v>
      </c>
      <c r="H405" s="277" t="s">
        <v>3979</v>
      </c>
      <c r="I405" s="281"/>
      <c r="J405" s="1005" t="str">
        <f t="shared" si="18"/>
        <v>CHYBNÁ CENA</v>
      </c>
    </row>
    <row r="406" spans="1:10">
      <c r="A406" s="282">
        <v>400</v>
      </c>
      <c r="B406" s="318" t="s">
        <v>1424</v>
      </c>
      <c r="C406" s="287"/>
      <c r="D406" s="278" t="s">
        <v>4492</v>
      </c>
      <c r="E406" s="279">
        <v>170</v>
      </c>
      <c r="F406" s="1106"/>
      <c r="G406" s="280">
        <f t="shared" si="19"/>
        <v>0</v>
      </c>
      <c r="H406" s="277" t="s">
        <v>3980</v>
      </c>
      <c r="I406" s="281"/>
      <c r="J406" s="1005" t="str">
        <f t="shared" si="18"/>
        <v>CHYBNÁ CENA</v>
      </c>
    </row>
    <row r="407" spans="1:10">
      <c r="A407" s="282">
        <v>401</v>
      </c>
      <c r="B407" s="318" t="s">
        <v>1424</v>
      </c>
      <c r="C407" s="287"/>
      <c r="D407" s="278" t="s">
        <v>4492</v>
      </c>
      <c r="E407" s="279">
        <v>230</v>
      </c>
      <c r="F407" s="1106"/>
      <c r="G407" s="280">
        <f t="shared" si="19"/>
        <v>0</v>
      </c>
      <c r="H407" s="277" t="s">
        <v>3983</v>
      </c>
      <c r="I407" s="281"/>
      <c r="J407" s="1005" t="str">
        <f t="shared" si="18"/>
        <v>CHYBNÁ CENA</v>
      </c>
    </row>
    <row r="408" spans="1:10">
      <c r="A408" s="282">
        <v>402</v>
      </c>
      <c r="B408" s="318" t="s">
        <v>1424</v>
      </c>
      <c r="C408" s="287" t="s">
        <v>1430</v>
      </c>
      <c r="D408" s="278" t="s">
        <v>4492</v>
      </c>
      <c r="E408" s="279">
        <v>130</v>
      </c>
      <c r="F408" s="1106"/>
      <c r="G408" s="280">
        <f t="shared" si="19"/>
        <v>0</v>
      </c>
      <c r="H408" s="277" t="s">
        <v>3979</v>
      </c>
      <c r="I408" s="281"/>
      <c r="J408" s="1005" t="str">
        <f t="shared" si="18"/>
        <v>CHYBNÁ CENA</v>
      </c>
    </row>
    <row r="409" spans="1:10">
      <c r="A409" s="282">
        <v>403</v>
      </c>
      <c r="B409" s="318" t="s">
        <v>1424</v>
      </c>
      <c r="C409" s="287"/>
      <c r="D409" s="278" t="s">
        <v>4492</v>
      </c>
      <c r="E409" s="279">
        <v>80</v>
      </c>
      <c r="F409" s="1106"/>
      <c r="G409" s="280">
        <f t="shared" si="19"/>
        <v>0</v>
      </c>
      <c r="H409" s="277" t="s">
        <v>3980</v>
      </c>
      <c r="I409" s="281"/>
      <c r="J409" s="1005" t="str">
        <f t="shared" si="18"/>
        <v>CHYBNÁ CENA</v>
      </c>
    </row>
    <row r="410" spans="1:10">
      <c r="A410" s="282">
        <v>404</v>
      </c>
      <c r="B410" s="318" t="s">
        <v>1424</v>
      </c>
      <c r="C410" s="287"/>
      <c r="D410" s="278" t="s">
        <v>4492</v>
      </c>
      <c r="E410" s="279">
        <v>160</v>
      </c>
      <c r="F410" s="1106"/>
      <c r="G410" s="280">
        <f t="shared" si="19"/>
        <v>0</v>
      </c>
      <c r="H410" s="277" t="s">
        <v>3983</v>
      </c>
      <c r="I410" s="281"/>
      <c r="J410" s="1005" t="str">
        <f t="shared" si="18"/>
        <v>CHYBNÁ CENA</v>
      </c>
    </row>
    <row r="411" spans="1:10">
      <c r="A411" s="282">
        <v>405</v>
      </c>
      <c r="B411" s="318" t="s">
        <v>1424</v>
      </c>
      <c r="C411" s="287" t="s">
        <v>1431</v>
      </c>
      <c r="D411" s="278" t="s">
        <v>4492</v>
      </c>
      <c r="E411" s="279">
        <v>80</v>
      </c>
      <c r="F411" s="1106"/>
      <c r="G411" s="280">
        <f t="shared" si="19"/>
        <v>0</v>
      </c>
      <c r="H411" s="277" t="s">
        <v>3978</v>
      </c>
      <c r="I411" s="281"/>
      <c r="J411" s="1005" t="str">
        <f t="shared" si="18"/>
        <v>CHYBNÁ CENA</v>
      </c>
    </row>
    <row r="412" spans="1:10">
      <c r="A412" s="282">
        <v>406</v>
      </c>
      <c r="B412" s="318" t="s">
        <v>1424</v>
      </c>
      <c r="C412" s="287"/>
      <c r="D412" s="278" t="s">
        <v>4492</v>
      </c>
      <c r="E412" s="279">
        <v>40</v>
      </c>
      <c r="F412" s="1106"/>
      <c r="G412" s="280">
        <f t="shared" si="19"/>
        <v>0</v>
      </c>
      <c r="H412" s="277" t="s">
        <v>3979</v>
      </c>
      <c r="I412" s="281"/>
      <c r="J412" s="1005" t="str">
        <f t="shared" si="18"/>
        <v>CHYBNÁ CENA</v>
      </c>
    </row>
    <row r="413" spans="1:10">
      <c r="A413" s="282">
        <v>407</v>
      </c>
      <c r="B413" s="318" t="s">
        <v>1424</v>
      </c>
      <c r="C413" s="287"/>
      <c r="D413" s="278" t="s">
        <v>4492</v>
      </c>
      <c r="E413" s="279">
        <v>30</v>
      </c>
      <c r="F413" s="1106"/>
      <c r="G413" s="280">
        <f t="shared" si="19"/>
        <v>0</v>
      </c>
      <c r="H413" s="277" t="s">
        <v>3980</v>
      </c>
      <c r="I413" s="281"/>
      <c r="J413" s="1005" t="str">
        <f t="shared" si="18"/>
        <v>CHYBNÁ CENA</v>
      </c>
    </row>
    <row r="414" spans="1:10">
      <c r="A414" s="282">
        <v>408</v>
      </c>
      <c r="B414" s="318" t="s">
        <v>1424</v>
      </c>
      <c r="C414" s="287"/>
      <c r="D414" s="278" t="s">
        <v>4492</v>
      </c>
      <c r="E414" s="279">
        <v>210</v>
      </c>
      <c r="F414" s="1106"/>
      <c r="G414" s="280">
        <f t="shared" si="19"/>
        <v>0</v>
      </c>
      <c r="H414" s="277" t="s">
        <v>3983</v>
      </c>
      <c r="I414" s="281"/>
      <c r="J414" s="1005" t="str">
        <f t="shared" si="18"/>
        <v>CHYBNÁ CENA</v>
      </c>
    </row>
    <row r="415" spans="1:10">
      <c r="A415" s="282">
        <v>409</v>
      </c>
      <c r="B415" s="318" t="s">
        <v>1424</v>
      </c>
      <c r="C415" s="287" t="s">
        <v>1432</v>
      </c>
      <c r="D415" s="278" t="s">
        <v>4492</v>
      </c>
      <c r="E415" s="279">
        <v>200</v>
      </c>
      <c r="F415" s="1106"/>
      <c r="G415" s="280">
        <f t="shared" si="19"/>
        <v>0</v>
      </c>
      <c r="H415" s="277" t="s">
        <v>3978</v>
      </c>
      <c r="I415" s="281"/>
      <c r="J415" s="1005" t="str">
        <f t="shared" si="18"/>
        <v>CHYBNÁ CENA</v>
      </c>
    </row>
    <row r="416" spans="1:10">
      <c r="A416" s="282">
        <v>410</v>
      </c>
      <c r="B416" s="318" t="s">
        <v>1424</v>
      </c>
      <c r="C416" s="287"/>
      <c r="D416" s="278" t="s">
        <v>4492</v>
      </c>
      <c r="E416" s="279">
        <v>170</v>
      </c>
      <c r="F416" s="1106"/>
      <c r="G416" s="280">
        <f t="shared" si="19"/>
        <v>0</v>
      </c>
      <c r="H416" s="277" t="s">
        <v>3979</v>
      </c>
      <c r="I416" s="281"/>
      <c r="J416" s="1005" t="str">
        <f t="shared" si="18"/>
        <v>CHYBNÁ CENA</v>
      </c>
    </row>
    <row r="417" spans="1:10">
      <c r="A417" s="282">
        <v>411</v>
      </c>
      <c r="B417" s="318" t="s">
        <v>1424</v>
      </c>
      <c r="C417" s="287"/>
      <c r="D417" s="278" t="s">
        <v>4492</v>
      </c>
      <c r="E417" s="279">
        <v>250</v>
      </c>
      <c r="F417" s="1106"/>
      <c r="G417" s="280">
        <f t="shared" si="19"/>
        <v>0</v>
      </c>
      <c r="H417" s="277" t="s">
        <v>3980</v>
      </c>
      <c r="I417" s="281"/>
      <c r="J417" s="1005" t="str">
        <f t="shared" si="18"/>
        <v>CHYBNÁ CENA</v>
      </c>
    </row>
    <row r="418" spans="1:10">
      <c r="A418" s="282">
        <v>412</v>
      </c>
      <c r="B418" s="318" t="s">
        <v>1424</v>
      </c>
      <c r="C418" s="287"/>
      <c r="D418" s="278" t="s">
        <v>4492</v>
      </c>
      <c r="E418" s="279">
        <v>100</v>
      </c>
      <c r="F418" s="1106"/>
      <c r="G418" s="280">
        <f t="shared" si="19"/>
        <v>0</v>
      </c>
      <c r="H418" s="277" t="s">
        <v>3982</v>
      </c>
      <c r="I418" s="281"/>
      <c r="J418" s="1005" t="str">
        <f t="shared" si="18"/>
        <v>CHYBNÁ CENA</v>
      </c>
    </row>
    <row r="419" spans="1:10">
      <c r="A419" s="282">
        <v>413</v>
      </c>
      <c r="B419" s="318" t="s">
        <v>1424</v>
      </c>
      <c r="C419" s="287"/>
      <c r="D419" s="278" t="s">
        <v>4492</v>
      </c>
      <c r="E419" s="279">
        <v>320</v>
      </c>
      <c r="F419" s="1106"/>
      <c r="G419" s="280">
        <f t="shared" si="19"/>
        <v>0</v>
      </c>
      <c r="H419" s="277" t="s">
        <v>3983</v>
      </c>
      <c r="I419" s="281"/>
      <c r="J419" s="1005" t="str">
        <f t="shared" si="18"/>
        <v>CHYBNÁ CENA</v>
      </c>
    </row>
    <row r="420" spans="1:10">
      <c r="A420" s="282">
        <v>414</v>
      </c>
      <c r="B420" s="318" t="s">
        <v>1424</v>
      </c>
      <c r="C420" s="287"/>
      <c r="D420" s="278" t="s">
        <v>4492</v>
      </c>
      <c r="E420" s="279">
        <v>70</v>
      </c>
      <c r="F420" s="1106"/>
      <c r="G420" s="280">
        <f t="shared" si="19"/>
        <v>0</v>
      </c>
      <c r="H420" s="277" t="s">
        <v>3982</v>
      </c>
      <c r="I420" s="281"/>
      <c r="J420" s="1005" t="str">
        <f t="shared" si="18"/>
        <v>CHYBNÁ CENA</v>
      </c>
    </row>
    <row r="421" spans="1:10">
      <c r="A421" s="282">
        <v>415</v>
      </c>
      <c r="B421" s="318" t="s">
        <v>1424</v>
      </c>
      <c r="C421" s="287"/>
      <c r="D421" s="278" t="s">
        <v>4492</v>
      </c>
      <c r="E421" s="279">
        <v>40</v>
      </c>
      <c r="F421" s="1106"/>
      <c r="G421" s="280">
        <f t="shared" si="19"/>
        <v>0</v>
      </c>
      <c r="H421" s="277" t="s">
        <v>3983</v>
      </c>
      <c r="I421" s="281"/>
      <c r="J421" s="1005" t="str">
        <f t="shared" si="18"/>
        <v>CHYBNÁ CENA</v>
      </c>
    </row>
    <row r="422" spans="1:10">
      <c r="A422" s="282">
        <v>416</v>
      </c>
      <c r="B422" s="318" t="s">
        <v>1424</v>
      </c>
      <c r="C422" s="287" t="s">
        <v>1433</v>
      </c>
      <c r="D422" s="278" t="s">
        <v>4492</v>
      </c>
      <c r="E422" s="279">
        <v>30</v>
      </c>
      <c r="F422" s="1106"/>
      <c r="G422" s="280">
        <f t="shared" si="19"/>
        <v>0</v>
      </c>
      <c r="H422" s="277" t="s">
        <v>3976</v>
      </c>
      <c r="I422" s="281"/>
      <c r="J422" s="1005" t="str">
        <f t="shared" si="18"/>
        <v>CHYBNÁ CENA</v>
      </c>
    </row>
    <row r="423" spans="1:10">
      <c r="A423" s="282">
        <v>417</v>
      </c>
      <c r="B423" s="318" t="s">
        <v>1424</v>
      </c>
      <c r="C423" s="287"/>
      <c r="D423" s="278" t="s">
        <v>4492</v>
      </c>
      <c r="E423" s="279">
        <v>30</v>
      </c>
      <c r="F423" s="1106"/>
      <c r="G423" s="280">
        <f t="shared" si="19"/>
        <v>0</v>
      </c>
      <c r="H423" s="277" t="s">
        <v>3983</v>
      </c>
      <c r="I423" s="281"/>
      <c r="J423" s="1005" t="str">
        <f t="shared" si="18"/>
        <v>CHYBNÁ CENA</v>
      </c>
    </row>
    <row r="424" spans="1:10">
      <c r="A424" s="282">
        <v>418</v>
      </c>
      <c r="B424" s="318" t="s">
        <v>1424</v>
      </c>
      <c r="C424" s="287" t="s">
        <v>1434</v>
      </c>
      <c r="D424" s="278" t="s">
        <v>4492</v>
      </c>
      <c r="E424" s="279">
        <v>190</v>
      </c>
      <c r="F424" s="1106"/>
      <c r="G424" s="280">
        <f t="shared" si="19"/>
        <v>0</v>
      </c>
      <c r="H424" s="277" t="s">
        <v>3982</v>
      </c>
      <c r="I424" s="281"/>
      <c r="J424" s="1005" t="str">
        <f t="shared" si="18"/>
        <v>CHYBNÁ CENA</v>
      </c>
    </row>
    <row r="425" spans="1:10">
      <c r="A425" s="282">
        <v>419</v>
      </c>
      <c r="B425" s="318" t="s">
        <v>1424</v>
      </c>
      <c r="C425" s="287"/>
      <c r="D425" s="278" t="s">
        <v>4492</v>
      </c>
      <c r="E425" s="279">
        <v>90</v>
      </c>
      <c r="F425" s="1106"/>
      <c r="G425" s="280">
        <f t="shared" si="19"/>
        <v>0</v>
      </c>
      <c r="H425" s="277" t="s">
        <v>3983</v>
      </c>
      <c r="I425" s="281"/>
      <c r="J425" s="1005" t="str">
        <f t="shared" si="18"/>
        <v>CHYBNÁ CENA</v>
      </c>
    </row>
    <row r="426" spans="1:10">
      <c r="A426" s="282">
        <v>420</v>
      </c>
      <c r="B426" s="318" t="s">
        <v>1424</v>
      </c>
      <c r="C426" s="287"/>
      <c r="D426" s="278" t="s">
        <v>4492</v>
      </c>
      <c r="E426" s="279">
        <v>80</v>
      </c>
      <c r="F426" s="1106"/>
      <c r="G426" s="280">
        <f t="shared" si="19"/>
        <v>0</v>
      </c>
      <c r="H426" s="277" t="s">
        <v>3983</v>
      </c>
      <c r="I426" s="281"/>
      <c r="J426" s="1005" t="str">
        <f t="shared" si="18"/>
        <v>CHYBNÁ CENA</v>
      </c>
    </row>
    <row r="427" spans="1:10">
      <c r="A427" s="282">
        <v>421</v>
      </c>
      <c r="B427" s="318" t="s">
        <v>1424</v>
      </c>
      <c r="C427" s="287" t="s">
        <v>1435</v>
      </c>
      <c r="D427" s="278" t="s">
        <v>4492</v>
      </c>
      <c r="E427" s="279">
        <v>110</v>
      </c>
      <c r="F427" s="1106"/>
      <c r="G427" s="280">
        <f t="shared" si="19"/>
        <v>0</v>
      </c>
      <c r="H427" s="277" t="s">
        <v>3981</v>
      </c>
      <c r="I427" s="281"/>
      <c r="J427" s="1005" t="str">
        <f t="shared" si="18"/>
        <v>CHYBNÁ CENA</v>
      </c>
    </row>
    <row r="428" spans="1:10">
      <c r="A428" s="282">
        <v>422</v>
      </c>
      <c r="B428" s="318" t="s">
        <v>1424</v>
      </c>
      <c r="C428" s="295" t="s">
        <v>1436</v>
      </c>
      <c r="D428" s="278"/>
      <c r="E428" s="279"/>
      <c r="F428" s="1106"/>
      <c r="G428" s="742"/>
      <c r="H428" s="287" t="s">
        <v>3669</v>
      </c>
      <c r="I428" s="281"/>
      <c r="J428" s="1005" t="str">
        <f t="shared" si="18"/>
        <v/>
      </c>
    </row>
    <row r="429" spans="1:10">
      <c r="A429" s="282">
        <v>423</v>
      </c>
      <c r="B429" s="318" t="s">
        <v>1424</v>
      </c>
      <c r="C429" s="287" t="s">
        <v>1437</v>
      </c>
      <c r="D429" s="278" t="s">
        <v>4492</v>
      </c>
      <c r="E429" s="279">
        <v>20</v>
      </c>
      <c r="F429" s="1106"/>
      <c r="G429" s="280">
        <f t="shared" ref="G429:G436" si="20">E429*F429</f>
        <v>0</v>
      </c>
      <c r="H429" s="277" t="s">
        <v>3976</v>
      </c>
      <c r="I429" s="281"/>
      <c r="J429" s="1005" t="str">
        <f t="shared" si="18"/>
        <v>CHYBNÁ CENA</v>
      </c>
    </row>
    <row r="430" spans="1:10">
      <c r="A430" s="282">
        <v>424</v>
      </c>
      <c r="B430" s="318" t="s">
        <v>1424</v>
      </c>
      <c r="C430" s="287"/>
      <c r="D430" s="278" t="s">
        <v>4492</v>
      </c>
      <c r="E430" s="279">
        <v>10</v>
      </c>
      <c r="F430" s="1106"/>
      <c r="G430" s="280">
        <f t="shared" si="20"/>
        <v>0</v>
      </c>
      <c r="H430" s="277" t="s">
        <v>4314</v>
      </c>
      <c r="I430" s="281"/>
      <c r="J430" s="1005" t="str">
        <f t="shared" si="18"/>
        <v>CHYBNÁ CENA</v>
      </c>
    </row>
    <row r="431" spans="1:10">
      <c r="A431" s="282">
        <v>425</v>
      </c>
      <c r="B431" s="318" t="s">
        <v>1424</v>
      </c>
      <c r="C431" s="287"/>
      <c r="D431" s="278" t="s">
        <v>4492</v>
      </c>
      <c r="E431" s="279">
        <v>120</v>
      </c>
      <c r="F431" s="1106"/>
      <c r="G431" s="280">
        <f t="shared" si="20"/>
        <v>0</v>
      </c>
      <c r="H431" s="277" t="s">
        <v>3978</v>
      </c>
      <c r="I431" s="281"/>
      <c r="J431" s="1005" t="str">
        <f t="shared" si="18"/>
        <v>CHYBNÁ CENA</v>
      </c>
    </row>
    <row r="432" spans="1:10">
      <c r="A432" s="282">
        <v>426</v>
      </c>
      <c r="B432" s="318" t="s">
        <v>1424</v>
      </c>
      <c r="C432" s="287"/>
      <c r="D432" s="278" t="s">
        <v>4492</v>
      </c>
      <c r="E432" s="279">
        <v>190</v>
      </c>
      <c r="F432" s="1106"/>
      <c r="G432" s="280">
        <f t="shared" si="20"/>
        <v>0</v>
      </c>
      <c r="H432" s="287" t="s">
        <v>3979</v>
      </c>
      <c r="I432" s="281"/>
      <c r="J432" s="1005" t="str">
        <f t="shared" si="18"/>
        <v>CHYBNÁ CENA</v>
      </c>
    </row>
    <row r="433" spans="1:10">
      <c r="A433" s="282">
        <v>427</v>
      </c>
      <c r="B433" s="318" t="s">
        <v>1424</v>
      </c>
      <c r="C433" s="287"/>
      <c r="D433" s="278" t="s">
        <v>4492</v>
      </c>
      <c r="E433" s="279">
        <v>170</v>
      </c>
      <c r="F433" s="1106"/>
      <c r="G433" s="280">
        <f t="shared" si="20"/>
        <v>0</v>
      </c>
      <c r="H433" s="287" t="s">
        <v>1493</v>
      </c>
      <c r="I433" s="281"/>
      <c r="J433" s="1005" t="str">
        <f t="shared" si="18"/>
        <v>CHYBNÁ CENA</v>
      </c>
    </row>
    <row r="434" spans="1:10">
      <c r="A434" s="282">
        <v>428</v>
      </c>
      <c r="B434" s="318" t="s">
        <v>1424</v>
      </c>
      <c r="C434" s="287"/>
      <c r="D434" s="278" t="s">
        <v>4492</v>
      </c>
      <c r="E434" s="279">
        <v>50</v>
      </c>
      <c r="F434" s="1106"/>
      <c r="G434" s="280">
        <f t="shared" si="20"/>
        <v>0</v>
      </c>
      <c r="H434" s="287" t="s">
        <v>3981</v>
      </c>
      <c r="I434" s="281"/>
      <c r="J434" s="1005" t="str">
        <f t="shared" si="18"/>
        <v>CHYBNÁ CENA</v>
      </c>
    </row>
    <row r="435" spans="1:10">
      <c r="A435" s="282">
        <v>429</v>
      </c>
      <c r="B435" s="318" t="s">
        <v>1424</v>
      </c>
      <c r="C435" s="287"/>
      <c r="D435" s="278" t="s">
        <v>4492</v>
      </c>
      <c r="E435" s="279">
        <v>120</v>
      </c>
      <c r="F435" s="1106"/>
      <c r="G435" s="280">
        <f t="shared" si="20"/>
        <v>0</v>
      </c>
      <c r="H435" s="287" t="s">
        <v>3982</v>
      </c>
      <c r="I435" s="281"/>
      <c r="J435" s="1005" t="str">
        <f t="shared" si="18"/>
        <v>CHYBNÁ CENA</v>
      </c>
    </row>
    <row r="436" spans="1:10">
      <c r="A436" s="282">
        <v>430</v>
      </c>
      <c r="B436" s="318" t="s">
        <v>1424</v>
      </c>
      <c r="C436" s="287"/>
      <c r="D436" s="278" t="s">
        <v>4492</v>
      </c>
      <c r="E436" s="279">
        <v>230</v>
      </c>
      <c r="F436" s="1106"/>
      <c r="G436" s="280">
        <f t="shared" si="20"/>
        <v>0</v>
      </c>
      <c r="H436" s="287" t="s">
        <v>3983</v>
      </c>
      <c r="I436" s="281"/>
      <c r="J436" s="1005" t="str">
        <f t="shared" si="18"/>
        <v>CHYBNÁ CENA</v>
      </c>
    </row>
    <row r="437" spans="1:10">
      <c r="A437" s="282">
        <v>431</v>
      </c>
      <c r="B437" s="319"/>
      <c r="C437" s="307"/>
      <c r="D437" s="302"/>
      <c r="E437" s="303"/>
      <c r="F437" s="1108"/>
      <c r="G437" s="742"/>
      <c r="H437" s="320"/>
      <c r="I437" s="281"/>
      <c r="J437" s="1005" t="str">
        <f t="shared" si="18"/>
        <v/>
      </c>
    </row>
    <row r="438" spans="1:10" ht="16.5">
      <c r="A438" s="282">
        <v>432</v>
      </c>
      <c r="B438" s="321" t="s">
        <v>1438</v>
      </c>
      <c r="C438" s="322" t="s">
        <v>4697</v>
      </c>
      <c r="D438" s="278"/>
      <c r="E438" s="279"/>
      <c r="F438" s="1106"/>
      <c r="G438" s="742"/>
      <c r="H438" s="277"/>
      <c r="I438" s="281"/>
      <c r="J438" s="1005" t="str">
        <f t="shared" si="18"/>
        <v/>
      </c>
    </row>
    <row r="439" spans="1:10">
      <c r="A439" s="282">
        <v>433</v>
      </c>
      <c r="B439" s="319"/>
      <c r="C439" s="307"/>
      <c r="D439" s="302"/>
      <c r="E439" s="303"/>
      <c r="F439" s="1108"/>
      <c r="G439" s="742"/>
      <c r="H439" s="320"/>
      <c r="I439" s="281"/>
      <c r="J439" s="1005" t="str">
        <f t="shared" si="18"/>
        <v/>
      </c>
    </row>
    <row r="440" spans="1:10">
      <c r="A440" s="282">
        <v>434</v>
      </c>
      <c r="B440" s="317">
        <v>787</v>
      </c>
      <c r="C440" s="288" t="s">
        <v>1439</v>
      </c>
      <c r="D440" s="278" t="s">
        <v>3792</v>
      </c>
      <c r="E440" s="279">
        <v>1</v>
      </c>
      <c r="F440" s="1106"/>
      <c r="G440" s="280">
        <f>E440*F440</f>
        <v>0</v>
      </c>
      <c r="H440" s="277" t="s">
        <v>3669</v>
      </c>
      <c r="I440" s="281"/>
      <c r="J440" s="1005" t="str">
        <f t="shared" si="18"/>
        <v>CHYBNÁ CENA</v>
      </c>
    </row>
    <row r="441" spans="1:10">
      <c r="A441" s="282">
        <v>435</v>
      </c>
      <c r="B441" s="317" t="s">
        <v>1438</v>
      </c>
      <c r="C441" s="288" t="s">
        <v>1440</v>
      </c>
      <c r="D441" s="290"/>
      <c r="E441" s="291"/>
      <c r="F441" s="1107"/>
      <c r="G441" s="742"/>
      <c r="H441" s="289" t="s">
        <v>3669</v>
      </c>
      <c r="I441" s="281"/>
      <c r="J441" s="1005" t="str">
        <f t="shared" si="18"/>
        <v/>
      </c>
    </row>
    <row r="442" spans="1:10">
      <c r="A442" s="282">
        <v>436</v>
      </c>
      <c r="B442" s="317" t="s">
        <v>1438</v>
      </c>
      <c r="C442" s="288" t="s">
        <v>1441</v>
      </c>
      <c r="D442" s="290" t="s">
        <v>3792</v>
      </c>
      <c r="E442" s="291">
        <v>2</v>
      </c>
      <c r="F442" s="1107"/>
      <c r="G442" s="280">
        <f t="shared" ref="G442:G452" si="21">E442*F442</f>
        <v>0</v>
      </c>
      <c r="H442" s="287" t="s">
        <v>3976</v>
      </c>
      <c r="I442" s="281"/>
      <c r="J442" s="1005" t="str">
        <f t="shared" si="18"/>
        <v>CHYBNÁ CENA</v>
      </c>
    </row>
    <row r="443" spans="1:10">
      <c r="A443" s="282">
        <v>437</v>
      </c>
      <c r="B443" s="317" t="s">
        <v>1438</v>
      </c>
      <c r="C443" s="287"/>
      <c r="D443" s="290" t="s">
        <v>3792</v>
      </c>
      <c r="E443" s="291">
        <v>14</v>
      </c>
      <c r="F443" s="1107"/>
      <c r="G443" s="280">
        <f t="shared" si="21"/>
        <v>0</v>
      </c>
      <c r="H443" s="287" t="s">
        <v>3978</v>
      </c>
      <c r="I443" s="281"/>
      <c r="J443" s="1005" t="str">
        <f t="shared" si="18"/>
        <v>CHYBNÁ CENA</v>
      </c>
    </row>
    <row r="444" spans="1:10">
      <c r="A444" s="282">
        <v>438</v>
      </c>
      <c r="B444" s="317" t="s">
        <v>1438</v>
      </c>
      <c r="C444" s="287"/>
      <c r="D444" s="290" t="s">
        <v>3792</v>
      </c>
      <c r="E444" s="291">
        <v>25</v>
      </c>
      <c r="F444" s="1107"/>
      <c r="G444" s="280">
        <f t="shared" si="21"/>
        <v>0</v>
      </c>
      <c r="H444" s="287" t="s">
        <v>3979</v>
      </c>
      <c r="I444" s="281"/>
      <c r="J444" s="1005" t="str">
        <f t="shared" si="18"/>
        <v>CHYBNÁ CENA</v>
      </c>
    </row>
    <row r="445" spans="1:10">
      <c r="A445" s="282">
        <v>439</v>
      </c>
      <c r="B445" s="317" t="s">
        <v>1438</v>
      </c>
      <c r="C445" s="287"/>
      <c r="D445" s="290" t="s">
        <v>3792</v>
      </c>
      <c r="E445" s="291">
        <v>17</v>
      </c>
      <c r="F445" s="1107"/>
      <c r="G445" s="280">
        <f t="shared" si="21"/>
        <v>0</v>
      </c>
      <c r="H445" s="287" t="s">
        <v>3980</v>
      </c>
      <c r="I445" s="281"/>
      <c r="J445" s="1005" t="str">
        <f t="shared" si="18"/>
        <v>CHYBNÁ CENA</v>
      </c>
    </row>
    <row r="446" spans="1:10">
      <c r="A446" s="282">
        <v>440</v>
      </c>
      <c r="B446" s="317" t="s">
        <v>1438</v>
      </c>
      <c r="C446" s="287"/>
      <c r="D446" s="290" t="s">
        <v>3792</v>
      </c>
      <c r="E446" s="291">
        <v>1</v>
      </c>
      <c r="F446" s="1107"/>
      <c r="G446" s="280">
        <f t="shared" si="21"/>
        <v>0</v>
      </c>
      <c r="H446" s="287" t="s">
        <v>3981</v>
      </c>
      <c r="I446" s="281"/>
      <c r="J446" s="1005" t="str">
        <f t="shared" si="18"/>
        <v>CHYBNÁ CENA</v>
      </c>
    </row>
    <row r="447" spans="1:10">
      <c r="A447" s="282">
        <v>441</v>
      </c>
      <c r="B447" s="317" t="s">
        <v>1438</v>
      </c>
      <c r="C447" s="287"/>
      <c r="D447" s="290" t="s">
        <v>3792</v>
      </c>
      <c r="E447" s="291">
        <v>7</v>
      </c>
      <c r="F447" s="1107"/>
      <c r="G447" s="280">
        <f t="shared" si="21"/>
        <v>0</v>
      </c>
      <c r="H447" s="287" t="s">
        <v>3982</v>
      </c>
      <c r="I447" s="281"/>
      <c r="J447" s="1005" t="str">
        <f t="shared" si="18"/>
        <v>CHYBNÁ CENA</v>
      </c>
    </row>
    <row r="448" spans="1:10">
      <c r="A448" s="282">
        <v>442</v>
      </c>
      <c r="B448" s="317" t="s">
        <v>1438</v>
      </c>
      <c r="C448" s="287"/>
      <c r="D448" s="290" t="s">
        <v>3792</v>
      </c>
      <c r="E448" s="291">
        <v>77</v>
      </c>
      <c r="F448" s="1107"/>
      <c r="G448" s="280">
        <f t="shared" si="21"/>
        <v>0</v>
      </c>
      <c r="H448" s="287" t="s">
        <v>3983</v>
      </c>
      <c r="I448" s="281"/>
      <c r="J448" s="1005" t="str">
        <f t="shared" si="18"/>
        <v>CHYBNÁ CENA</v>
      </c>
    </row>
    <row r="449" spans="1:10">
      <c r="A449" s="282">
        <v>443</v>
      </c>
      <c r="B449" s="317" t="s">
        <v>1438</v>
      </c>
      <c r="C449" s="288" t="s">
        <v>1442</v>
      </c>
      <c r="D449" s="290" t="s">
        <v>1443</v>
      </c>
      <c r="E449" s="291">
        <v>4</v>
      </c>
      <c r="F449" s="1107"/>
      <c r="G449" s="280">
        <f t="shared" si="21"/>
        <v>0</v>
      </c>
      <c r="H449" s="287" t="s">
        <v>4313</v>
      </c>
      <c r="I449" s="281"/>
      <c r="J449" s="1005" t="str">
        <f t="shared" si="18"/>
        <v>CHYBNÁ CENA</v>
      </c>
    </row>
    <row r="450" spans="1:10">
      <c r="A450" s="282">
        <v>444</v>
      </c>
      <c r="B450" s="317" t="s">
        <v>1438</v>
      </c>
      <c r="C450" s="288"/>
      <c r="D450" s="290" t="s">
        <v>1443</v>
      </c>
      <c r="E450" s="291">
        <v>3</v>
      </c>
      <c r="F450" s="1107"/>
      <c r="G450" s="280">
        <f t="shared" si="21"/>
        <v>0</v>
      </c>
      <c r="H450" s="289" t="s">
        <v>4314</v>
      </c>
      <c r="I450" s="281"/>
      <c r="J450" s="1005" t="str">
        <f t="shared" si="18"/>
        <v>CHYBNÁ CENA</v>
      </c>
    </row>
    <row r="451" spans="1:10">
      <c r="A451" s="282">
        <v>445</v>
      </c>
      <c r="B451" s="317" t="s">
        <v>1438</v>
      </c>
      <c r="C451" s="288"/>
      <c r="D451" s="278" t="s">
        <v>1443</v>
      </c>
      <c r="E451" s="279">
        <v>145</v>
      </c>
      <c r="F451" s="1106"/>
      <c r="G451" s="280">
        <f t="shared" si="21"/>
        <v>0</v>
      </c>
      <c r="H451" s="277" t="s">
        <v>3979</v>
      </c>
      <c r="I451" s="281"/>
      <c r="J451" s="1005" t="str">
        <f t="shared" si="18"/>
        <v>CHYBNÁ CENA</v>
      </c>
    </row>
    <row r="452" spans="1:10">
      <c r="A452" s="282">
        <v>446</v>
      </c>
      <c r="B452" s="317" t="s">
        <v>1438</v>
      </c>
      <c r="C452" s="288"/>
      <c r="D452" s="278" t="s">
        <v>1443</v>
      </c>
      <c r="E452" s="279">
        <v>92</v>
      </c>
      <c r="F452" s="1106"/>
      <c r="G452" s="280">
        <f t="shared" si="21"/>
        <v>0</v>
      </c>
      <c r="H452" s="277" t="s">
        <v>3980</v>
      </c>
      <c r="I452" s="281"/>
      <c r="J452" s="1005" t="str">
        <f t="shared" si="18"/>
        <v>CHYBNÁ CENA</v>
      </c>
    </row>
    <row r="453" spans="1:10">
      <c r="A453" s="282">
        <v>447</v>
      </c>
      <c r="B453" s="317" t="s">
        <v>1438</v>
      </c>
      <c r="C453" s="288" t="s">
        <v>1444</v>
      </c>
      <c r="D453" s="278"/>
      <c r="E453" s="279"/>
      <c r="F453" s="1106"/>
      <c r="G453" s="742"/>
      <c r="H453" s="277" t="s">
        <v>3669</v>
      </c>
      <c r="I453" s="281"/>
      <c r="J453" s="1005" t="str">
        <f t="shared" si="18"/>
        <v/>
      </c>
    </row>
    <row r="454" spans="1:10">
      <c r="A454" s="282">
        <v>448</v>
      </c>
      <c r="B454" s="317" t="s">
        <v>1438</v>
      </c>
      <c r="C454" s="288" t="s">
        <v>1444</v>
      </c>
      <c r="D454" s="290" t="s">
        <v>1443</v>
      </c>
      <c r="E454" s="291">
        <v>4</v>
      </c>
      <c r="F454" s="1107"/>
      <c r="G454" s="280">
        <f t="shared" ref="G454:G473" si="22">E454*F454</f>
        <v>0</v>
      </c>
      <c r="H454" s="289" t="s">
        <v>4314</v>
      </c>
      <c r="I454" s="281"/>
      <c r="J454" s="1005" t="str">
        <f t="shared" ref="J454:J475" si="23">IF((ISBLANK(D454)),"",IF(G454&lt;=0,"CHYBNÁ CENA",""))</f>
        <v>CHYBNÁ CENA</v>
      </c>
    </row>
    <row r="455" spans="1:10">
      <c r="A455" s="282">
        <v>449</v>
      </c>
      <c r="B455" s="317" t="s">
        <v>1438</v>
      </c>
      <c r="C455" s="288"/>
      <c r="D455" s="290" t="s">
        <v>3792</v>
      </c>
      <c r="E455" s="291">
        <v>24</v>
      </c>
      <c r="F455" s="1107"/>
      <c r="G455" s="280">
        <f t="shared" si="22"/>
        <v>0</v>
      </c>
      <c r="H455" s="289" t="s">
        <v>3978</v>
      </c>
      <c r="I455" s="281"/>
      <c r="J455" s="1005" t="str">
        <f t="shared" si="23"/>
        <v>CHYBNÁ CENA</v>
      </c>
    </row>
    <row r="456" spans="1:10">
      <c r="A456" s="282">
        <v>450</v>
      </c>
      <c r="B456" s="317" t="s">
        <v>1438</v>
      </c>
      <c r="C456" s="288"/>
      <c r="D456" s="278" t="s">
        <v>3792</v>
      </c>
      <c r="E456" s="279">
        <v>120</v>
      </c>
      <c r="F456" s="1106"/>
      <c r="G456" s="280">
        <f t="shared" si="22"/>
        <v>0</v>
      </c>
      <c r="H456" s="277" t="s">
        <v>3979</v>
      </c>
      <c r="I456" s="281"/>
      <c r="J456" s="1005" t="str">
        <f t="shared" si="23"/>
        <v>CHYBNÁ CENA</v>
      </c>
    </row>
    <row r="457" spans="1:10">
      <c r="A457" s="282">
        <v>451</v>
      </c>
      <c r="B457" s="317" t="s">
        <v>1438</v>
      </c>
      <c r="C457" s="288"/>
      <c r="D457" s="278" t="s">
        <v>3792</v>
      </c>
      <c r="E457" s="279">
        <v>98</v>
      </c>
      <c r="F457" s="1106"/>
      <c r="G457" s="280">
        <f t="shared" si="22"/>
        <v>0</v>
      </c>
      <c r="H457" s="277" t="s">
        <v>3980</v>
      </c>
      <c r="I457" s="281"/>
      <c r="J457" s="1005" t="str">
        <f t="shared" si="23"/>
        <v>CHYBNÁ CENA</v>
      </c>
    </row>
    <row r="458" spans="1:10">
      <c r="A458" s="282">
        <v>452</v>
      </c>
      <c r="B458" s="317" t="s">
        <v>1438</v>
      </c>
      <c r="C458" s="288"/>
      <c r="D458" s="278" t="s">
        <v>3792</v>
      </c>
      <c r="E458" s="279">
        <v>26</v>
      </c>
      <c r="F458" s="1106"/>
      <c r="G458" s="280">
        <f t="shared" si="22"/>
        <v>0</v>
      </c>
      <c r="H458" s="277" t="s">
        <v>3982</v>
      </c>
      <c r="I458" s="281"/>
      <c r="J458" s="1005" t="str">
        <f t="shared" si="23"/>
        <v>CHYBNÁ CENA</v>
      </c>
    </row>
    <row r="459" spans="1:10">
      <c r="A459" s="282">
        <v>453</v>
      </c>
      <c r="B459" s="317" t="s">
        <v>1438</v>
      </c>
      <c r="C459" s="288"/>
      <c r="D459" s="278" t="s">
        <v>3792</v>
      </c>
      <c r="E459" s="279">
        <v>80</v>
      </c>
      <c r="F459" s="1106"/>
      <c r="G459" s="280">
        <f t="shared" si="22"/>
        <v>0</v>
      </c>
      <c r="H459" s="277" t="s">
        <v>3983</v>
      </c>
      <c r="I459" s="281"/>
      <c r="J459" s="1005" t="str">
        <f t="shared" si="23"/>
        <v>CHYBNÁ CENA</v>
      </c>
    </row>
    <row r="460" spans="1:10">
      <c r="A460" s="282">
        <v>454</v>
      </c>
      <c r="B460" s="317" t="s">
        <v>1438</v>
      </c>
      <c r="C460" s="288"/>
      <c r="D460" s="278" t="s">
        <v>3792</v>
      </c>
      <c r="E460" s="279">
        <v>16</v>
      </c>
      <c r="F460" s="1106"/>
      <c r="G460" s="280">
        <f t="shared" si="22"/>
        <v>0</v>
      </c>
      <c r="H460" s="277" t="s">
        <v>3984</v>
      </c>
      <c r="I460" s="281"/>
      <c r="J460" s="1005" t="str">
        <f t="shared" si="23"/>
        <v>CHYBNÁ CENA</v>
      </c>
    </row>
    <row r="461" spans="1:10">
      <c r="A461" s="282">
        <v>455</v>
      </c>
      <c r="B461" s="317" t="s">
        <v>1438</v>
      </c>
      <c r="C461" s="288" t="s">
        <v>1445</v>
      </c>
      <c r="D461" s="278" t="s">
        <v>3792</v>
      </c>
      <c r="E461" s="279">
        <v>6</v>
      </c>
      <c r="F461" s="1106"/>
      <c r="G461" s="280">
        <f t="shared" si="22"/>
        <v>0</v>
      </c>
      <c r="H461" s="277" t="s">
        <v>3979</v>
      </c>
      <c r="I461" s="281"/>
      <c r="J461" s="1005" t="str">
        <f t="shared" si="23"/>
        <v>CHYBNÁ CENA</v>
      </c>
    </row>
    <row r="462" spans="1:10">
      <c r="A462" s="282">
        <v>456</v>
      </c>
      <c r="B462" s="317" t="s">
        <v>1438</v>
      </c>
      <c r="C462" s="288" t="s">
        <v>1446</v>
      </c>
      <c r="D462" s="278" t="s">
        <v>3792</v>
      </c>
      <c r="E462" s="279">
        <v>76</v>
      </c>
      <c r="F462" s="1106"/>
      <c r="G462" s="280">
        <f t="shared" si="22"/>
        <v>0</v>
      </c>
      <c r="H462" s="277" t="s">
        <v>3669</v>
      </c>
      <c r="I462" s="281"/>
      <c r="J462" s="1005" t="str">
        <f t="shared" si="23"/>
        <v>CHYBNÁ CENA</v>
      </c>
    </row>
    <row r="463" spans="1:10" ht="25.5">
      <c r="A463" s="282">
        <v>457</v>
      </c>
      <c r="B463" s="317" t="s">
        <v>1438</v>
      </c>
      <c r="C463" s="288" t="s">
        <v>1447</v>
      </c>
      <c r="D463" s="290" t="s">
        <v>3792</v>
      </c>
      <c r="E463" s="291">
        <v>1</v>
      </c>
      <c r="F463" s="1107"/>
      <c r="G463" s="280">
        <f t="shared" si="22"/>
        <v>0</v>
      </c>
      <c r="H463" s="289" t="s">
        <v>1448</v>
      </c>
      <c r="I463" s="292"/>
      <c r="J463" s="1005" t="str">
        <f t="shared" si="23"/>
        <v>CHYBNÁ CENA</v>
      </c>
    </row>
    <row r="464" spans="1:10">
      <c r="A464" s="282">
        <v>458</v>
      </c>
      <c r="B464" s="317" t="s">
        <v>1438</v>
      </c>
      <c r="C464" s="288" t="s">
        <v>1449</v>
      </c>
      <c r="D464" s="278" t="s">
        <v>1062</v>
      </c>
      <c r="E464" s="279">
        <v>400</v>
      </c>
      <c r="F464" s="1106"/>
      <c r="G464" s="280">
        <f t="shared" si="22"/>
        <v>0</v>
      </c>
      <c r="H464" s="277" t="s">
        <v>3669</v>
      </c>
      <c r="I464" s="281"/>
      <c r="J464" s="1005" t="str">
        <f t="shared" si="23"/>
        <v>CHYBNÁ CENA</v>
      </c>
    </row>
    <row r="465" spans="1:10">
      <c r="A465" s="282">
        <v>459</v>
      </c>
      <c r="B465" s="317" t="s">
        <v>1438</v>
      </c>
      <c r="C465" s="288" t="s">
        <v>1450</v>
      </c>
      <c r="D465" s="278" t="s">
        <v>2952</v>
      </c>
      <c r="E465" s="279">
        <v>230</v>
      </c>
      <c r="F465" s="1106"/>
      <c r="G465" s="280">
        <f t="shared" si="22"/>
        <v>0</v>
      </c>
      <c r="H465" s="277" t="s">
        <v>3669</v>
      </c>
      <c r="I465" s="281"/>
      <c r="J465" s="1005" t="str">
        <f t="shared" si="23"/>
        <v>CHYBNÁ CENA</v>
      </c>
    </row>
    <row r="466" spans="1:10">
      <c r="A466" s="282">
        <v>460</v>
      </c>
      <c r="B466" s="317" t="s">
        <v>1438</v>
      </c>
      <c r="C466" s="288" t="s">
        <v>1451</v>
      </c>
      <c r="D466" s="278" t="s">
        <v>3792</v>
      </c>
      <c r="E466" s="279">
        <v>1</v>
      </c>
      <c r="F466" s="1106"/>
      <c r="G466" s="280">
        <f t="shared" si="22"/>
        <v>0</v>
      </c>
      <c r="H466" s="277" t="s">
        <v>3669</v>
      </c>
      <c r="I466" s="281"/>
      <c r="J466" s="1005" t="str">
        <f t="shared" si="23"/>
        <v>CHYBNÁ CENA</v>
      </c>
    </row>
    <row r="467" spans="1:10">
      <c r="A467" s="282">
        <v>461</v>
      </c>
      <c r="B467" s="317" t="s">
        <v>1438</v>
      </c>
      <c r="C467" s="288" t="s">
        <v>1452</v>
      </c>
      <c r="D467" s="278" t="s">
        <v>2952</v>
      </c>
      <c r="E467" s="279">
        <v>18</v>
      </c>
      <c r="F467" s="1106"/>
      <c r="G467" s="280">
        <f t="shared" si="22"/>
        <v>0</v>
      </c>
      <c r="H467" s="277" t="s">
        <v>3669</v>
      </c>
      <c r="I467" s="281"/>
      <c r="J467" s="1005" t="str">
        <f t="shared" si="23"/>
        <v>CHYBNÁ CENA</v>
      </c>
    </row>
    <row r="468" spans="1:10">
      <c r="A468" s="282">
        <v>462</v>
      </c>
      <c r="B468" s="317" t="s">
        <v>1438</v>
      </c>
      <c r="C468" s="288" t="s">
        <v>1453</v>
      </c>
      <c r="D468" s="278" t="s">
        <v>3792</v>
      </c>
      <c r="E468" s="291">
        <v>15</v>
      </c>
      <c r="F468" s="1106"/>
      <c r="G468" s="280">
        <f t="shared" si="22"/>
        <v>0</v>
      </c>
      <c r="H468" s="277" t="s">
        <v>3669</v>
      </c>
      <c r="I468" s="281"/>
      <c r="J468" s="1005" t="str">
        <f t="shared" si="23"/>
        <v>CHYBNÁ CENA</v>
      </c>
    </row>
    <row r="469" spans="1:10">
      <c r="A469" s="282">
        <v>463</v>
      </c>
      <c r="B469" s="317" t="s">
        <v>1438</v>
      </c>
      <c r="C469" s="288" t="s">
        <v>1454</v>
      </c>
      <c r="D469" s="278" t="s">
        <v>2755</v>
      </c>
      <c r="E469" s="279">
        <v>1</v>
      </c>
      <c r="F469" s="1106"/>
      <c r="G469" s="280">
        <f t="shared" si="22"/>
        <v>0</v>
      </c>
      <c r="H469" s="277" t="s">
        <v>3669</v>
      </c>
      <c r="I469" s="281"/>
      <c r="J469" s="1005" t="str">
        <f t="shared" si="23"/>
        <v>CHYBNÁ CENA</v>
      </c>
    </row>
    <row r="470" spans="1:10">
      <c r="A470" s="282">
        <v>464</v>
      </c>
      <c r="B470" s="317" t="s">
        <v>1438</v>
      </c>
      <c r="C470" s="288" t="s">
        <v>1455</v>
      </c>
      <c r="D470" s="278" t="s">
        <v>2755</v>
      </c>
      <c r="E470" s="279">
        <v>1</v>
      </c>
      <c r="F470" s="1106"/>
      <c r="G470" s="280">
        <f t="shared" si="22"/>
        <v>0</v>
      </c>
      <c r="H470" s="277" t="s">
        <v>3669</v>
      </c>
      <c r="I470" s="281"/>
      <c r="J470" s="1005" t="str">
        <f t="shared" si="23"/>
        <v>CHYBNÁ CENA</v>
      </c>
    </row>
    <row r="471" spans="1:10" ht="25.5">
      <c r="A471" s="282">
        <v>465</v>
      </c>
      <c r="B471" s="317" t="s">
        <v>1438</v>
      </c>
      <c r="C471" s="288" t="s">
        <v>1456</v>
      </c>
      <c r="D471" s="278" t="s">
        <v>2755</v>
      </c>
      <c r="E471" s="279">
        <v>1</v>
      </c>
      <c r="F471" s="1106"/>
      <c r="G471" s="280">
        <f t="shared" si="22"/>
        <v>0</v>
      </c>
      <c r="H471" s="277" t="s">
        <v>3669</v>
      </c>
      <c r="I471" s="281"/>
      <c r="J471" s="1005" t="str">
        <f t="shared" si="23"/>
        <v>CHYBNÁ CENA</v>
      </c>
    </row>
    <row r="472" spans="1:10">
      <c r="A472" s="282">
        <v>466</v>
      </c>
      <c r="B472" s="317" t="s">
        <v>1438</v>
      </c>
      <c r="C472" s="288" t="s">
        <v>1457</v>
      </c>
      <c r="D472" s="278" t="s">
        <v>2755</v>
      </c>
      <c r="E472" s="279">
        <v>1</v>
      </c>
      <c r="F472" s="1106"/>
      <c r="G472" s="280">
        <f t="shared" si="22"/>
        <v>0</v>
      </c>
      <c r="H472" s="277" t="s">
        <v>3669</v>
      </c>
      <c r="I472" s="281"/>
      <c r="J472" s="1005" t="str">
        <f t="shared" si="23"/>
        <v>CHYBNÁ CENA</v>
      </c>
    </row>
    <row r="473" spans="1:10" ht="25.5">
      <c r="A473" s="282">
        <v>467</v>
      </c>
      <c r="B473" s="317" t="s">
        <v>1438</v>
      </c>
      <c r="C473" s="288" t="s">
        <v>1458</v>
      </c>
      <c r="D473" s="278" t="s">
        <v>2755</v>
      </c>
      <c r="E473" s="279">
        <v>1</v>
      </c>
      <c r="F473" s="1106"/>
      <c r="G473" s="280">
        <f t="shared" si="22"/>
        <v>0</v>
      </c>
      <c r="H473" s="277" t="s">
        <v>3669</v>
      </c>
      <c r="I473" s="281"/>
      <c r="J473" s="1005" t="str">
        <f t="shared" si="23"/>
        <v>CHYBNÁ CENA</v>
      </c>
    </row>
    <row r="474" spans="1:10">
      <c r="A474" s="282">
        <v>468</v>
      </c>
      <c r="B474" s="319"/>
      <c r="C474" s="307"/>
      <c r="D474" s="302"/>
      <c r="E474" s="303"/>
      <c r="F474" s="1108"/>
      <c r="G474" s="280"/>
      <c r="H474" s="323"/>
      <c r="I474" s="281"/>
      <c r="J474" s="1005" t="str">
        <f t="shared" si="23"/>
        <v/>
      </c>
    </row>
    <row r="475" spans="1:10">
      <c r="A475" s="282">
        <v>469</v>
      </c>
      <c r="B475" s="324" t="s">
        <v>2565</v>
      </c>
      <c r="C475" s="325" t="s">
        <v>2565</v>
      </c>
      <c r="D475" s="327"/>
      <c r="E475" s="328"/>
      <c r="F475" s="1109"/>
      <c r="G475" s="329"/>
      <c r="H475" s="326"/>
      <c r="I475" s="330" t="s">
        <v>2565</v>
      </c>
      <c r="J475" s="1005" t="str">
        <f t="shared" si="23"/>
        <v/>
      </c>
    </row>
    <row r="476" spans="1:10" ht="13.5" thickBot="1">
      <c r="A476" s="405"/>
      <c r="B476" s="406"/>
      <c r="C476" s="407" t="s">
        <v>2956</v>
      </c>
      <c r="D476" s="405"/>
      <c r="E476" s="409"/>
      <c r="F476" s="410"/>
      <c r="G476" s="431">
        <f>SUM(G7:G475)</f>
        <v>0</v>
      </c>
      <c r="H476" s="408"/>
      <c r="I476" s="408"/>
    </row>
    <row r="477" spans="1:10" ht="13.5" thickBot="1">
      <c r="A477" s="1304" t="s">
        <v>45</v>
      </c>
      <c r="B477" s="1305"/>
      <c r="C477" s="1305"/>
      <c r="D477" s="1305"/>
      <c r="E477" s="1305"/>
      <c r="F477" s="1305"/>
      <c r="G477" s="1305"/>
      <c r="H477" s="1305"/>
      <c r="I477" s="1306"/>
    </row>
    <row r="480" spans="1:10">
      <c r="F480" s="1006" t="s">
        <v>245</v>
      </c>
      <c r="G480" s="1007">
        <f>COUNTIF(G6:G475,"&lt;=0")</f>
        <v>414</v>
      </c>
    </row>
  </sheetData>
  <sheetProtection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8"/>
  <sheetViews>
    <sheetView zoomScale="90" zoomScaleNormal="88" workbookViewId="0">
      <pane ySplit="5" topLeftCell="A228" activePane="bottomLeft" state="frozen"/>
      <selection pane="bottomLeft" activeCell="F232" sqref="F232:G232"/>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1012"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2957</v>
      </c>
      <c r="D2" s="1290"/>
      <c r="E2" s="1290"/>
      <c r="F2" s="1290"/>
      <c r="G2" s="1346" t="s">
        <v>2566</v>
      </c>
      <c r="H2" s="944"/>
      <c r="I2" s="3"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ht="13.5" thickBot="1">
      <c r="A6" s="59"/>
      <c r="B6" s="128"/>
      <c r="C6" s="127" t="s">
        <v>2958</v>
      </c>
      <c r="D6" s="129"/>
      <c r="E6" s="129"/>
      <c r="F6" s="1089"/>
      <c r="G6" s="128"/>
      <c r="H6" s="127"/>
      <c r="I6" s="127"/>
      <c r="J6" s="1005" t="str">
        <f t="shared" ref="J6:J69" si="0">IF((ISBLANK(D6)),"",IF(G6&lt;=0,"CHYBNÁ CENA",""))</f>
        <v/>
      </c>
    </row>
    <row r="7" spans="1:10" ht="114.75" customHeight="1">
      <c r="A7" s="856" t="s">
        <v>2959</v>
      </c>
      <c r="B7" s="857"/>
      <c r="C7" s="858" t="s">
        <v>639</v>
      </c>
      <c r="D7" s="860" t="s">
        <v>3792</v>
      </c>
      <c r="E7" s="861">
        <v>1</v>
      </c>
      <c r="F7" s="1090"/>
      <c r="G7" s="862">
        <f>E7*F7</f>
        <v>0</v>
      </c>
      <c r="H7" s="859" t="s">
        <v>2960</v>
      </c>
      <c r="I7" s="863"/>
      <c r="J7" s="1005" t="str">
        <f t="shared" si="0"/>
        <v>CHYBNÁ CENA</v>
      </c>
    </row>
    <row r="8" spans="1:10">
      <c r="A8" s="234"/>
      <c r="B8" s="17"/>
      <c r="C8" s="18"/>
      <c r="D8" s="17"/>
      <c r="E8" s="19"/>
      <c r="F8" s="1024"/>
      <c r="G8" s="749"/>
      <c r="H8" s="18"/>
      <c r="I8" s="235"/>
      <c r="J8" s="1005" t="str">
        <f t="shared" si="0"/>
        <v/>
      </c>
    </row>
    <row r="9" spans="1:10">
      <c r="A9" s="234" t="s">
        <v>2961</v>
      </c>
      <c r="B9" s="17"/>
      <c r="C9" s="18" t="s">
        <v>2962</v>
      </c>
      <c r="D9" s="17" t="s">
        <v>3792</v>
      </c>
      <c r="E9" s="19">
        <v>1</v>
      </c>
      <c r="F9" s="1024"/>
      <c r="G9" s="20">
        <f>E9*F9</f>
        <v>0</v>
      </c>
      <c r="H9" s="18" t="s">
        <v>2963</v>
      </c>
      <c r="I9" s="235"/>
      <c r="J9" s="1005" t="str">
        <f t="shared" si="0"/>
        <v>CHYBNÁ CENA</v>
      </c>
    </row>
    <row r="10" spans="1:10">
      <c r="A10" s="234"/>
      <c r="B10" s="17"/>
      <c r="C10" s="18"/>
      <c r="D10" s="17"/>
      <c r="E10" s="19"/>
      <c r="F10" s="1024"/>
      <c r="G10" s="749"/>
      <c r="H10" s="18"/>
      <c r="I10" s="235"/>
      <c r="J10" s="1005" t="str">
        <f t="shared" si="0"/>
        <v/>
      </c>
    </row>
    <row r="11" spans="1:10">
      <c r="A11" s="234" t="s">
        <v>2964</v>
      </c>
      <c r="B11" s="17"/>
      <c r="C11" s="18" t="s">
        <v>2965</v>
      </c>
      <c r="D11" s="17" t="s">
        <v>3792</v>
      </c>
      <c r="E11" s="19">
        <v>6</v>
      </c>
      <c r="F11" s="1024"/>
      <c r="G11" s="20">
        <f>E11*F11</f>
        <v>0</v>
      </c>
      <c r="H11" s="19" t="s">
        <v>2966</v>
      </c>
      <c r="I11" s="235"/>
      <c r="J11" s="1005" t="str">
        <f t="shared" si="0"/>
        <v>CHYBNÁ CENA</v>
      </c>
    </row>
    <row r="12" spans="1:10">
      <c r="A12" s="234" t="s">
        <v>2964</v>
      </c>
      <c r="B12" s="17"/>
      <c r="C12" s="18" t="s">
        <v>2967</v>
      </c>
      <c r="D12" s="17" t="s">
        <v>3792</v>
      </c>
      <c r="E12" s="19">
        <v>4</v>
      </c>
      <c r="F12" s="1091"/>
      <c r="G12" s="20">
        <f>E12*F12</f>
        <v>0</v>
      </c>
      <c r="H12" s="19" t="s">
        <v>2966</v>
      </c>
      <c r="I12" s="235"/>
      <c r="J12" s="1005" t="str">
        <f t="shared" si="0"/>
        <v>CHYBNÁ CENA</v>
      </c>
    </row>
    <row r="13" spans="1:10">
      <c r="A13" s="234"/>
      <c r="B13" s="17"/>
      <c r="C13" s="18"/>
      <c r="D13" s="17"/>
      <c r="E13" s="19"/>
      <c r="F13" s="1091"/>
      <c r="G13" s="749"/>
      <c r="H13" s="19"/>
      <c r="I13" s="235"/>
      <c r="J13" s="1005" t="str">
        <f t="shared" si="0"/>
        <v/>
      </c>
    </row>
    <row r="14" spans="1:10" ht="26.25" customHeight="1">
      <c r="A14" s="234"/>
      <c r="B14" s="17"/>
      <c r="C14" s="1261" t="s">
        <v>640</v>
      </c>
      <c r="D14" s="17" t="s">
        <v>3792</v>
      </c>
      <c r="E14" s="19">
        <v>20</v>
      </c>
      <c r="F14" s="1024"/>
      <c r="G14" s="20">
        <f>E14*F14</f>
        <v>0</v>
      </c>
      <c r="H14" s="19" t="s">
        <v>2966</v>
      </c>
      <c r="I14" s="235"/>
      <c r="J14" s="1005" t="str">
        <f t="shared" si="0"/>
        <v>CHYBNÁ CENA</v>
      </c>
    </row>
    <row r="15" spans="1:10">
      <c r="A15" s="234"/>
      <c r="B15" s="17"/>
      <c r="C15" s="18"/>
      <c r="D15" s="17"/>
      <c r="E15" s="19"/>
      <c r="F15" s="1024"/>
      <c r="G15" s="749"/>
      <c r="H15" s="18"/>
      <c r="I15" s="235"/>
      <c r="J15" s="1005" t="str">
        <f t="shared" si="0"/>
        <v/>
      </c>
    </row>
    <row r="16" spans="1:10">
      <c r="A16" s="234" t="s">
        <v>2968</v>
      </c>
      <c r="B16" s="17"/>
      <c r="C16" s="95" t="s">
        <v>641</v>
      </c>
      <c r="D16" s="17" t="s">
        <v>3792</v>
      </c>
      <c r="E16" s="19">
        <v>6</v>
      </c>
      <c r="F16" s="1024"/>
      <c r="G16" s="20">
        <f>E16*F16</f>
        <v>0</v>
      </c>
      <c r="H16" s="18" t="s">
        <v>2960</v>
      </c>
      <c r="I16" s="235"/>
      <c r="J16" s="1005" t="str">
        <f t="shared" si="0"/>
        <v>CHYBNÁ CENA</v>
      </c>
    </row>
    <row r="17" spans="1:10">
      <c r="A17" s="234" t="s">
        <v>2968</v>
      </c>
      <c r="B17" s="17"/>
      <c r="C17" s="95" t="s">
        <v>642</v>
      </c>
      <c r="D17" s="17" t="s">
        <v>3792</v>
      </c>
      <c r="E17" s="19">
        <v>4</v>
      </c>
      <c r="F17" s="1024"/>
      <c r="G17" s="20">
        <f>E17*F17</f>
        <v>0</v>
      </c>
      <c r="H17" s="18" t="s">
        <v>2960</v>
      </c>
      <c r="I17" s="235"/>
      <c r="J17" s="1005" t="str">
        <f t="shared" si="0"/>
        <v>CHYBNÁ CENA</v>
      </c>
    </row>
    <row r="18" spans="1:10">
      <c r="A18" s="234" t="s">
        <v>2968</v>
      </c>
      <c r="B18" s="17"/>
      <c r="C18" s="95" t="s">
        <v>643</v>
      </c>
      <c r="D18" s="17" t="s">
        <v>3792</v>
      </c>
      <c r="E18" s="19">
        <v>4</v>
      </c>
      <c r="F18" s="1024"/>
      <c r="G18" s="20">
        <f>E18*F18</f>
        <v>0</v>
      </c>
      <c r="H18" s="18" t="s">
        <v>2960</v>
      </c>
      <c r="I18" s="235"/>
      <c r="J18" s="1005" t="str">
        <f t="shared" si="0"/>
        <v>CHYBNÁ CENA</v>
      </c>
    </row>
    <row r="19" spans="1:10">
      <c r="A19" s="234" t="s">
        <v>2968</v>
      </c>
      <c r="B19" s="17"/>
      <c r="C19" s="95" t="s">
        <v>644</v>
      </c>
      <c r="D19" s="17" t="s">
        <v>3792</v>
      </c>
      <c r="E19" s="58">
        <v>4</v>
      </c>
      <c r="F19" s="1091"/>
      <c r="G19" s="20">
        <f>E19*F19</f>
        <v>0</v>
      </c>
      <c r="H19" s="18" t="s">
        <v>2960</v>
      </c>
      <c r="I19" s="235"/>
      <c r="J19" s="1005" t="str">
        <f t="shared" si="0"/>
        <v>CHYBNÁ CENA</v>
      </c>
    </row>
    <row r="20" spans="1:10">
      <c r="A20" s="234"/>
      <c r="B20" s="17"/>
      <c r="C20" s="18"/>
      <c r="D20" s="17"/>
      <c r="E20" s="19"/>
      <c r="F20" s="1024"/>
      <c r="G20" s="20"/>
      <c r="H20" s="18"/>
      <c r="I20" s="235"/>
      <c r="J20" s="1005" t="str">
        <f t="shared" si="0"/>
        <v/>
      </c>
    </row>
    <row r="21" spans="1:10">
      <c r="A21" s="234"/>
      <c r="B21" s="17"/>
      <c r="C21" s="18" t="s">
        <v>2969</v>
      </c>
      <c r="D21" s="17" t="s">
        <v>2970</v>
      </c>
      <c r="E21" s="19">
        <v>10</v>
      </c>
      <c r="F21" s="1024"/>
      <c r="G21" s="20">
        <f>E21*F21</f>
        <v>0</v>
      </c>
      <c r="H21" s="18"/>
      <c r="I21" s="235"/>
      <c r="J21" s="1005" t="str">
        <f t="shared" si="0"/>
        <v>CHYBNÁ CENA</v>
      </c>
    </row>
    <row r="22" spans="1:10">
      <c r="A22" s="234"/>
      <c r="B22" s="17"/>
      <c r="C22" s="18" t="s">
        <v>2971</v>
      </c>
      <c r="D22" s="17" t="s">
        <v>2970</v>
      </c>
      <c r="E22" s="19">
        <v>14</v>
      </c>
      <c r="F22" s="1024"/>
      <c r="G22" s="20">
        <f>E22*F22</f>
        <v>0</v>
      </c>
      <c r="H22" s="18"/>
      <c r="I22" s="235"/>
      <c r="J22" s="1005" t="str">
        <f t="shared" si="0"/>
        <v>CHYBNÁ CENA</v>
      </c>
    </row>
    <row r="23" spans="1:10">
      <c r="A23" s="234"/>
      <c r="B23" s="17"/>
      <c r="C23" s="18" t="s">
        <v>2972</v>
      </c>
      <c r="D23" s="17" t="s">
        <v>2970</v>
      </c>
      <c r="E23" s="19">
        <v>78.5</v>
      </c>
      <c r="F23" s="1024"/>
      <c r="G23" s="20">
        <f>E23*F23</f>
        <v>0</v>
      </c>
      <c r="H23" s="18"/>
      <c r="I23" s="235"/>
      <c r="J23" s="1005" t="str">
        <f t="shared" si="0"/>
        <v>CHYBNÁ CENA</v>
      </c>
    </row>
    <row r="24" spans="1:10">
      <c r="A24" s="864"/>
      <c r="B24" s="60"/>
      <c r="C24" s="61" t="s">
        <v>2973</v>
      </c>
      <c r="D24" s="60" t="s">
        <v>2970</v>
      </c>
      <c r="E24" s="19">
        <v>2.1</v>
      </c>
      <c r="F24" s="1024"/>
      <c r="G24" s="20">
        <f>E24*F24</f>
        <v>0</v>
      </c>
      <c r="H24" s="61"/>
      <c r="I24" s="245"/>
      <c r="J24" s="1005" t="str">
        <f t="shared" si="0"/>
        <v>CHYBNÁ CENA</v>
      </c>
    </row>
    <row r="25" spans="1:10">
      <c r="A25" s="864"/>
      <c r="B25" s="60"/>
      <c r="C25" s="61"/>
      <c r="D25" s="60"/>
      <c r="E25" s="19"/>
      <c r="F25" s="1024"/>
      <c r="G25" s="20"/>
      <c r="H25" s="61"/>
      <c r="I25" s="245"/>
      <c r="J25" s="1005" t="str">
        <f t="shared" si="0"/>
        <v/>
      </c>
    </row>
    <row r="26" spans="1:10" ht="25.5">
      <c r="A26" s="234"/>
      <c r="B26" s="17"/>
      <c r="C26" s="95" t="s">
        <v>1567</v>
      </c>
      <c r="D26" s="17"/>
      <c r="E26" s="19"/>
      <c r="F26" s="1024"/>
      <c r="G26" s="20"/>
      <c r="H26" s="18"/>
      <c r="I26" s="235"/>
      <c r="J26" s="1005" t="str">
        <f t="shared" si="0"/>
        <v/>
      </c>
    </row>
    <row r="27" spans="1:10" ht="16.5">
      <c r="A27" s="234"/>
      <c r="B27" s="17"/>
      <c r="C27" s="95" t="s">
        <v>645</v>
      </c>
      <c r="D27" s="17" t="s">
        <v>878</v>
      </c>
      <c r="E27" s="19">
        <v>3</v>
      </c>
      <c r="F27" s="1024"/>
      <c r="G27" s="20">
        <f t="shared" ref="G27:G40" si="1">E27*F27</f>
        <v>0</v>
      </c>
      <c r="H27" s="18"/>
      <c r="I27" s="235"/>
      <c r="J27" s="1005" t="str">
        <f t="shared" si="0"/>
        <v>CHYBNÁ CENA</v>
      </c>
    </row>
    <row r="28" spans="1:10" ht="16.5">
      <c r="A28" s="234"/>
      <c r="B28" s="17"/>
      <c r="C28" s="95" t="s">
        <v>646</v>
      </c>
      <c r="D28" s="17" t="s">
        <v>878</v>
      </c>
      <c r="E28" s="19">
        <v>4</v>
      </c>
      <c r="F28" s="1024"/>
      <c r="G28" s="20">
        <f t="shared" si="1"/>
        <v>0</v>
      </c>
      <c r="H28" s="18"/>
      <c r="I28" s="235"/>
      <c r="J28" s="1005" t="str">
        <f t="shared" si="0"/>
        <v>CHYBNÁ CENA</v>
      </c>
    </row>
    <row r="29" spans="1:10" ht="16.5">
      <c r="A29" s="234"/>
      <c r="B29" s="17"/>
      <c r="C29" s="95" t="s">
        <v>647</v>
      </c>
      <c r="D29" s="17" t="s">
        <v>878</v>
      </c>
      <c r="E29" s="19">
        <v>3</v>
      </c>
      <c r="F29" s="1024"/>
      <c r="G29" s="20">
        <f t="shared" si="1"/>
        <v>0</v>
      </c>
      <c r="H29" s="18"/>
      <c r="I29" s="235"/>
      <c r="J29" s="1005" t="str">
        <f t="shared" si="0"/>
        <v>CHYBNÁ CENA</v>
      </c>
    </row>
    <row r="30" spans="1:10" ht="16.5">
      <c r="A30" s="234"/>
      <c r="B30" s="17"/>
      <c r="C30" s="95" t="s">
        <v>648</v>
      </c>
      <c r="D30" s="17" t="s">
        <v>878</v>
      </c>
      <c r="E30" s="19">
        <v>42</v>
      </c>
      <c r="F30" s="1024"/>
      <c r="G30" s="20">
        <f t="shared" si="1"/>
        <v>0</v>
      </c>
      <c r="H30" s="18"/>
      <c r="I30" s="235"/>
      <c r="J30" s="1005" t="str">
        <f t="shared" si="0"/>
        <v>CHYBNÁ CENA</v>
      </c>
    </row>
    <row r="31" spans="1:10" ht="16.5">
      <c r="A31" s="864"/>
      <c r="B31" s="60"/>
      <c r="C31" s="103" t="s">
        <v>649</v>
      </c>
      <c r="D31" s="17" t="s">
        <v>878</v>
      </c>
      <c r="E31" s="19">
        <v>8</v>
      </c>
      <c r="F31" s="1024"/>
      <c r="G31" s="20">
        <f t="shared" si="1"/>
        <v>0</v>
      </c>
      <c r="H31" s="61"/>
      <c r="I31" s="245"/>
      <c r="J31" s="1005" t="str">
        <f t="shared" si="0"/>
        <v>CHYBNÁ CENA</v>
      </c>
    </row>
    <row r="32" spans="1:10" ht="16.5">
      <c r="A32" s="234"/>
      <c r="B32" s="17"/>
      <c r="C32" s="95" t="s">
        <v>650</v>
      </c>
      <c r="D32" s="17" t="s">
        <v>878</v>
      </c>
      <c r="E32" s="19">
        <v>33</v>
      </c>
      <c r="F32" s="1024"/>
      <c r="G32" s="20">
        <f t="shared" si="1"/>
        <v>0</v>
      </c>
      <c r="H32" s="18"/>
      <c r="I32" s="235"/>
      <c r="J32" s="1005" t="str">
        <f t="shared" si="0"/>
        <v>CHYBNÁ CENA</v>
      </c>
    </row>
    <row r="33" spans="1:10" ht="16.5">
      <c r="A33" s="234"/>
      <c r="B33" s="17"/>
      <c r="C33" s="95" t="s">
        <v>651</v>
      </c>
      <c r="D33" s="17" t="s">
        <v>878</v>
      </c>
      <c r="E33" s="19">
        <v>15</v>
      </c>
      <c r="F33" s="1024"/>
      <c r="G33" s="20">
        <f t="shared" si="1"/>
        <v>0</v>
      </c>
      <c r="H33" s="18"/>
      <c r="I33" s="235"/>
      <c r="J33" s="1005" t="str">
        <f t="shared" si="0"/>
        <v>CHYBNÁ CENA</v>
      </c>
    </row>
    <row r="34" spans="1:10" ht="16.5">
      <c r="A34" s="234"/>
      <c r="B34" s="17"/>
      <c r="C34" s="95" t="s">
        <v>652</v>
      </c>
      <c r="D34" s="17" t="s">
        <v>878</v>
      </c>
      <c r="E34" s="19">
        <v>11</v>
      </c>
      <c r="F34" s="1024"/>
      <c r="G34" s="20">
        <f t="shared" si="1"/>
        <v>0</v>
      </c>
      <c r="H34" s="18"/>
      <c r="I34" s="235"/>
      <c r="J34" s="1005" t="str">
        <f t="shared" si="0"/>
        <v>CHYBNÁ CENA</v>
      </c>
    </row>
    <row r="35" spans="1:10" ht="16.5">
      <c r="A35" s="234"/>
      <c r="B35" s="17"/>
      <c r="C35" s="95" t="s">
        <v>653</v>
      </c>
      <c r="D35" s="17" t="s">
        <v>878</v>
      </c>
      <c r="E35" s="19">
        <v>11</v>
      </c>
      <c r="F35" s="1024"/>
      <c r="G35" s="20">
        <f t="shared" si="1"/>
        <v>0</v>
      </c>
      <c r="H35" s="18"/>
      <c r="I35" s="235"/>
      <c r="J35" s="1005" t="str">
        <f t="shared" si="0"/>
        <v>CHYBNÁ CENA</v>
      </c>
    </row>
    <row r="36" spans="1:10" ht="16.5">
      <c r="A36" s="234"/>
      <c r="B36" s="17"/>
      <c r="C36" s="95" t="s">
        <v>654</v>
      </c>
      <c r="D36" s="17" t="s">
        <v>878</v>
      </c>
      <c r="E36" s="19">
        <v>18</v>
      </c>
      <c r="F36" s="1024"/>
      <c r="G36" s="20">
        <f t="shared" si="1"/>
        <v>0</v>
      </c>
      <c r="H36" s="18"/>
      <c r="I36" s="235"/>
      <c r="J36" s="1005" t="str">
        <f t="shared" si="0"/>
        <v>CHYBNÁ CENA</v>
      </c>
    </row>
    <row r="37" spans="1:10" ht="16.5">
      <c r="A37" s="234"/>
      <c r="B37" s="17"/>
      <c r="C37" s="95" t="s">
        <v>655</v>
      </c>
      <c r="D37" s="17" t="s">
        <v>878</v>
      </c>
      <c r="E37" s="19">
        <v>6</v>
      </c>
      <c r="F37" s="1024"/>
      <c r="G37" s="20">
        <f t="shared" si="1"/>
        <v>0</v>
      </c>
      <c r="H37" s="18"/>
      <c r="I37" s="235"/>
      <c r="J37" s="1005" t="str">
        <f t="shared" si="0"/>
        <v>CHYBNÁ CENA</v>
      </c>
    </row>
    <row r="38" spans="1:10" ht="16.5">
      <c r="A38" s="234"/>
      <c r="B38" s="17"/>
      <c r="C38" s="95" t="s">
        <v>656</v>
      </c>
      <c r="D38" s="17" t="s">
        <v>878</v>
      </c>
      <c r="E38" s="19">
        <v>4</v>
      </c>
      <c r="F38" s="1024"/>
      <c r="G38" s="20">
        <f t="shared" si="1"/>
        <v>0</v>
      </c>
      <c r="H38" s="18"/>
      <c r="I38" s="235"/>
      <c r="J38" s="1005" t="str">
        <f t="shared" si="0"/>
        <v>CHYBNÁ CENA</v>
      </c>
    </row>
    <row r="39" spans="1:10" ht="16.5">
      <c r="A39" s="864"/>
      <c r="B39" s="60"/>
      <c r="C39" s="103" t="s">
        <v>657</v>
      </c>
      <c r="D39" s="60" t="s">
        <v>878</v>
      </c>
      <c r="E39" s="58">
        <v>2</v>
      </c>
      <c r="F39" s="1091"/>
      <c r="G39" s="20">
        <f t="shared" si="1"/>
        <v>0</v>
      </c>
      <c r="H39" s="61"/>
      <c r="I39" s="245"/>
      <c r="J39" s="1005" t="str">
        <f t="shared" si="0"/>
        <v>CHYBNÁ CENA</v>
      </c>
    </row>
    <row r="40" spans="1:10" ht="16.5">
      <c r="A40" s="865"/>
      <c r="B40" s="89"/>
      <c r="C40" s="109" t="s">
        <v>658</v>
      </c>
      <c r="D40" s="89" t="s">
        <v>878</v>
      </c>
      <c r="E40" s="110">
        <v>11</v>
      </c>
      <c r="F40" s="1024"/>
      <c r="G40" s="20">
        <f t="shared" si="1"/>
        <v>0</v>
      </c>
      <c r="H40" s="112"/>
      <c r="I40" s="235"/>
      <c r="J40" s="1005" t="str">
        <f t="shared" si="0"/>
        <v>CHYBNÁ CENA</v>
      </c>
    </row>
    <row r="41" spans="1:10">
      <c r="A41" s="866"/>
      <c r="B41" s="834"/>
      <c r="C41" s="835"/>
      <c r="D41" s="834"/>
      <c r="E41" s="837"/>
      <c r="F41" s="1024"/>
      <c r="G41" s="750"/>
      <c r="H41" s="836"/>
      <c r="I41" s="235"/>
      <c r="J41" s="1005" t="str">
        <f t="shared" si="0"/>
        <v/>
      </c>
    </row>
    <row r="42" spans="1:10" ht="26.25" thickBot="1">
      <c r="A42" s="867"/>
      <c r="B42" s="838"/>
      <c r="C42" s="839" t="s">
        <v>1503</v>
      </c>
      <c r="D42" s="838" t="s">
        <v>878</v>
      </c>
      <c r="E42" s="841">
        <v>210</v>
      </c>
      <c r="F42" s="1026"/>
      <c r="G42" s="848">
        <f>E42*F42</f>
        <v>0</v>
      </c>
      <c r="H42" s="840"/>
      <c r="I42" s="868"/>
      <c r="J42" s="1005" t="str">
        <f t="shared" si="0"/>
        <v>CHYBNÁ CENA</v>
      </c>
    </row>
    <row r="43" spans="1:10">
      <c r="A43" s="842"/>
      <c r="B43" s="843"/>
      <c r="C43" s="844" t="s">
        <v>695</v>
      </c>
      <c r="D43" s="843"/>
      <c r="E43" s="846"/>
      <c r="F43" s="1069"/>
      <c r="G43" s="69">
        <f>SUBTOTAL(9,G7:G42)</f>
        <v>0</v>
      </c>
      <c r="H43" s="845"/>
      <c r="I43" s="70"/>
      <c r="J43" s="1005" t="str">
        <f t="shared" si="0"/>
        <v/>
      </c>
    </row>
    <row r="44" spans="1:10">
      <c r="A44" s="114"/>
      <c r="B44" s="89"/>
      <c r="C44" s="847" t="s">
        <v>1504</v>
      </c>
      <c r="D44" s="108" t="s">
        <v>2755</v>
      </c>
      <c r="E44" s="110">
        <v>1</v>
      </c>
      <c r="F44" s="1024"/>
      <c r="G44" s="20">
        <f>E44*F44</f>
        <v>0</v>
      </c>
      <c r="H44" s="112"/>
      <c r="I44" s="64"/>
      <c r="J44" s="1005" t="str">
        <f t="shared" si="0"/>
        <v>CHYBNÁ CENA</v>
      </c>
    </row>
    <row r="45" spans="1:10">
      <c r="A45" s="71"/>
      <c r="B45" s="72"/>
      <c r="C45" s="73"/>
      <c r="D45" s="72"/>
      <c r="E45" s="75"/>
      <c r="F45" s="1092"/>
      <c r="G45" s="76"/>
      <c r="H45" s="74"/>
      <c r="I45" s="77"/>
      <c r="J45" s="1005" t="str">
        <f t="shared" si="0"/>
        <v/>
      </c>
    </row>
    <row r="46" spans="1:10" ht="13.5" thickBot="1">
      <c r="A46" s="869"/>
      <c r="B46" s="128"/>
      <c r="C46" s="129" t="s">
        <v>1505</v>
      </c>
      <c r="D46" s="129"/>
      <c r="E46" s="129"/>
      <c r="F46" s="1089"/>
      <c r="G46" s="128"/>
      <c r="H46" s="127"/>
      <c r="I46" s="127"/>
      <c r="J46" s="1005" t="str">
        <f t="shared" si="0"/>
        <v/>
      </c>
    </row>
    <row r="47" spans="1:10" ht="123" customHeight="1">
      <c r="A47" s="856" t="s">
        <v>1506</v>
      </c>
      <c r="B47" s="857"/>
      <c r="C47" s="858" t="s">
        <v>639</v>
      </c>
      <c r="D47" s="860" t="s">
        <v>3792</v>
      </c>
      <c r="E47" s="861">
        <v>1</v>
      </c>
      <c r="F47" s="1090"/>
      <c r="G47" s="862">
        <f>E47*F47</f>
        <v>0</v>
      </c>
      <c r="H47" s="859" t="s">
        <v>2960</v>
      </c>
      <c r="I47" s="863"/>
      <c r="J47" s="1005" t="str">
        <f t="shared" si="0"/>
        <v>CHYBNÁ CENA</v>
      </c>
    </row>
    <row r="48" spans="1:10">
      <c r="A48" s="234"/>
      <c r="B48" s="17"/>
      <c r="C48" s="18"/>
      <c r="D48" s="17"/>
      <c r="E48" s="19"/>
      <c r="F48" s="1024"/>
      <c r="G48" s="749"/>
      <c r="H48" s="18"/>
      <c r="I48" s="235"/>
      <c r="J48" s="1005" t="str">
        <f t="shared" si="0"/>
        <v/>
      </c>
    </row>
    <row r="49" spans="1:10">
      <c r="A49" s="234" t="s">
        <v>2961</v>
      </c>
      <c r="B49" s="17"/>
      <c r="C49" s="18" t="s">
        <v>2962</v>
      </c>
      <c r="D49" s="17" t="s">
        <v>1507</v>
      </c>
      <c r="E49" s="19">
        <v>1</v>
      </c>
      <c r="F49" s="1024"/>
      <c r="G49" s="20">
        <f>E49*F49</f>
        <v>0</v>
      </c>
      <c r="H49" s="18" t="s">
        <v>2963</v>
      </c>
      <c r="I49" s="235"/>
      <c r="J49" s="1005" t="str">
        <f t="shared" si="0"/>
        <v>CHYBNÁ CENA</v>
      </c>
    </row>
    <row r="50" spans="1:10">
      <c r="A50" s="234"/>
      <c r="B50" s="17"/>
      <c r="C50" s="18"/>
      <c r="D50" s="17"/>
      <c r="E50" s="19"/>
      <c r="F50" s="1024"/>
      <c r="G50" s="749"/>
      <c r="H50" s="18"/>
      <c r="I50" s="235"/>
      <c r="J50" s="1005" t="str">
        <f t="shared" si="0"/>
        <v/>
      </c>
    </row>
    <row r="51" spans="1:10" ht="25.5">
      <c r="A51" s="234" t="s">
        <v>2964</v>
      </c>
      <c r="B51" s="17"/>
      <c r="C51" s="95" t="s">
        <v>659</v>
      </c>
      <c r="D51" s="17" t="s">
        <v>1507</v>
      </c>
      <c r="E51" s="19">
        <v>6</v>
      </c>
      <c r="F51" s="1024"/>
      <c r="G51" s="20">
        <f>E51*F51</f>
        <v>0</v>
      </c>
      <c r="H51" s="19" t="s">
        <v>1508</v>
      </c>
      <c r="I51" s="235"/>
      <c r="J51" s="1005" t="str">
        <f t="shared" si="0"/>
        <v>CHYBNÁ CENA</v>
      </c>
    </row>
    <row r="52" spans="1:10" ht="25.5">
      <c r="A52" s="234" t="s">
        <v>2964</v>
      </c>
      <c r="B52" s="17"/>
      <c r="C52" s="95" t="s">
        <v>1395</v>
      </c>
      <c r="D52" s="17" t="s">
        <v>1507</v>
      </c>
      <c r="E52" s="58">
        <v>4</v>
      </c>
      <c r="F52" s="1091"/>
      <c r="G52" s="20">
        <f>E52*F52</f>
        <v>0</v>
      </c>
      <c r="H52" s="19" t="s">
        <v>1508</v>
      </c>
      <c r="I52" s="235"/>
      <c r="J52" s="1005" t="str">
        <f t="shared" si="0"/>
        <v>CHYBNÁ CENA</v>
      </c>
    </row>
    <row r="53" spans="1:10">
      <c r="A53" s="234"/>
      <c r="B53" s="17"/>
      <c r="C53" s="18"/>
      <c r="D53" s="17"/>
      <c r="E53" s="58"/>
      <c r="F53" s="1091"/>
      <c r="G53" s="749"/>
      <c r="H53" s="19"/>
      <c r="I53" s="235"/>
      <c r="J53" s="1005" t="str">
        <f t="shared" si="0"/>
        <v/>
      </c>
    </row>
    <row r="54" spans="1:10" ht="25.5">
      <c r="A54" s="234"/>
      <c r="B54" s="17"/>
      <c r="C54" s="1261" t="s">
        <v>640</v>
      </c>
      <c r="D54" s="17" t="s">
        <v>3792</v>
      </c>
      <c r="E54" s="19">
        <v>20</v>
      </c>
      <c r="F54" s="1024"/>
      <c r="G54" s="20">
        <f>E54*F54</f>
        <v>0</v>
      </c>
      <c r="H54" s="19" t="s">
        <v>1508</v>
      </c>
      <c r="I54" s="235"/>
      <c r="J54" s="1005" t="str">
        <f t="shared" si="0"/>
        <v>CHYBNÁ CENA</v>
      </c>
    </row>
    <row r="55" spans="1:10">
      <c r="A55" s="234"/>
      <c r="B55" s="17"/>
      <c r="C55" s="18"/>
      <c r="D55" s="17"/>
      <c r="E55" s="19"/>
      <c r="F55" s="1024"/>
      <c r="G55" s="749"/>
      <c r="H55" s="18"/>
      <c r="I55" s="235"/>
      <c r="J55" s="1005" t="str">
        <f t="shared" si="0"/>
        <v/>
      </c>
    </row>
    <row r="56" spans="1:10">
      <c r="A56" s="234" t="s">
        <v>2968</v>
      </c>
      <c r="B56" s="17"/>
      <c r="C56" s="95" t="s">
        <v>641</v>
      </c>
      <c r="D56" s="17" t="s">
        <v>1507</v>
      </c>
      <c r="E56" s="19">
        <v>6</v>
      </c>
      <c r="F56" s="1024"/>
      <c r="G56" s="20">
        <f>E56*F56</f>
        <v>0</v>
      </c>
      <c r="H56" s="18" t="s">
        <v>2960</v>
      </c>
      <c r="I56" s="245"/>
      <c r="J56" s="1005" t="str">
        <f t="shared" si="0"/>
        <v>CHYBNÁ CENA</v>
      </c>
    </row>
    <row r="57" spans="1:10">
      <c r="A57" s="234" t="s">
        <v>2968</v>
      </c>
      <c r="B57" s="17"/>
      <c r="C57" s="95" t="s">
        <v>642</v>
      </c>
      <c r="D57" s="17" t="s">
        <v>1507</v>
      </c>
      <c r="E57" s="19">
        <v>4</v>
      </c>
      <c r="F57" s="1024"/>
      <c r="G57" s="20">
        <f>E57*F57</f>
        <v>0</v>
      </c>
      <c r="H57" s="18" t="s">
        <v>2960</v>
      </c>
      <c r="I57" s="235"/>
      <c r="J57" s="1005" t="str">
        <f t="shared" si="0"/>
        <v>CHYBNÁ CENA</v>
      </c>
    </row>
    <row r="58" spans="1:10">
      <c r="A58" s="234" t="s">
        <v>2968</v>
      </c>
      <c r="B58" s="17"/>
      <c r="C58" s="95" t="s">
        <v>643</v>
      </c>
      <c r="D58" s="17" t="s">
        <v>1507</v>
      </c>
      <c r="E58" s="19">
        <v>4</v>
      </c>
      <c r="F58" s="1024"/>
      <c r="G58" s="20">
        <f>E58*F58</f>
        <v>0</v>
      </c>
      <c r="H58" s="18" t="s">
        <v>2960</v>
      </c>
      <c r="I58" s="235"/>
      <c r="J58" s="1005" t="str">
        <f t="shared" si="0"/>
        <v>CHYBNÁ CENA</v>
      </c>
    </row>
    <row r="59" spans="1:10">
      <c r="A59" s="234" t="s">
        <v>2968</v>
      </c>
      <c r="B59" s="17"/>
      <c r="C59" s="95" t="s">
        <v>644</v>
      </c>
      <c r="D59" s="17" t="s">
        <v>1507</v>
      </c>
      <c r="E59" s="19">
        <v>4</v>
      </c>
      <c r="F59" s="1091"/>
      <c r="G59" s="20">
        <f>E59*F59</f>
        <v>0</v>
      </c>
      <c r="H59" s="18" t="s">
        <v>2960</v>
      </c>
      <c r="I59" s="235"/>
      <c r="J59" s="1005" t="str">
        <f t="shared" si="0"/>
        <v>CHYBNÁ CENA</v>
      </c>
    </row>
    <row r="60" spans="1:10">
      <c r="A60" s="234" t="s">
        <v>2968</v>
      </c>
      <c r="B60" s="17"/>
      <c r="C60" s="95" t="s">
        <v>1396</v>
      </c>
      <c r="D60" s="96" t="s">
        <v>3792</v>
      </c>
      <c r="E60" s="19">
        <v>12</v>
      </c>
      <c r="F60" s="1024"/>
      <c r="G60" s="20">
        <f>E60*F60</f>
        <v>0</v>
      </c>
      <c r="H60" s="95" t="s">
        <v>1513</v>
      </c>
      <c r="I60" s="235"/>
      <c r="J60" s="1005" t="str">
        <f t="shared" si="0"/>
        <v>CHYBNÁ CENA</v>
      </c>
    </row>
    <row r="61" spans="1:10">
      <c r="A61" s="234"/>
      <c r="B61" s="17"/>
      <c r="C61" s="18"/>
      <c r="D61" s="17"/>
      <c r="E61" s="19"/>
      <c r="F61" s="1024"/>
      <c r="G61" s="20"/>
      <c r="H61" s="18"/>
      <c r="I61" s="235"/>
      <c r="J61" s="1005" t="str">
        <f t="shared" si="0"/>
        <v/>
      </c>
    </row>
    <row r="62" spans="1:10">
      <c r="A62" s="234"/>
      <c r="B62" s="17"/>
      <c r="C62" s="18" t="s">
        <v>2969</v>
      </c>
      <c r="D62" s="17" t="s">
        <v>1509</v>
      </c>
      <c r="E62" s="19">
        <v>9.8000000000000007</v>
      </c>
      <c r="F62" s="1024"/>
      <c r="G62" s="20">
        <f>E62*F62</f>
        <v>0</v>
      </c>
      <c r="H62" s="18"/>
      <c r="I62" s="235"/>
      <c r="J62" s="1005" t="str">
        <f t="shared" si="0"/>
        <v>CHYBNÁ CENA</v>
      </c>
    </row>
    <row r="63" spans="1:10">
      <c r="A63" s="864"/>
      <c r="B63" s="60"/>
      <c r="C63" s="18" t="s">
        <v>2971</v>
      </c>
      <c r="D63" s="17" t="s">
        <v>1509</v>
      </c>
      <c r="E63" s="19">
        <v>13.4</v>
      </c>
      <c r="F63" s="1024"/>
      <c r="G63" s="20">
        <f>E63*F63</f>
        <v>0</v>
      </c>
      <c r="H63" s="18"/>
      <c r="I63" s="245"/>
      <c r="J63" s="1005" t="str">
        <f t="shared" si="0"/>
        <v>CHYBNÁ CENA</v>
      </c>
    </row>
    <row r="64" spans="1:10">
      <c r="A64" s="234"/>
      <c r="B64" s="17"/>
      <c r="C64" s="18" t="s">
        <v>2972</v>
      </c>
      <c r="D64" s="17" t="s">
        <v>1509</v>
      </c>
      <c r="E64" s="19">
        <v>78.5</v>
      </c>
      <c r="F64" s="1024"/>
      <c r="G64" s="20">
        <f>E64*F64</f>
        <v>0</v>
      </c>
      <c r="H64" s="18"/>
      <c r="I64" s="235"/>
      <c r="J64" s="1005" t="str">
        <f t="shared" si="0"/>
        <v>CHYBNÁ CENA</v>
      </c>
    </row>
    <row r="65" spans="1:10">
      <c r="A65" s="234"/>
      <c r="B65" s="17"/>
      <c r="C65" s="61" t="s">
        <v>2973</v>
      </c>
      <c r="D65" s="17" t="s">
        <v>1509</v>
      </c>
      <c r="E65" s="19">
        <v>2.1</v>
      </c>
      <c r="F65" s="1024"/>
      <c r="G65" s="20">
        <f>E65*F65</f>
        <v>0</v>
      </c>
      <c r="H65" s="61"/>
      <c r="I65" s="235"/>
      <c r="J65" s="1005" t="str">
        <f t="shared" si="0"/>
        <v>CHYBNÁ CENA</v>
      </c>
    </row>
    <row r="66" spans="1:10">
      <c r="A66" s="234"/>
      <c r="B66" s="17"/>
      <c r="C66" s="61"/>
      <c r="D66" s="17"/>
      <c r="E66" s="19"/>
      <c r="F66" s="1024"/>
      <c r="G66" s="20"/>
      <c r="H66" s="61"/>
      <c r="I66" s="235"/>
      <c r="J66" s="1005" t="str">
        <f t="shared" si="0"/>
        <v/>
      </c>
    </row>
    <row r="67" spans="1:10" ht="25.5">
      <c r="A67" s="234"/>
      <c r="B67" s="17"/>
      <c r="C67" s="95" t="s">
        <v>1567</v>
      </c>
      <c r="D67" s="17"/>
      <c r="E67" s="19"/>
      <c r="F67" s="1024"/>
      <c r="G67" s="20"/>
      <c r="H67" s="18"/>
      <c r="I67" s="235"/>
      <c r="J67" s="1005" t="str">
        <f t="shared" si="0"/>
        <v/>
      </c>
    </row>
    <row r="68" spans="1:10" ht="16.5">
      <c r="A68" s="234"/>
      <c r="B68" s="17"/>
      <c r="C68" s="95" t="s">
        <v>1397</v>
      </c>
      <c r="D68" s="17" t="s">
        <v>879</v>
      </c>
      <c r="E68" s="19">
        <v>3</v>
      </c>
      <c r="F68" s="1024"/>
      <c r="G68" s="20">
        <f t="shared" ref="G68:G81" si="2">E68*F68</f>
        <v>0</v>
      </c>
      <c r="H68" s="18"/>
      <c r="I68" s="235"/>
      <c r="J68" s="1005" t="str">
        <f t="shared" si="0"/>
        <v>CHYBNÁ CENA</v>
      </c>
    </row>
    <row r="69" spans="1:10" ht="16.5">
      <c r="A69" s="234"/>
      <c r="B69" s="17"/>
      <c r="C69" s="95" t="s">
        <v>646</v>
      </c>
      <c r="D69" s="17" t="s">
        <v>879</v>
      </c>
      <c r="E69" s="19">
        <v>2</v>
      </c>
      <c r="F69" s="1024"/>
      <c r="G69" s="20">
        <f t="shared" si="2"/>
        <v>0</v>
      </c>
      <c r="H69" s="18"/>
      <c r="I69" s="235"/>
      <c r="J69" s="1005" t="str">
        <f t="shared" si="0"/>
        <v>CHYBNÁ CENA</v>
      </c>
    </row>
    <row r="70" spans="1:10" ht="16.5">
      <c r="A70" s="234"/>
      <c r="B70" s="17"/>
      <c r="C70" s="95" t="s">
        <v>1398</v>
      </c>
      <c r="D70" s="17" t="s">
        <v>879</v>
      </c>
      <c r="E70" s="19">
        <v>3</v>
      </c>
      <c r="F70" s="1024"/>
      <c r="G70" s="20">
        <f t="shared" si="2"/>
        <v>0</v>
      </c>
      <c r="H70" s="18"/>
      <c r="I70" s="235"/>
      <c r="J70" s="1005" t="str">
        <f t="shared" ref="J70:J133" si="3">IF((ISBLANK(D70)),"",IF(G70&lt;=0,"CHYBNÁ CENA",""))</f>
        <v>CHYBNÁ CENA</v>
      </c>
    </row>
    <row r="71" spans="1:10" ht="16.5">
      <c r="A71" s="234"/>
      <c r="B71" s="17"/>
      <c r="C71" s="95" t="s">
        <v>1399</v>
      </c>
      <c r="D71" s="17" t="s">
        <v>879</v>
      </c>
      <c r="E71" s="19">
        <v>26</v>
      </c>
      <c r="F71" s="1024"/>
      <c r="G71" s="20">
        <f t="shared" si="2"/>
        <v>0</v>
      </c>
      <c r="H71" s="18"/>
      <c r="I71" s="235"/>
      <c r="J71" s="1005" t="str">
        <f t="shared" si="3"/>
        <v>CHYBNÁ CENA</v>
      </c>
    </row>
    <row r="72" spans="1:10" ht="16.5">
      <c r="A72" s="234"/>
      <c r="B72" s="17"/>
      <c r="C72" s="95" t="s">
        <v>649</v>
      </c>
      <c r="D72" s="17" t="s">
        <v>879</v>
      </c>
      <c r="E72" s="19">
        <v>8</v>
      </c>
      <c r="F72" s="1024"/>
      <c r="G72" s="20">
        <f t="shared" si="2"/>
        <v>0</v>
      </c>
      <c r="H72" s="18"/>
      <c r="I72" s="235"/>
      <c r="J72" s="1005" t="str">
        <f t="shared" si="3"/>
        <v>CHYBNÁ CENA</v>
      </c>
    </row>
    <row r="73" spans="1:10" ht="16.5">
      <c r="A73" s="234"/>
      <c r="B73" s="17"/>
      <c r="C73" s="95" t="s">
        <v>1400</v>
      </c>
      <c r="D73" s="17" t="s">
        <v>879</v>
      </c>
      <c r="E73" s="19">
        <v>25</v>
      </c>
      <c r="F73" s="1024"/>
      <c r="G73" s="20">
        <f t="shared" si="2"/>
        <v>0</v>
      </c>
      <c r="H73" s="18"/>
      <c r="I73" s="235"/>
      <c r="J73" s="1005" t="str">
        <f t="shared" si="3"/>
        <v>CHYBNÁ CENA</v>
      </c>
    </row>
    <row r="74" spans="1:10" ht="16.5">
      <c r="A74" s="234"/>
      <c r="B74" s="17"/>
      <c r="C74" s="95" t="s">
        <v>1401</v>
      </c>
      <c r="D74" s="17" t="s">
        <v>879</v>
      </c>
      <c r="E74" s="19">
        <v>12</v>
      </c>
      <c r="F74" s="1024"/>
      <c r="G74" s="20">
        <f t="shared" si="2"/>
        <v>0</v>
      </c>
      <c r="H74" s="18"/>
      <c r="I74" s="235"/>
      <c r="J74" s="1005" t="str">
        <f t="shared" si="3"/>
        <v>CHYBNÁ CENA</v>
      </c>
    </row>
    <row r="75" spans="1:10" ht="16.5">
      <c r="A75" s="234"/>
      <c r="B75" s="17"/>
      <c r="C75" s="95" t="s">
        <v>653</v>
      </c>
      <c r="D75" s="17" t="s">
        <v>879</v>
      </c>
      <c r="E75" s="19">
        <v>11</v>
      </c>
      <c r="F75" s="1024"/>
      <c r="G75" s="20">
        <f t="shared" si="2"/>
        <v>0</v>
      </c>
      <c r="H75" s="18"/>
      <c r="I75" s="235"/>
      <c r="J75" s="1005" t="str">
        <f t="shared" si="3"/>
        <v>CHYBNÁ CENA</v>
      </c>
    </row>
    <row r="76" spans="1:10" ht="16.5">
      <c r="A76" s="234"/>
      <c r="B76" s="17"/>
      <c r="C76" s="95" t="s">
        <v>1402</v>
      </c>
      <c r="D76" s="17" t="s">
        <v>879</v>
      </c>
      <c r="E76" s="19">
        <v>4</v>
      </c>
      <c r="F76" s="1024"/>
      <c r="G76" s="20">
        <f t="shared" si="2"/>
        <v>0</v>
      </c>
      <c r="H76" s="18"/>
      <c r="I76" s="235"/>
      <c r="J76" s="1005" t="str">
        <f t="shared" si="3"/>
        <v>CHYBNÁ CENA</v>
      </c>
    </row>
    <row r="77" spans="1:10" ht="16.5">
      <c r="A77" s="234"/>
      <c r="B77" s="17"/>
      <c r="C77" s="95" t="s">
        <v>658</v>
      </c>
      <c r="D77" s="17" t="s">
        <v>879</v>
      </c>
      <c r="E77" s="19">
        <v>11</v>
      </c>
      <c r="F77" s="1024"/>
      <c r="G77" s="20">
        <f t="shared" si="2"/>
        <v>0</v>
      </c>
      <c r="H77" s="18"/>
      <c r="I77" s="235"/>
      <c r="J77" s="1005" t="str">
        <f t="shared" si="3"/>
        <v>CHYBNÁ CENA</v>
      </c>
    </row>
    <row r="78" spans="1:10" ht="16.5">
      <c r="A78" s="234"/>
      <c r="B78" s="17"/>
      <c r="C78" s="95" t="s">
        <v>1403</v>
      </c>
      <c r="D78" s="17" t="s">
        <v>879</v>
      </c>
      <c r="E78" s="19">
        <v>5</v>
      </c>
      <c r="F78" s="1024"/>
      <c r="G78" s="20">
        <f t="shared" si="2"/>
        <v>0</v>
      </c>
      <c r="H78" s="18"/>
      <c r="I78" s="235"/>
      <c r="J78" s="1005" t="str">
        <f t="shared" si="3"/>
        <v>CHYBNÁ CENA</v>
      </c>
    </row>
    <row r="79" spans="1:10" ht="16.5">
      <c r="A79" s="234"/>
      <c r="B79" s="17"/>
      <c r="C79" s="95" t="s">
        <v>1404</v>
      </c>
      <c r="D79" s="17" t="s">
        <v>879</v>
      </c>
      <c r="E79" s="19">
        <v>11</v>
      </c>
      <c r="F79" s="1024"/>
      <c r="G79" s="20">
        <f t="shared" si="2"/>
        <v>0</v>
      </c>
      <c r="H79" s="18"/>
      <c r="I79" s="235"/>
      <c r="J79" s="1005" t="str">
        <f t="shared" si="3"/>
        <v>CHYBNÁ CENA</v>
      </c>
    </row>
    <row r="80" spans="1:10" ht="16.5">
      <c r="A80" s="864"/>
      <c r="B80" s="60"/>
      <c r="C80" s="103" t="s">
        <v>1405</v>
      </c>
      <c r="D80" s="60" t="s">
        <v>879</v>
      </c>
      <c r="E80" s="58">
        <v>4</v>
      </c>
      <c r="F80" s="1091"/>
      <c r="G80" s="20">
        <f t="shared" si="2"/>
        <v>0</v>
      </c>
      <c r="H80" s="61"/>
      <c r="I80" s="245"/>
      <c r="J80" s="1005" t="str">
        <f t="shared" si="3"/>
        <v>CHYBNÁ CENA</v>
      </c>
    </row>
    <row r="81" spans="1:10" ht="16.5">
      <c r="A81" s="865"/>
      <c r="B81" s="89"/>
      <c r="C81" s="109" t="s">
        <v>1406</v>
      </c>
      <c r="D81" s="89" t="s">
        <v>879</v>
      </c>
      <c r="E81" s="110">
        <v>3</v>
      </c>
      <c r="F81" s="1024"/>
      <c r="G81" s="20">
        <f t="shared" si="2"/>
        <v>0</v>
      </c>
      <c r="H81" s="112"/>
      <c r="I81" s="235"/>
      <c r="J81" s="1005" t="str">
        <f t="shared" si="3"/>
        <v>CHYBNÁ CENA</v>
      </c>
    </row>
    <row r="82" spans="1:10" ht="16.5">
      <c r="A82" s="870"/>
      <c r="B82" s="843"/>
      <c r="C82" s="95" t="s">
        <v>1649</v>
      </c>
      <c r="D82" s="89" t="s">
        <v>878</v>
      </c>
      <c r="E82" s="19">
        <v>4</v>
      </c>
      <c r="F82" s="1024"/>
      <c r="G82" s="20">
        <f>E82*F82</f>
        <v>0</v>
      </c>
      <c r="H82" s="18"/>
      <c r="I82" s="255"/>
      <c r="J82" s="1005" t="str">
        <f t="shared" si="3"/>
        <v>CHYBNÁ CENA</v>
      </c>
    </row>
    <row r="83" spans="1:10" ht="16.5">
      <c r="A83" s="870"/>
      <c r="B83" s="843"/>
      <c r="C83" s="95" t="s">
        <v>1651</v>
      </c>
      <c r="D83" s="89" t="s">
        <v>878</v>
      </c>
      <c r="E83" s="19">
        <v>40</v>
      </c>
      <c r="F83" s="1024"/>
      <c r="G83" s="20">
        <f>E83*F83</f>
        <v>0</v>
      </c>
      <c r="H83" s="18"/>
      <c r="I83" s="255"/>
      <c r="J83" s="1005" t="str">
        <f t="shared" si="3"/>
        <v>CHYBNÁ CENA</v>
      </c>
    </row>
    <row r="84" spans="1:10" ht="16.5">
      <c r="A84" s="870"/>
      <c r="B84" s="843"/>
      <c r="C84" s="95" t="s">
        <v>363</v>
      </c>
      <c r="D84" s="89" t="s">
        <v>878</v>
      </c>
      <c r="E84" s="19">
        <v>24</v>
      </c>
      <c r="F84" s="1024"/>
      <c r="G84" s="20">
        <f>E84*F84</f>
        <v>0</v>
      </c>
      <c r="H84" s="18"/>
      <c r="I84" s="255"/>
      <c r="J84" s="1005" t="str">
        <f t="shared" si="3"/>
        <v>CHYBNÁ CENA</v>
      </c>
    </row>
    <row r="85" spans="1:10" ht="16.5">
      <c r="A85" s="870"/>
      <c r="B85" s="843"/>
      <c r="C85" s="95" t="s">
        <v>364</v>
      </c>
      <c r="D85" s="89" t="s">
        <v>878</v>
      </c>
      <c r="E85" s="19">
        <v>5</v>
      </c>
      <c r="F85" s="1024"/>
      <c r="G85" s="20">
        <f>E85*F85</f>
        <v>0</v>
      </c>
      <c r="H85" s="18"/>
      <c r="I85" s="255"/>
      <c r="J85" s="1005" t="str">
        <f t="shared" si="3"/>
        <v>CHYBNÁ CENA</v>
      </c>
    </row>
    <row r="86" spans="1:10" ht="16.5">
      <c r="A86" s="870"/>
      <c r="B86" s="843"/>
      <c r="C86" s="95" t="s">
        <v>365</v>
      </c>
      <c r="D86" s="89" t="s">
        <v>878</v>
      </c>
      <c r="E86" s="19">
        <v>17</v>
      </c>
      <c r="F86" s="1024"/>
      <c r="G86" s="20">
        <f>E86*F86</f>
        <v>0</v>
      </c>
      <c r="H86" s="18"/>
      <c r="I86" s="255"/>
      <c r="J86" s="1005" t="str">
        <f t="shared" si="3"/>
        <v>CHYBNÁ CENA</v>
      </c>
    </row>
    <row r="87" spans="1:10">
      <c r="A87" s="870"/>
      <c r="B87" s="843"/>
      <c r="C87" s="845"/>
      <c r="D87" s="843"/>
      <c r="E87" s="846"/>
      <c r="F87" s="1069"/>
      <c r="G87" s="90"/>
      <c r="H87" s="845"/>
      <c r="I87" s="255"/>
      <c r="J87" s="1005" t="str">
        <f t="shared" si="3"/>
        <v/>
      </c>
    </row>
    <row r="88" spans="1:10">
      <c r="A88" s="870"/>
      <c r="B88" s="843"/>
      <c r="C88" s="845"/>
      <c r="D88" s="843"/>
      <c r="E88" s="846"/>
      <c r="F88" s="1069"/>
      <c r="G88" s="750"/>
      <c r="H88" s="845"/>
      <c r="I88" s="255"/>
      <c r="J88" s="1005" t="str">
        <f t="shared" si="3"/>
        <v/>
      </c>
    </row>
    <row r="89" spans="1:10" ht="26.25" thickBot="1">
      <c r="A89" s="867"/>
      <c r="B89" s="838"/>
      <c r="C89" s="839" t="s">
        <v>1503</v>
      </c>
      <c r="D89" s="838" t="s">
        <v>878</v>
      </c>
      <c r="E89" s="841">
        <v>150</v>
      </c>
      <c r="F89" s="1026"/>
      <c r="G89" s="848">
        <f>E89*F89</f>
        <v>0</v>
      </c>
      <c r="H89" s="840"/>
      <c r="I89" s="868"/>
      <c r="J89" s="1005" t="str">
        <f t="shared" si="3"/>
        <v>CHYBNÁ CENA</v>
      </c>
    </row>
    <row r="90" spans="1:10">
      <c r="A90" s="849"/>
      <c r="B90" s="72"/>
      <c r="C90" s="850" t="s">
        <v>696</v>
      </c>
      <c r="D90" s="72"/>
      <c r="E90" s="75"/>
      <c r="F90" s="1092"/>
      <c r="G90" s="76">
        <f>SUBTOTAL(9,G47:G89)</f>
        <v>0</v>
      </c>
      <c r="H90" s="74"/>
      <c r="I90" s="79"/>
      <c r="J90" s="1005" t="str">
        <f t="shared" si="3"/>
        <v/>
      </c>
    </row>
    <row r="91" spans="1:10">
      <c r="A91" s="851"/>
      <c r="B91" s="852"/>
      <c r="C91" s="853" t="s">
        <v>1510</v>
      </c>
      <c r="D91" s="108" t="s">
        <v>2755</v>
      </c>
      <c r="E91" s="110">
        <v>1</v>
      </c>
      <c r="F91" s="1024"/>
      <c r="G91" s="20">
        <f>E91*F91</f>
        <v>0</v>
      </c>
      <c r="H91" s="854"/>
      <c r="I91" s="84"/>
      <c r="J91" s="1005" t="str">
        <f t="shared" si="3"/>
        <v>CHYBNÁ CENA</v>
      </c>
    </row>
    <row r="92" spans="1:10">
      <c r="A92" s="71"/>
      <c r="B92" s="72"/>
      <c r="C92" s="73"/>
      <c r="D92" s="72"/>
      <c r="E92" s="75"/>
      <c r="F92" s="1092"/>
      <c r="G92" s="76"/>
      <c r="H92" s="74"/>
      <c r="I92" s="77"/>
      <c r="J92" s="1005" t="str">
        <f t="shared" si="3"/>
        <v/>
      </c>
    </row>
    <row r="93" spans="1:10" ht="13.5" thickBot="1">
      <c r="A93" s="85"/>
      <c r="B93" s="72"/>
      <c r="C93" s="86" t="s">
        <v>1511</v>
      </c>
      <c r="D93" s="72"/>
      <c r="E93" s="75"/>
      <c r="F93" s="1092"/>
      <c r="G93" s="76"/>
      <c r="H93" s="74"/>
      <c r="I93" s="62"/>
      <c r="J93" s="1005" t="str">
        <f t="shared" si="3"/>
        <v/>
      </c>
    </row>
    <row r="94" spans="1:10" ht="114" customHeight="1">
      <c r="A94" s="856" t="s">
        <v>1512</v>
      </c>
      <c r="B94" s="857"/>
      <c r="C94" s="858" t="s">
        <v>111</v>
      </c>
      <c r="D94" s="860" t="s">
        <v>3792</v>
      </c>
      <c r="E94" s="861">
        <v>1</v>
      </c>
      <c r="F94" s="1090"/>
      <c r="G94" s="862">
        <f>E94*F94</f>
        <v>0</v>
      </c>
      <c r="H94" s="859" t="s">
        <v>1513</v>
      </c>
      <c r="I94" s="863"/>
      <c r="J94" s="1005" t="str">
        <f t="shared" si="3"/>
        <v>CHYBNÁ CENA</v>
      </c>
    </row>
    <row r="95" spans="1:10">
      <c r="A95" s="234"/>
      <c r="B95" s="17"/>
      <c r="C95" s="18"/>
      <c r="D95" s="17"/>
      <c r="E95" s="19"/>
      <c r="F95" s="1024"/>
      <c r="G95" s="20"/>
      <c r="H95" s="18"/>
      <c r="I95" s="235"/>
      <c r="J95" s="1005" t="str">
        <f t="shared" si="3"/>
        <v/>
      </c>
    </row>
    <row r="96" spans="1:10" ht="25.5">
      <c r="A96" s="871" t="s">
        <v>1514</v>
      </c>
      <c r="B96" s="87"/>
      <c r="C96" s="1262" t="s">
        <v>112</v>
      </c>
      <c r="D96" s="89" t="s">
        <v>3792</v>
      </c>
      <c r="E96" s="19">
        <v>1</v>
      </c>
      <c r="F96" s="1093"/>
      <c r="G96" s="20">
        <f t="shared" ref="G96:G110" si="4">E96*F96</f>
        <v>0</v>
      </c>
      <c r="H96" s="88" t="s">
        <v>2960</v>
      </c>
      <c r="I96" s="235"/>
      <c r="J96" s="1005" t="str">
        <f t="shared" si="3"/>
        <v>CHYBNÁ CENA</v>
      </c>
    </row>
    <row r="97" spans="1:10" ht="25.5">
      <c r="A97" s="872" t="s">
        <v>1515</v>
      </c>
      <c r="B97" s="91"/>
      <c r="C97" s="1262" t="s">
        <v>113</v>
      </c>
      <c r="D97" s="89" t="s">
        <v>3792</v>
      </c>
      <c r="E97" s="19">
        <v>1</v>
      </c>
      <c r="F97" s="1093"/>
      <c r="G97" s="20">
        <f t="shared" si="4"/>
        <v>0</v>
      </c>
      <c r="H97" s="88" t="s">
        <v>2960</v>
      </c>
      <c r="I97" s="235"/>
      <c r="J97" s="1005" t="str">
        <f t="shared" si="3"/>
        <v>CHYBNÁ CENA</v>
      </c>
    </row>
    <row r="98" spans="1:10" ht="25.5">
      <c r="A98" s="871" t="s">
        <v>1516</v>
      </c>
      <c r="B98" s="87"/>
      <c r="C98" s="1262" t="s">
        <v>114</v>
      </c>
      <c r="D98" s="89" t="s">
        <v>3792</v>
      </c>
      <c r="E98" s="19">
        <v>1</v>
      </c>
      <c r="F98" s="1093"/>
      <c r="G98" s="20">
        <f t="shared" si="4"/>
        <v>0</v>
      </c>
      <c r="H98" s="88" t="s">
        <v>1513</v>
      </c>
      <c r="I98" s="235"/>
      <c r="J98" s="1005" t="str">
        <f t="shared" si="3"/>
        <v>CHYBNÁ CENA</v>
      </c>
    </row>
    <row r="99" spans="1:10" ht="25.5">
      <c r="A99" s="872" t="s">
        <v>1517</v>
      </c>
      <c r="B99" s="91"/>
      <c r="C99" s="1262" t="s">
        <v>114</v>
      </c>
      <c r="D99" s="89" t="s">
        <v>3792</v>
      </c>
      <c r="E99" s="19">
        <v>1</v>
      </c>
      <c r="F99" s="1093"/>
      <c r="G99" s="20">
        <f t="shared" si="4"/>
        <v>0</v>
      </c>
      <c r="H99" s="88" t="s">
        <v>1513</v>
      </c>
      <c r="I99" s="235"/>
      <c r="J99" s="1005" t="str">
        <f t="shared" si="3"/>
        <v>CHYBNÁ CENA</v>
      </c>
    </row>
    <row r="100" spans="1:10" ht="25.5">
      <c r="A100" s="872" t="s">
        <v>1518</v>
      </c>
      <c r="B100" s="91"/>
      <c r="C100" s="1262" t="s">
        <v>114</v>
      </c>
      <c r="D100" s="89" t="s">
        <v>3792</v>
      </c>
      <c r="E100" s="19">
        <v>1</v>
      </c>
      <c r="F100" s="1093"/>
      <c r="G100" s="20">
        <f t="shared" si="4"/>
        <v>0</v>
      </c>
      <c r="H100" s="88" t="s">
        <v>1519</v>
      </c>
      <c r="I100" s="235"/>
      <c r="J100" s="1005" t="str">
        <f t="shared" si="3"/>
        <v>CHYBNÁ CENA</v>
      </c>
    </row>
    <row r="101" spans="1:10" ht="25.5">
      <c r="A101" s="872" t="s">
        <v>1520</v>
      </c>
      <c r="B101" s="91"/>
      <c r="C101" s="1262" t="s">
        <v>115</v>
      </c>
      <c r="D101" s="89" t="s">
        <v>3792</v>
      </c>
      <c r="E101" s="19">
        <v>1</v>
      </c>
      <c r="F101" s="1093"/>
      <c r="G101" s="20">
        <f t="shared" si="4"/>
        <v>0</v>
      </c>
      <c r="H101" s="88" t="s">
        <v>1519</v>
      </c>
      <c r="I101" s="235"/>
      <c r="J101" s="1005" t="str">
        <f t="shared" si="3"/>
        <v>CHYBNÁ CENA</v>
      </c>
    </row>
    <row r="102" spans="1:10" ht="25.5">
      <c r="A102" s="872" t="s">
        <v>1521</v>
      </c>
      <c r="B102" s="91"/>
      <c r="C102" s="1262" t="s">
        <v>115</v>
      </c>
      <c r="D102" s="89" t="s">
        <v>3792</v>
      </c>
      <c r="E102" s="19">
        <v>1</v>
      </c>
      <c r="F102" s="1093"/>
      <c r="G102" s="20">
        <f t="shared" si="4"/>
        <v>0</v>
      </c>
      <c r="H102" s="88" t="s">
        <v>1513</v>
      </c>
      <c r="I102" s="235"/>
      <c r="J102" s="1005" t="str">
        <f t="shared" si="3"/>
        <v>CHYBNÁ CENA</v>
      </c>
    </row>
    <row r="103" spans="1:10" ht="25.5">
      <c r="A103" s="872" t="s">
        <v>1522</v>
      </c>
      <c r="B103" s="91"/>
      <c r="C103" s="1262" t="s">
        <v>115</v>
      </c>
      <c r="D103" s="89" t="s">
        <v>3792</v>
      </c>
      <c r="E103" s="19">
        <v>1</v>
      </c>
      <c r="F103" s="1093"/>
      <c r="G103" s="20">
        <f t="shared" si="4"/>
        <v>0</v>
      </c>
      <c r="H103" s="88" t="s">
        <v>1513</v>
      </c>
      <c r="I103" s="235"/>
      <c r="J103" s="1005" t="str">
        <f t="shared" si="3"/>
        <v>CHYBNÁ CENA</v>
      </c>
    </row>
    <row r="104" spans="1:10" ht="25.5">
      <c r="A104" s="872" t="s">
        <v>1523</v>
      </c>
      <c r="B104" s="91"/>
      <c r="C104" s="1262" t="s">
        <v>115</v>
      </c>
      <c r="D104" s="89" t="s">
        <v>3792</v>
      </c>
      <c r="E104" s="19">
        <v>1</v>
      </c>
      <c r="F104" s="1093"/>
      <c r="G104" s="20">
        <f t="shared" si="4"/>
        <v>0</v>
      </c>
      <c r="H104" s="88" t="s">
        <v>1519</v>
      </c>
      <c r="I104" s="235"/>
      <c r="J104" s="1005" t="str">
        <f t="shared" si="3"/>
        <v>CHYBNÁ CENA</v>
      </c>
    </row>
    <row r="105" spans="1:10" ht="25.5">
      <c r="A105" s="872" t="s">
        <v>1524</v>
      </c>
      <c r="B105" s="91"/>
      <c r="C105" s="1262" t="s">
        <v>116</v>
      </c>
      <c r="D105" s="89" t="s">
        <v>3792</v>
      </c>
      <c r="E105" s="19">
        <v>1</v>
      </c>
      <c r="F105" s="1093"/>
      <c r="G105" s="20">
        <f t="shared" si="4"/>
        <v>0</v>
      </c>
      <c r="H105" s="88" t="s">
        <v>1525</v>
      </c>
      <c r="I105" s="235"/>
      <c r="J105" s="1005" t="str">
        <f t="shared" si="3"/>
        <v>CHYBNÁ CENA</v>
      </c>
    </row>
    <row r="106" spans="1:10" ht="25.5">
      <c r="A106" s="872" t="s">
        <v>1526</v>
      </c>
      <c r="B106" s="91"/>
      <c r="C106" s="1262" t="s">
        <v>116</v>
      </c>
      <c r="D106" s="89" t="s">
        <v>3792</v>
      </c>
      <c r="E106" s="19">
        <v>1</v>
      </c>
      <c r="F106" s="1093"/>
      <c r="G106" s="20">
        <f t="shared" si="4"/>
        <v>0</v>
      </c>
      <c r="H106" s="88" t="s">
        <v>1525</v>
      </c>
      <c r="I106" s="235"/>
      <c r="J106" s="1005" t="str">
        <f t="shared" si="3"/>
        <v>CHYBNÁ CENA</v>
      </c>
    </row>
    <row r="107" spans="1:10" ht="25.5">
      <c r="A107" s="872" t="s">
        <v>1527</v>
      </c>
      <c r="B107" s="91"/>
      <c r="C107" s="1262" t="s">
        <v>117</v>
      </c>
      <c r="D107" s="89" t="s">
        <v>3792</v>
      </c>
      <c r="E107" s="19">
        <v>1</v>
      </c>
      <c r="F107" s="1093"/>
      <c r="G107" s="20">
        <f t="shared" si="4"/>
        <v>0</v>
      </c>
      <c r="H107" s="88" t="s">
        <v>1528</v>
      </c>
      <c r="I107" s="235"/>
      <c r="J107" s="1005" t="str">
        <f t="shared" si="3"/>
        <v>CHYBNÁ CENA</v>
      </c>
    </row>
    <row r="108" spans="1:10" ht="25.5">
      <c r="A108" s="872" t="s">
        <v>1529</v>
      </c>
      <c r="B108" s="91"/>
      <c r="C108" s="1262" t="s">
        <v>117</v>
      </c>
      <c r="D108" s="89" t="s">
        <v>3792</v>
      </c>
      <c r="E108" s="19">
        <v>1</v>
      </c>
      <c r="F108" s="1093"/>
      <c r="G108" s="20">
        <f t="shared" si="4"/>
        <v>0</v>
      </c>
      <c r="H108" s="88" t="s">
        <v>1528</v>
      </c>
      <c r="I108" s="235"/>
      <c r="J108" s="1005" t="str">
        <f t="shared" si="3"/>
        <v>CHYBNÁ CENA</v>
      </c>
    </row>
    <row r="109" spans="1:10" ht="25.5">
      <c r="A109" s="872" t="s">
        <v>1530</v>
      </c>
      <c r="B109" s="91"/>
      <c r="C109" s="1262" t="s">
        <v>118</v>
      </c>
      <c r="D109" s="89" t="s">
        <v>3792</v>
      </c>
      <c r="E109" s="19">
        <v>1</v>
      </c>
      <c r="F109" s="1093"/>
      <c r="G109" s="20">
        <f t="shared" si="4"/>
        <v>0</v>
      </c>
      <c r="H109" s="88" t="s">
        <v>1513</v>
      </c>
      <c r="I109" s="235"/>
      <c r="J109" s="1005" t="str">
        <f t="shared" si="3"/>
        <v>CHYBNÁ CENA</v>
      </c>
    </row>
    <row r="110" spans="1:10" ht="25.5">
      <c r="A110" s="872" t="s">
        <v>1531</v>
      </c>
      <c r="B110" s="91"/>
      <c r="C110" s="1262" t="s">
        <v>118</v>
      </c>
      <c r="D110" s="89" t="s">
        <v>3792</v>
      </c>
      <c r="E110" s="19">
        <v>1</v>
      </c>
      <c r="F110" s="1093"/>
      <c r="G110" s="20">
        <f t="shared" si="4"/>
        <v>0</v>
      </c>
      <c r="H110" s="88" t="s">
        <v>1513</v>
      </c>
      <c r="I110" s="235"/>
      <c r="J110" s="1005" t="str">
        <f t="shared" si="3"/>
        <v>CHYBNÁ CENA</v>
      </c>
    </row>
    <row r="111" spans="1:10">
      <c r="A111" s="234"/>
      <c r="B111" s="17"/>
      <c r="C111" s="18"/>
      <c r="D111" s="17"/>
      <c r="E111" s="19"/>
      <c r="F111" s="1024"/>
      <c r="G111" s="20"/>
      <c r="H111" s="18"/>
      <c r="I111" s="235"/>
      <c r="J111" s="1005" t="str">
        <f t="shared" si="3"/>
        <v/>
      </c>
    </row>
    <row r="112" spans="1:10">
      <c r="A112" s="234" t="s">
        <v>2968</v>
      </c>
      <c r="B112" s="17"/>
      <c r="C112" s="95" t="s">
        <v>644</v>
      </c>
      <c r="D112" s="17" t="s">
        <v>1507</v>
      </c>
      <c r="E112" s="19">
        <v>1</v>
      </c>
      <c r="F112" s="1024"/>
      <c r="G112" s="20">
        <f>E112*F112</f>
        <v>0</v>
      </c>
      <c r="H112" s="18" t="s">
        <v>1513</v>
      </c>
      <c r="I112" s="235"/>
      <c r="J112" s="1005" t="str">
        <f t="shared" si="3"/>
        <v>CHYBNÁ CENA</v>
      </c>
    </row>
    <row r="113" spans="1:10">
      <c r="A113" s="864" t="s">
        <v>2968</v>
      </c>
      <c r="B113" s="60"/>
      <c r="C113" s="103" t="s">
        <v>119</v>
      </c>
      <c r="D113" s="17" t="s">
        <v>1507</v>
      </c>
      <c r="E113" s="19">
        <v>4</v>
      </c>
      <c r="F113" s="1024"/>
      <c r="G113" s="20">
        <f>E113*F113</f>
        <v>0</v>
      </c>
      <c r="H113" s="61" t="s">
        <v>1532</v>
      </c>
      <c r="I113" s="245"/>
      <c r="J113" s="1005" t="str">
        <f t="shared" si="3"/>
        <v>CHYBNÁ CENA</v>
      </c>
    </row>
    <row r="114" spans="1:10">
      <c r="A114" s="234" t="s">
        <v>2968</v>
      </c>
      <c r="B114" s="17"/>
      <c r="C114" s="103" t="s">
        <v>119</v>
      </c>
      <c r="D114" s="17" t="s">
        <v>1507</v>
      </c>
      <c r="E114" s="19">
        <v>4</v>
      </c>
      <c r="F114" s="1024"/>
      <c r="G114" s="20">
        <f>E114*F114</f>
        <v>0</v>
      </c>
      <c r="H114" s="61" t="s">
        <v>1533</v>
      </c>
      <c r="I114" s="235"/>
      <c r="J114" s="1005" t="str">
        <f t="shared" si="3"/>
        <v>CHYBNÁ CENA</v>
      </c>
    </row>
    <row r="115" spans="1:10">
      <c r="A115" s="234"/>
      <c r="B115" s="17"/>
      <c r="C115" s="18"/>
      <c r="D115" s="17"/>
      <c r="E115" s="19"/>
      <c r="F115" s="1024"/>
      <c r="G115" s="20"/>
      <c r="H115" s="18"/>
      <c r="I115" s="235"/>
      <c r="J115" s="1005" t="str">
        <f t="shared" si="3"/>
        <v/>
      </c>
    </row>
    <row r="116" spans="1:10">
      <c r="A116" s="234" t="s">
        <v>2964</v>
      </c>
      <c r="B116" s="17"/>
      <c r="C116" s="95" t="s">
        <v>120</v>
      </c>
      <c r="D116" s="17" t="s">
        <v>1507</v>
      </c>
      <c r="E116" s="19">
        <v>26</v>
      </c>
      <c r="F116" s="1024"/>
      <c r="G116" s="20">
        <f>E116*F116</f>
        <v>0</v>
      </c>
      <c r="H116" s="18" t="s">
        <v>1534</v>
      </c>
      <c r="I116" s="235"/>
      <c r="J116" s="1005" t="str">
        <f t="shared" si="3"/>
        <v>CHYBNÁ CENA</v>
      </c>
    </row>
    <row r="117" spans="1:10">
      <c r="A117" s="864" t="s">
        <v>2964</v>
      </c>
      <c r="B117" s="60"/>
      <c r="C117" s="95" t="s">
        <v>120</v>
      </c>
      <c r="D117" s="17" t="s">
        <v>1507</v>
      </c>
      <c r="E117" s="19">
        <v>32</v>
      </c>
      <c r="F117" s="1024"/>
      <c r="G117" s="20">
        <f>E117*F117</f>
        <v>0</v>
      </c>
      <c r="H117" s="18" t="s">
        <v>1535</v>
      </c>
      <c r="I117" s="245"/>
      <c r="J117" s="1005" t="str">
        <f t="shared" si="3"/>
        <v>CHYBNÁ CENA</v>
      </c>
    </row>
    <row r="118" spans="1:10">
      <c r="A118" s="234" t="s">
        <v>2964</v>
      </c>
      <c r="B118" s="17"/>
      <c r="C118" s="95" t="s">
        <v>121</v>
      </c>
      <c r="D118" s="17" t="s">
        <v>1507</v>
      </c>
      <c r="E118" s="58">
        <v>2</v>
      </c>
      <c r="F118" s="1091"/>
      <c r="G118" s="20">
        <f>E118*F118</f>
        <v>0</v>
      </c>
      <c r="H118" s="18" t="s">
        <v>1535</v>
      </c>
      <c r="I118" s="235"/>
      <c r="J118" s="1005" t="str">
        <f t="shared" si="3"/>
        <v>CHYBNÁ CENA</v>
      </c>
    </row>
    <row r="119" spans="1:10">
      <c r="A119" s="234" t="s">
        <v>2964</v>
      </c>
      <c r="B119" s="17"/>
      <c r="C119" s="95" t="s">
        <v>122</v>
      </c>
      <c r="D119" s="17" t="s">
        <v>1507</v>
      </c>
      <c r="E119" s="58">
        <v>6</v>
      </c>
      <c r="F119" s="1091"/>
      <c r="G119" s="20">
        <f>E119*F119</f>
        <v>0</v>
      </c>
      <c r="H119" s="18" t="s">
        <v>1534</v>
      </c>
      <c r="I119" s="235"/>
      <c r="J119" s="1005" t="str">
        <f t="shared" si="3"/>
        <v>CHYBNÁ CENA</v>
      </c>
    </row>
    <row r="120" spans="1:10">
      <c r="A120" s="234"/>
      <c r="B120" s="17"/>
      <c r="C120" s="18"/>
      <c r="D120" s="17"/>
      <c r="E120" s="19"/>
      <c r="F120" s="1024"/>
      <c r="G120" s="20"/>
      <c r="H120" s="18"/>
      <c r="I120" s="235"/>
      <c r="J120" s="1005" t="str">
        <f t="shared" si="3"/>
        <v/>
      </c>
    </row>
    <row r="121" spans="1:10">
      <c r="A121" s="234"/>
      <c r="B121" s="17"/>
      <c r="C121" s="18" t="s">
        <v>1536</v>
      </c>
      <c r="D121" s="17" t="s">
        <v>2970</v>
      </c>
      <c r="E121" s="19">
        <v>23</v>
      </c>
      <c r="F121" s="1024"/>
      <c r="G121" s="20">
        <f>E121*F121</f>
        <v>0</v>
      </c>
      <c r="H121" s="18"/>
      <c r="I121" s="235"/>
      <c r="J121" s="1005" t="str">
        <f t="shared" si="3"/>
        <v>CHYBNÁ CENA</v>
      </c>
    </row>
    <row r="122" spans="1:10">
      <c r="A122" s="234"/>
      <c r="B122" s="17"/>
      <c r="C122" s="18" t="s">
        <v>1537</v>
      </c>
      <c r="D122" s="17" t="s">
        <v>2970</v>
      </c>
      <c r="E122" s="19">
        <v>120</v>
      </c>
      <c r="F122" s="1024"/>
      <c r="G122" s="20">
        <f>E122*F122</f>
        <v>0</v>
      </c>
      <c r="H122" s="18"/>
      <c r="I122" s="235"/>
      <c r="J122" s="1005" t="str">
        <f t="shared" si="3"/>
        <v>CHYBNÁ CENA</v>
      </c>
    </row>
    <row r="123" spans="1:10">
      <c r="A123" s="234"/>
      <c r="B123" s="17"/>
      <c r="C123" s="18" t="s">
        <v>1538</v>
      </c>
      <c r="D123" s="17" t="s">
        <v>2970</v>
      </c>
      <c r="E123" s="19">
        <v>11</v>
      </c>
      <c r="F123" s="1024"/>
      <c r="G123" s="20">
        <f>E123*F123</f>
        <v>0</v>
      </c>
      <c r="H123" s="18"/>
      <c r="I123" s="235"/>
      <c r="J123" s="1005" t="str">
        <f t="shared" si="3"/>
        <v>CHYBNÁ CENA</v>
      </c>
    </row>
    <row r="124" spans="1:10">
      <c r="A124" s="234"/>
      <c r="B124" s="17"/>
      <c r="C124" s="18" t="s">
        <v>1539</v>
      </c>
      <c r="D124" s="17" t="s">
        <v>2970</v>
      </c>
      <c r="E124" s="19">
        <v>2</v>
      </c>
      <c r="F124" s="1024"/>
      <c r="G124" s="20">
        <f>E124*F124</f>
        <v>0</v>
      </c>
      <c r="H124" s="18"/>
      <c r="I124" s="235"/>
      <c r="J124" s="1005" t="str">
        <f t="shared" si="3"/>
        <v>CHYBNÁ CENA</v>
      </c>
    </row>
    <row r="125" spans="1:10">
      <c r="A125" s="234"/>
      <c r="B125" s="17"/>
      <c r="C125" s="18"/>
      <c r="D125" s="17"/>
      <c r="E125" s="19"/>
      <c r="F125" s="1024"/>
      <c r="G125" s="20"/>
      <c r="H125" s="18"/>
      <c r="I125" s="235"/>
      <c r="J125" s="1005" t="str">
        <f t="shared" si="3"/>
        <v/>
      </c>
    </row>
    <row r="126" spans="1:10" ht="25.5">
      <c r="A126" s="234"/>
      <c r="B126" s="17"/>
      <c r="C126" s="95" t="s">
        <v>1567</v>
      </c>
      <c r="D126" s="17"/>
      <c r="E126" s="19"/>
      <c r="F126" s="1024"/>
      <c r="G126" s="20"/>
      <c r="H126" s="18"/>
      <c r="I126" s="235"/>
      <c r="J126" s="1005" t="str">
        <f t="shared" si="3"/>
        <v/>
      </c>
    </row>
    <row r="127" spans="1:10" ht="16.5">
      <c r="A127" s="234"/>
      <c r="B127" s="17"/>
      <c r="C127" s="95" t="s">
        <v>123</v>
      </c>
      <c r="D127" s="17" t="s">
        <v>878</v>
      </c>
      <c r="E127" s="19">
        <v>37</v>
      </c>
      <c r="F127" s="1024"/>
      <c r="G127" s="20">
        <f t="shared" ref="G127:G135" si="5">E127*F127</f>
        <v>0</v>
      </c>
      <c r="H127" s="18"/>
      <c r="I127" s="235"/>
      <c r="J127" s="1005" t="str">
        <f t="shared" si="3"/>
        <v>CHYBNÁ CENA</v>
      </c>
    </row>
    <row r="128" spans="1:10" ht="16.5">
      <c r="A128" s="234"/>
      <c r="B128" s="17"/>
      <c r="C128" s="95" t="s">
        <v>124</v>
      </c>
      <c r="D128" s="17" t="s">
        <v>878</v>
      </c>
      <c r="E128" s="19">
        <v>26</v>
      </c>
      <c r="F128" s="1024"/>
      <c r="G128" s="20">
        <f t="shared" si="5"/>
        <v>0</v>
      </c>
      <c r="H128" s="18"/>
      <c r="I128" s="235"/>
      <c r="J128" s="1005" t="str">
        <f t="shared" si="3"/>
        <v>CHYBNÁ CENA</v>
      </c>
    </row>
    <row r="129" spans="1:10" ht="16.5">
      <c r="A129" s="234"/>
      <c r="B129" s="17"/>
      <c r="C129" s="95" t="s">
        <v>125</v>
      </c>
      <c r="D129" s="17" t="s">
        <v>878</v>
      </c>
      <c r="E129" s="19">
        <v>21</v>
      </c>
      <c r="F129" s="1024"/>
      <c r="G129" s="20">
        <f t="shared" si="5"/>
        <v>0</v>
      </c>
      <c r="H129" s="8"/>
      <c r="I129" s="235"/>
      <c r="J129" s="1005" t="str">
        <f t="shared" si="3"/>
        <v>CHYBNÁ CENA</v>
      </c>
    </row>
    <row r="130" spans="1:10" ht="16.5">
      <c r="A130" s="234"/>
      <c r="B130" s="17"/>
      <c r="C130" s="95" t="s">
        <v>126</v>
      </c>
      <c r="D130" s="17" t="s">
        <v>878</v>
      </c>
      <c r="E130" s="19">
        <v>93</v>
      </c>
      <c r="F130" s="1024"/>
      <c r="G130" s="20">
        <f t="shared" si="5"/>
        <v>0</v>
      </c>
      <c r="H130" s="18"/>
      <c r="I130" s="235"/>
      <c r="J130" s="1005" t="str">
        <f t="shared" si="3"/>
        <v>CHYBNÁ CENA</v>
      </c>
    </row>
    <row r="131" spans="1:10" ht="16.5">
      <c r="A131" s="864"/>
      <c r="B131" s="60"/>
      <c r="C131" s="103" t="s">
        <v>127</v>
      </c>
      <c r="D131" s="17" t="s">
        <v>878</v>
      </c>
      <c r="E131" s="19">
        <v>78</v>
      </c>
      <c r="F131" s="1024"/>
      <c r="G131" s="20">
        <f t="shared" si="5"/>
        <v>0</v>
      </c>
      <c r="H131" s="61"/>
      <c r="I131" s="245"/>
      <c r="J131" s="1005" t="str">
        <f t="shared" si="3"/>
        <v>CHYBNÁ CENA</v>
      </c>
    </row>
    <row r="132" spans="1:10" ht="16.5">
      <c r="A132" s="234"/>
      <c r="B132" s="17"/>
      <c r="C132" s="95" t="s">
        <v>128</v>
      </c>
      <c r="D132" s="17" t="s">
        <v>878</v>
      </c>
      <c r="E132" s="19">
        <v>13</v>
      </c>
      <c r="F132" s="1024"/>
      <c r="G132" s="20">
        <f t="shared" si="5"/>
        <v>0</v>
      </c>
      <c r="H132" s="18"/>
      <c r="I132" s="235"/>
      <c r="J132" s="1005" t="str">
        <f t="shared" si="3"/>
        <v>CHYBNÁ CENA</v>
      </c>
    </row>
    <row r="133" spans="1:10" ht="16.5">
      <c r="A133" s="234"/>
      <c r="B133" s="17"/>
      <c r="C133" s="95" t="s">
        <v>129</v>
      </c>
      <c r="D133" s="17" t="s">
        <v>878</v>
      </c>
      <c r="E133" s="19">
        <v>7</v>
      </c>
      <c r="F133" s="1024"/>
      <c r="G133" s="20">
        <f t="shared" si="5"/>
        <v>0</v>
      </c>
      <c r="H133" s="18"/>
      <c r="I133" s="235"/>
      <c r="J133" s="1005" t="str">
        <f t="shared" si="3"/>
        <v>CHYBNÁ CENA</v>
      </c>
    </row>
    <row r="134" spans="1:10" ht="16.5">
      <c r="A134" s="234"/>
      <c r="B134" s="17"/>
      <c r="C134" s="95" t="s">
        <v>130</v>
      </c>
      <c r="D134" s="17" t="s">
        <v>878</v>
      </c>
      <c r="E134" s="19">
        <v>12</v>
      </c>
      <c r="F134" s="1024"/>
      <c r="G134" s="20">
        <f t="shared" si="5"/>
        <v>0</v>
      </c>
      <c r="H134" s="18"/>
      <c r="I134" s="235"/>
      <c r="J134" s="1005" t="str">
        <f t="shared" ref="J134:J197" si="6">IF((ISBLANK(D134)),"",IF(G134&lt;=0,"CHYBNÁ CENA",""))</f>
        <v>CHYBNÁ CENA</v>
      </c>
    </row>
    <row r="135" spans="1:10" ht="16.5">
      <c r="A135" s="234"/>
      <c r="B135" s="17"/>
      <c r="C135" s="95" t="s">
        <v>131</v>
      </c>
      <c r="D135" s="17" t="s">
        <v>878</v>
      </c>
      <c r="E135" s="19">
        <v>6</v>
      </c>
      <c r="F135" s="1024"/>
      <c r="G135" s="20">
        <f t="shared" si="5"/>
        <v>0</v>
      </c>
      <c r="H135" s="18"/>
      <c r="I135" s="235"/>
      <c r="J135" s="1005" t="str">
        <f t="shared" si="6"/>
        <v>CHYBNÁ CENA</v>
      </c>
    </row>
    <row r="136" spans="1:10" ht="16.5">
      <c r="A136" s="234"/>
      <c r="B136" s="17"/>
      <c r="C136" s="95" t="s">
        <v>132</v>
      </c>
      <c r="D136" s="17" t="s">
        <v>878</v>
      </c>
      <c r="E136" s="19">
        <v>2</v>
      </c>
      <c r="F136" s="1024"/>
      <c r="G136" s="20">
        <f t="shared" ref="G136:G146" si="7">E136*F136</f>
        <v>0</v>
      </c>
      <c r="H136" s="18"/>
      <c r="I136" s="235"/>
      <c r="J136" s="1005" t="str">
        <f t="shared" si="6"/>
        <v>CHYBNÁ CENA</v>
      </c>
    </row>
    <row r="137" spans="1:10" ht="16.5">
      <c r="A137" s="234"/>
      <c r="B137" s="17"/>
      <c r="C137" s="95" t="s">
        <v>133</v>
      </c>
      <c r="D137" s="17" t="s">
        <v>878</v>
      </c>
      <c r="E137" s="19">
        <v>3</v>
      </c>
      <c r="F137" s="1024"/>
      <c r="G137" s="20">
        <f t="shared" si="7"/>
        <v>0</v>
      </c>
      <c r="H137" s="18"/>
      <c r="I137" s="235"/>
      <c r="J137" s="1005" t="str">
        <f t="shared" si="6"/>
        <v>CHYBNÁ CENA</v>
      </c>
    </row>
    <row r="138" spans="1:10" ht="16.5">
      <c r="A138" s="234"/>
      <c r="B138" s="17"/>
      <c r="C138" s="95" t="s">
        <v>134</v>
      </c>
      <c r="D138" s="17" t="s">
        <v>878</v>
      </c>
      <c r="E138" s="19">
        <v>101</v>
      </c>
      <c r="F138" s="1024"/>
      <c r="G138" s="20">
        <f t="shared" si="7"/>
        <v>0</v>
      </c>
      <c r="H138" s="18"/>
      <c r="I138" s="235"/>
      <c r="J138" s="1005" t="str">
        <f t="shared" si="6"/>
        <v>CHYBNÁ CENA</v>
      </c>
    </row>
    <row r="139" spans="1:10" ht="16.5">
      <c r="A139" s="234"/>
      <c r="B139" s="17"/>
      <c r="C139" s="95" t="s">
        <v>135</v>
      </c>
      <c r="D139" s="17" t="s">
        <v>878</v>
      </c>
      <c r="E139" s="19">
        <v>17</v>
      </c>
      <c r="F139" s="1024"/>
      <c r="G139" s="20">
        <f t="shared" si="7"/>
        <v>0</v>
      </c>
      <c r="H139" s="18"/>
      <c r="I139" s="235"/>
      <c r="J139" s="1005" t="str">
        <f t="shared" si="6"/>
        <v>CHYBNÁ CENA</v>
      </c>
    </row>
    <row r="140" spans="1:10" ht="16.5">
      <c r="A140" s="234"/>
      <c r="B140" s="17"/>
      <c r="C140" s="95" t="s">
        <v>136</v>
      </c>
      <c r="D140" s="17" t="s">
        <v>878</v>
      </c>
      <c r="E140" s="19">
        <v>132</v>
      </c>
      <c r="F140" s="1024"/>
      <c r="G140" s="20">
        <f t="shared" si="7"/>
        <v>0</v>
      </c>
      <c r="H140" s="18"/>
      <c r="I140" s="235"/>
      <c r="J140" s="1005" t="str">
        <f t="shared" si="6"/>
        <v>CHYBNÁ CENA</v>
      </c>
    </row>
    <row r="141" spans="1:10" ht="16.5">
      <c r="A141" s="864"/>
      <c r="B141" s="60"/>
      <c r="C141" s="103" t="s">
        <v>649</v>
      </c>
      <c r="D141" s="60" t="s">
        <v>878</v>
      </c>
      <c r="E141" s="58">
        <v>44</v>
      </c>
      <c r="F141" s="1091"/>
      <c r="G141" s="20">
        <f t="shared" si="7"/>
        <v>0</v>
      </c>
      <c r="H141" s="61"/>
      <c r="I141" s="245"/>
      <c r="J141" s="1005" t="str">
        <f t="shared" si="6"/>
        <v>CHYBNÁ CENA</v>
      </c>
    </row>
    <row r="142" spans="1:10" ht="16.5">
      <c r="A142" s="864"/>
      <c r="B142" s="60"/>
      <c r="C142" s="95" t="s">
        <v>1649</v>
      </c>
      <c r="D142" s="89" t="s">
        <v>878</v>
      </c>
      <c r="E142" s="19">
        <v>4</v>
      </c>
      <c r="F142" s="1091"/>
      <c r="G142" s="20">
        <f t="shared" si="7"/>
        <v>0</v>
      </c>
      <c r="H142" s="18"/>
      <c r="I142" s="235"/>
      <c r="J142" s="1005" t="str">
        <f t="shared" si="6"/>
        <v>CHYBNÁ CENA</v>
      </c>
    </row>
    <row r="143" spans="1:10" ht="16.5">
      <c r="A143" s="864"/>
      <c r="B143" s="60"/>
      <c r="C143" s="95" t="s">
        <v>1651</v>
      </c>
      <c r="D143" s="89" t="s">
        <v>878</v>
      </c>
      <c r="E143" s="19">
        <v>40</v>
      </c>
      <c r="F143" s="1091"/>
      <c r="G143" s="20">
        <f t="shared" si="7"/>
        <v>0</v>
      </c>
      <c r="H143" s="18"/>
      <c r="I143" s="235"/>
      <c r="J143" s="1005" t="str">
        <f t="shared" si="6"/>
        <v>CHYBNÁ CENA</v>
      </c>
    </row>
    <row r="144" spans="1:10" ht="16.5">
      <c r="A144" s="864"/>
      <c r="B144" s="60"/>
      <c r="C144" s="95" t="s">
        <v>363</v>
      </c>
      <c r="D144" s="89" t="s">
        <v>878</v>
      </c>
      <c r="E144" s="19">
        <v>24</v>
      </c>
      <c r="F144" s="1091"/>
      <c r="G144" s="20">
        <f t="shared" si="7"/>
        <v>0</v>
      </c>
      <c r="H144" s="18"/>
      <c r="I144" s="235"/>
      <c r="J144" s="1005" t="str">
        <f t="shared" si="6"/>
        <v>CHYBNÁ CENA</v>
      </c>
    </row>
    <row r="145" spans="1:10" ht="16.5">
      <c r="A145" s="864"/>
      <c r="B145" s="60"/>
      <c r="C145" s="95" t="s">
        <v>364</v>
      </c>
      <c r="D145" s="89" t="s">
        <v>878</v>
      </c>
      <c r="E145" s="19">
        <v>5</v>
      </c>
      <c r="F145" s="1091"/>
      <c r="G145" s="20">
        <f t="shared" si="7"/>
        <v>0</v>
      </c>
      <c r="H145" s="18"/>
      <c r="I145" s="235"/>
      <c r="J145" s="1005" t="str">
        <f t="shared" si="6"/>
        <v>CHYBNÁ CENA</v>
      </c>
    </row>
    <row r="146" spans="1:10" ht="16.5">
      <c r="A146" s="864"/>
      <c r="B146" s="60"/>
      <c r="C146" s="95" t="s">
        <v>365</v>
      </c>
      <c r="D146" s="89" t="s">
        <v>878</v>
      </c>
      <c r="E146" s="19">
        <v>17</v>
      </c>
      <c r="F146" s="1091"/>
      <c r="G146" s="20">
        <f t="shared" si="7"/>
        <v>0</v>
      </c>
      <c r="H146" s="18"/>
      <c r="I146" s="235"/>
      <c r="J146" s="1005" t="str">
        <f t="shared" si="6"/>
        <v>CHYBNÁ CENA</v>
      </c>
    </row>
    <row r="147" spans="1:10">
      <c r="A147" s="234"/>
      <c r="B147" s="17"/>
      <c r="C147" s="18"/>
      <c r="D147" s="60"/>
      <c r="E147" s="58"/>
      <c r="F147" s="1024"/>
      <c r="G147" s="20"/>
      <c r="H147" s="61"/>
      <c r="I147" s="235"/>
      <c r="J147" s="1005" t="str">
        <f t="shared" si="6"/>
        <v/>
      </c>
    </row>
    <row r="148" spans="1:10" ht="57">
      <c r="A148" s="864"/>
      <c r="B148" s="60"/>
      <c r="C148" s="106" t="s">
        <v>1562</v>
      </c>
      <c r="D148" s="116" t="s">
        <v>878</v>
      </c>
      <c r="E148" s="118">
        <v>400</v>
      </c>
      <c r="F148" s="1024"/>
      <c r="G148" s="20">
        <f>E148*F148</f>
        <v>0</v>
      </c>
      <c r="H148" s="119"/>
      <c r="I148" s="235"/>
      <c r="J148" s="1005" t="str">
        <f t="shared" si="6"/>
        <v>CHYBNÁ CENA</v>
      </c>
    </row>
    <row r="149" spans="1:10" ht="14.25">
      <c r="A149" s="873"/>
      <c r="B149" s="72"/>
      <c r="C149" s="106"/>
      <c r="D149" s="72"/>
      <c r="E149" s="75"/>
      <c r="F149" s="1069"/>
      <c r="G149" s="57"/>
      <c r="H149" s="74"/>
      <c r="I149" s="255"/>
      <c r="J149" s="1005" t="str">
        <f t="shared" si="6"/>
        <v/>
      </c>
    </row>
    <row r="150" spans="1:10" ht="38.25">
      <c r="A150" s="865"/>
      <c r="B150" s="89"/>
      <c r="C150" s="835" t="s">
        <v>137</v>
      </c>
      <c r="D150" s="89"/>
      <c r="E150" s="110"/>
      <c r="F150" s="1069"/>
      <c r="G150" s="57"/>
      <c r="H150" s="112"/>
      <c r="I150" s="255"/>
      <c r="J150" s="1005" t="str">
        <f t="shared" si="6"/>
        <v/>
      </c>
    </row>
    <row r="151" spans="1:10">
      <c r="A151" s="865"/>
      <c r="B151" s="89"/>
      <c r="C151" s="855" t="s">
        <v>138</v>
      </c>
      <c r="D151" s="108" t="s">
        <v>3792</v>
      </c>
      <c r="E151" s="110">
        <v>1</v>
      </c>
      <c r="F151" s="1024"/>
      <c r="G151" s="20">
        <f>E151*F151</f>
        <v>0</v>
      </c>
      <c r="H151" s="112"/>
      <c r="I151" s="255"/>
      <c r="J151" s="1005" t="str">
        <f t="shared" si="6"/>
        <v>CHYBNÁ CENA</v>
      </c>
    </row>
    <row r="152" spans="1:10">
      <c r="A152" s="865"/>
      <c r="B152" s="89"/>
      <c r="C152" s="855" t="s">
        <v>139</v>
      </c>
      <c r="D152" s="108" t="s">
        <v>3792</v>
      </c>
      <c r="E152" s="110">
        <v>2</v>
      </c>
      <c r="F152" s="1024"/>
      <c r="G152" s="20">
        <f>E152*F152</f>
        <v>0</v>
      </c>
      <c r="H152" s="112"/>
      <c r="I152" s="255"/>
      <c r="J152" s="1005" t="str">
        <f t="shared" si="6"/>
        <v>CHYBNÁ CENA</v>
      </c>
    </row>
    <row r="153" spans="1:10">
      <c r="A153" s="865"/>
      <c r="B153" s="89"/>
      <c r="C153" s="855" t="s">
        <v>140</v>
      </c>
      <c r="D153" s="108" t="s">
        <v>3792</v>
      </c>
      <c r="E153" s="110">
        <v>10</v>
      </c>
      <c r="F153" s="1024"/>
      <c r="G153" s="20">
        <f>E153*F153</f>
        <v>0</v>
      </c>
      <c r="H153" s="112"/>
      <c r="I153" s="255"/>
      <c r="J153" s="1005" t="str">
        <f t="shared" si="6"/>
        <v>CHYBNÁ CENA</v>
      </c>
    </row>
    <row r="154" spans="1:10">
      <c r="A154" s="865"/>
      <c r="B154" s="89"/>
      <c r="C154" s="855" t="s">
        <v>141</v>
      </c>
      <c r="D154" s="108" t="s">
        <v>3792</v>
      </c>
      <c r="E154" s="110">
        <v>1</v>
      </c>
      <c r="F154" s="1024"/>
      <c r="G154" s="20">
        <f>E154*F154</f>
        <v>0</v>
      </c>
      <c r="H154" s="112"/>
      <c r="I154" s="255"/>
      <c r="J154" s="1005" t="str">
        <f t="shared" si="6"/>
        <v>CHYBNÁ CENA</v>
      </c>
    </row>
    <row r="155" spans="1:10">
      <c r="A155" s="865"/>
      <c r="B155" s="89"/>
      <c r="C155" s="835"/>
      <c r="D155" s="89"/>
      <c r="E155" s="110"/>
      <c r="F155" s="1069"/>
      <c r="G155" s="57"/>
      <c r="H155" s="112"/>
      <c r="I155" s="255"/>
      <c r="J155" s="1005" t="str">
        <f t="shared" si="6"/>
        <v/>
      </c>
    </row>
    <row r="156" spans="1:10" ht="16.5">
      <c r="A156" s="874"/>
      <c r="B156" s="116"/>
      <c r="C156" s="119" t="s">
        <v>1540</v>
      </c>
      <c r="D156" s="89" t="s">
        <v>878</v>
      </c>
      <c r="E156" s="110">
        <v>100</v>
      </c>
      <c r="F156" s="1024"/>
      <c r="G156" s="20">
        <f>E156*F156</f>
        <v>0</v>
      </c>
      <c r="H156" s="112"/>
      <c r="I156" s="255"/>
      <c r="J156" s="1005" t="str">
        <f t="shared" si="6"/>
        <v>CHYBNÁ CENA</v>
      </c>
    </row>
    <row r="157" spans="1:10" ht="13.5" thickBot="1">
      <c r="A157" s="875"/>
      <c r="B157" s="876"/>
      <c r="C157" s="877"/>
      <c r="D157" s="876"/>
      <c r="E157" s="878"/>
      <c r="F157" s="1026"/>
      <c r="G157" s="848"/>
      <c r="H157" s="877"/>
      <c r="I157" s="868"/>
      <c r="J157" s="1005" t="str">
        <f t="shared" si="6"/>
        <v/>
      </c>
    </row>
    <row r="158" spans="1:10">
      <c r="A158" s="849"/>
      <c r="B158" s="72"/>
      <c r="C158" s="850" t="s">
        <v>697</v>
      </c>
      <c r="D158" s="72"/>
      <c r="E158" s="75"/>
      <c r="F158" s="1092"/>
      <c r="G158" s="76">
        <f>SUBTOTAL(9,G94:G157)</f>
        <v>0</v>
      </c>
      <c r="H158" s="74"/>
      <c r="I158" s="79"/>
      <c r="J158" s="1005" t="str">
        <f t="shared" si="6"/>
        <v/>
      </c>
    </row>
    <row r="159" spans="1:10">
      <c r="A159" s="851"/>
      <c r="B159" s="852"/>
      <c r="C159" s="853" t="s">
        <v>1541</v>
      </c>
      <c r="D159" s="108" t="s">
        <v>2755</v>
      </c>
      <c r="E159" s="110">
        <v>1</v>
      </c>
      <c r="F159" s="1024"/>
      <c r="G159" s="20">
        <f>E159*F159</f>
        <v>0</v>
      </c>
      <c r="H159" s="854"/>
      <c r="I159" s="84"/>
      <c r="J159" s="1005" t="str">
        <f t="shared" si="6"/>
        <v>CHYBNÁ CENA</v>
      </c>
    </row>
    <row r="160" spans="1:10">
      <c r="A160" s="71"/>
      <c r="B160" s="72"/>
      <c r="C160" s="73"/>
      <c r="D160" s="72"/>
      <c r="E160" s="75"/>
      <c r="F160" s="1092"/>
      <c r="G160" s="76"/>
      <c r="H160" s="74"/>
      <c r="I160" s="77"/>
      <c r="J160" s="1005" t="str">
        <f t="shared" si="6"/>
        <v/>
      </c>
    </row>
    <row r="161" spans="1:10" ht="29.65" customHeight="1">
      <c r="A161" s="93"/>
      <c r="B161" s="72"/>
      <c r="C161" s="86" t="s">
        <v>142</v>
      </c>
      <c r="D161" s="72"/>
      <c r="E161" s="75"/>
      <c r="F161" s="1092"/>
      <c r="G161" s="76"/>
      <c r="H161" s="74"/>
      <c r="I161" s="76"/>
      <c r="J161" s="1005" t="str">
        <f t="shared" si="6"/>
        <v/>
      </c>
    </row>
    <row r="162" spans="1:10">
      <c r="A162" s="93"/>
      <c r="B162" s="72"/>
      <c r="C162" s="73"/>
      <c r="D162" s="72"/>
      <c r="E162" s="75"/>
      <c r="F162" s="1092"/>
      <c r="G162" s="76"/>
      <c r="H162" s="74"/>
      <c r="I162" s="77"/>
      <c r="J162" s="1005" t="str">
        <f t="shared" si="6"/>
        <v/>
      </c>
    </row>
    <row r="163" spans="1:10" ht="13.5" thickBot="1">
      <c r="A163" s="93"/>
      <c r="B163" s="72"/>
      <c r="C163" s="86" t="s">
        <v>1542</v>
      </c>
      <c r="D163" s="72"/>
      <c r="E163" s="75"/>
      <c r="F163" s="1092"/>
      <c r="G163" s="76"/>
      <c r="H163" s="74"/>
      <c r="I163" s="77"/>
      <c r="J163" s="1005" t="str">
        <f t="shared" si="6"/>
        <v/>
      </c>
    </row>
    <row r="164" spans="1:10" ht="25.5">
      <c r="A164" s="879" t="s">
        <v>1543</v>
      </c>
      <c r="B164" s="857"/>
      <c r="C164" s="858" t="s">
        <v>146</v>
      </c>
      <c r="D164" s="860" t="s">
        <v>3792</v>
      </c>
      <c r="E164" s="861">
        <v>1</v>
      </c>
      <c r="F164" s="1090"/>
      <c r="G164" s="862">
        <f>E164*F164</f>
        <v>0</v>
      </c>
      <c r="H164" s="880" t="s">
        <v>1513</v>
      </c>
      <c r="I164" s="863"/>
      <c r="J164" s="1005" t="str">
        <f t="shared" si="6"/>
        <v>CHYBNÁ CENA</v>
      </c>
    </row>
    <row r="165" spans="1:10">
      <c r="A165" s="234"/>
      <c r="B165" s="17"/>
      <c r="C165" s="95" t="s">
        <v>1544</v>
      </c>
      <c r="D165" s="17"/>
      <c r="E165" s="19"/>
      <c r="F165" s="1024"/>
      <c r="G165" s="20"/>
      <c r="H165" s="18"/>
      <c r="I165" s="235"/>
      <c r="J165" s="1005" t="str">
        <f t="shared" si="6"/>
        <v/>
      </c>
    </row>
    <row r="166" spans="1:10" ht="25.5">
      <c r="A166" s="234"/>
      <c r="B166" s="17"/>
      <c r="C166" s="95" t="s">
        <v>147</v>
      </c>
      <c r="D166" s="96" t="s">
        <v>3792</v>
      </c>
      <c r="E166" s="19">
        <v>2</v>
      </c>
      <c r="F166" s="1024"/>
      <c r="G166" s="20">
        <f>E166*F166</f>
        <v>0</v>
      </c>
      <c r="H166" s="95" t="s">
        <v>1513</v>
      </c>
      <c r="I166" s="235"/>
      <c r="J166" s="1005" t="str">
        <f t="shared" si="6"/>
        <v>CHYBNÁ CENA</v>
      </c>
    </row>
    <row r="167" spans="1:10" ht="25.5">
      <c r="A167" s="881" t="s">
        <v>1545</v>
      </c>
      <c r="B167" s="17"/>
      <c r="C167" s="95" t="s">
        <v>148</v>
      </c>
      <c r="D167" s="96" t="s">
        <v>3792</v>
      </c>
      <c r="E167" s="19">
        <v>1</v>
      </c>
      <c r="F167" s="1024"/>
      <c r="G167" s="20">
        <f>E167*F167</f>
        <v>0</v>
      </c>
      <c r="H167" s="95" t="s">
        <v>1513</v>
      </c>
      <c r="I167" s="235"/>
      <c r="J167" s="1005" t="str">
        <f t="shared" si="6"/>
        <v>CHYBNÁ CENA</v>
      </c>
    </row>
    <row r="168" spans="1:10">
      <c r="A168" s="881"/>
      <c r="B168" s="17"/>
      <c r="C168" s="95"/>
      <c r="D168" s="96"/>
      <c r="E168" s="19"/>
      <c r="F168" s="1024"/>
      <c r="G168" s="20"/>
      <c r="H168" s="95"/>
      <c r="I168" s="245"/>
      <c r="J168" s="1005" t="str">
        <f t="shared" si="6"/>
        <v/>
      </c>
    </row>
    <row r="169" spans="1:10">
      <c r="A169" s="881" t="s">
        <v>1546</v>
      </c>
      <c r="B169" s="17"/>
      <c r="C169" s="95" t="s">
        <v>149</v>
      </c>
      <c r="D169" s="96" t="s">
        <v>3792</v>
      </c>
      <c r="E169" s="19">
        <v>1</v>
      </c>
      <c r="F169" s="1024"/>
      <c r="G169" s="20">
        <f>E169*F169</f>
        <v>0</v>
      </c>
      <c r="H169" s="95" t="s">
        <v>1513</v>
      </c>
      <c r="I169" s="235"/>
      <c r="J169" s="1005" t="str">
        <f t="shared" si="6"/>
        <v>CHYBNÁ CENA</v>
      </c>
    </row>
    <row r="170" spans="1:10">
      <c r="A170" s="881"/>
      <c r="B170" s="17"/>
      <c r="C170" s="95"/>
      <c r="D170" s="96"/>
      <c r="E170" s="19"/>
      <c r="F170" s="1024"/>
      <c r="G170" s="20"/>
      <c r="H170" s="95"/>
      <c r="I170" s="235"/>
      <c r="J170" s="1005" t="str">
        <f t="shared" si="6"/>
        <v/>
      </c>
    </row>
    <row r="171" spans="1:10">
      <c r="A171" s="881"/>
      <c r="B171" s="17"/>
      <c r="C171" s="95"/>
      <c r="D171" s="96"/>
      <c r="E171" s="19"/>
      <c r="F171" s="1024"/>
      <c r="G171" s="20"/>
      <c r="H171" s="95"/>
      <c r="I171" s="235"/>
      <c r="J171" s="1005" t="str">
        <f t="shared" si="6"/>
        <v/>
      </c>
    </row>
    <row r="172" spans="1:10" ht="25.5">
      <c r="A172" s="881" t="s">
        <v>1547</v>
      </c>
      <c r="B172" s="17"/>
      <c r="C172" s="1262" t="s">
        <v>2217</v>
      </c>
      <c r="D172" s="96" t="s">
        <v>3792</v>
      </c>
      <c r="E172" s="19">
        <v>1</v>
      </c>
      <c r="F172" s="1024"/>
      <c r="G172" s="20">
        <f>E172*F172</f>
        <v>0</v>
      </c>
      <c r="H172" s="95" t="s">
        <v>1513</v>
      </c>
      <c r="I172" s="235"/>
      <c r="J172" s="1005" t="str">
        <f t="shared" si="6"/>
        <v>CHYBNÁ CENA</v>
      </c>
    </row>
    <row r="173" spans="1:10" ht="25.5">
      <c r="A173" s="881" t="s">
        <v>1548</v>
      </c>
      <c r="B173" s="17"/>
      <c r="C173" s="1262" t="s">
        <v>2217</v>
      </c>
      <c r="D173" s="96" t="s">
        <v>3792</v>
      </c>
      <c r="E173" s="19">
        <v>1</v>
      </c>
      <c r="F173" s="1024"/>
      <c r="G173" s="20">
        <f>E173*F173</f>
        <v>0</v>
      </c>
      <c r="H173" s="95" t="s">
        <v>1549</v>
      </c>
      <c r="I173" s="235"/>
      <c r="J173" s="1005" t="str">
        <f t="shared" si="6"/>
        <v>CHYBNÁ CENA</v>
      </c>
    </row>
    <row r="174" spans="1:10" ht="25.5">
      <c r="A174" s="881" t="s">
        <v>1550</v>
      </c>
      <c r="B174" s="17"/>
      <c r="C174" s="1262" t="s">
        <v>2218</v>
      </c>
      <c r="D174" s="96" t="s">
        <v>3792</v>
      </c>
      <c r="E174" s="19">
        <v>1</v>
      </c>
      <c r="F174" s="1024"/>
      <c r="G174" s="20">
        <f>E174*F174</f>
        <v>0</v>
      </c>
      <c r="H174" s="95" t="s">
        <v>1549</v>
      </c>
      <c r="I174" s="235"/>
      <c r="J174" s="1005" t="str">
        <f t="shared" si="6"/>
        <v>CHYBNÁ CENA</v>
      </c>
    </row>
    <row r="175" spans="1:10" ht="25.5">
      <c r="A175" s="881" t="s">
        <v>1551</v>
      </c>
      <c r="B175" s="17"/>
      <c r="C175" s="1262" t="s">
        <v>2218</v>
      </c>
      <c r="D175" s="96" t="s">
        <v>3792</v>
      </c>
      <c r="E175" s="19">
        <v>1</v>
      </c>
      <c r="F175" s="1024"/>
      <c r="G175" s="20">
        <f>E175*F175</f>
        <v>0</v>
      </c>
      <c r="H175" s="95" t="s">
        <v>1552</v>
      </c>
      <c r="I175" s="235"/>
      <c r="J175" s="1005" t="str">
        <f t="shared" si="6"/>
        <v>CHYBNÁ CENA</v>
      </c>
    </row>
    <row r="176" spans="1:10">
      <c r="A176" s="881"/>
      <c r="B176" s="17"/>
      <c r="C176" s="18"/>
      <c r="D176" s="17"/>
      <c r="E176" s="19"/>
      <c r="F176" s="1024"/>
      <c r="G176" s="20"/>
      <c r="H176" s="19"/>
      <c r="I176" s="235"/>
      <c r="J176" s="1005" t="str">
        <f t="shared" si="6"/>
        <v/>
      </c>
    </row>
    <row r="177" spans="1:10">
      <c r="A177" s="881" t="s">
        <v>2968</v>
      </c>
      <c r="B177" s="17"/>
      <c r="C177" s="95" t="s">
        <v>1396</v>
      </c>
      <c r="D177" s="96" t="s">
        <v>3792</v>
      </c>
      <c r="E177" s="19">
        <v>2</v>
      </c>
      <c r="F177" s="1091"/>
      <c r="G177" s="20">
        <f>E177*F177</f>
        <v>0</v>
      </c>
      <c r="H177" s="95" t="s">
        <v>1513</v>
      </c>
      <c r="I177" s="235"/>
      <c r="J177" s="1005" t="str">
        <f t="shared" si="6"/>
        <v>CHYBNÁ CENA</v>
      </c>
    </row>
    <row r="178" spans="1:10">
      <c r="A178" s="234"/>
      <c r="B178" s="17"/>
      <c r="C178" s="18"/>
      <c r="D178" s="17"/>
      <c r="E178" s="19"/>
      <c r="F178" s="1091"/>
      <c r="G178" s="20"/>
      <c r="H178" s="19"/>
      <c r="I178" s="235"/>
      <c r="J178" s="1005" t="str">
        <f t="shared" si="6"/>
        <v/>
      </c>
    </row>
    <row r="179" spans="1:10" ht="25.5">
      <c r="A179" s="881" t="s">
        <v>1190</v>
      </c>
      <c r="B179" s="17"/>
      <c r="C179" s="95" t="s">
        <v>2219</v>
      </c>
      <c r="D179" s="96" t="s">
        <v>3792</v>
      </c>
      <c r="E179" s="19">
        <v>1</v>
      </c>
      <c r="F179" s="1094"/>
      <c r="G179" s="20">
        <f>E179*F179</f>
        <v>0</v>
      </c>
      <c r="H179" s="95" t="s">
        <v>1513</v>
      </c>
      <c r="I179" s="235"/>
      <c r="J179" s="1005" t="str">
        <f t="shared" si="6"/>
        <v>CHYBNÁ CENA</v>
      </c>
    </row>
    <row r="180" spans="1:10">
      <c r="A180" s="881"/>
      <c r="B180" s="17"/>
      <c r="C180" s="18"/>
      <c r="D180" s="96"/>
      <c r="E180" s="19"/>
      <c r="F180" s="1024"/>
      <c r="G180" s="20"/>
      <c r="H180" s="95"/>
      <c r="I180" s="235"/>
      <c r="J180" s="1005" t="str">
        <f t="shared" si="6"/>
        <v/>
      </c>
    </row>
    <row r="181" spans="1:10">
      <c r="A181" s="881" t="s">
        <v>2964</v>
      </c>
      <c r="B181" s="17"/>
      <c r="C181" s="95" t="s">
        <v>2220</v>
      </c>
      <c r="D181" s="96" t="s">
        <v>3792</v>
      </c>
      <c r="E181" s="19">
        <v>9</v>
      </c>
      <c r="F181" s="1024"/>
      <c r="G181" s="20">
        <f>E181*F181</f>
        <v>0</v>
      </c>
      <c r="H181" s="95" t="s">
        <v>1553</v>
      </c>
      <c r="I181" s="235"/>
      <c r="J181" s="1005" t="str">
        <f t="shared" si="6"/>
        <v>CHYBNÁ CENA</v>
      </c>
    </row>
    <row r="182" spans="1:10">
      <c r="A182" s="881" t="s">
        <v>2964</v>
      </c>
      <c r="B182" s="17"/>
      <c r="C182" s="95" t="s">
        <v>2221</v>
      </c>
      <c r="D182" s="96" t="s">
        <v>3792</v>
      </c>
      <c r="E182" s="19">
        <v>2</v>
      </c>
      <c r="F182" s="1024"/>
      <c r="G182" s="20">
        <f>E182*F182</f>
        <v>0</v>
      </c>
      <c r="H182" s="95" t="s">
        <v>1553</v>
      </c>
      <c r="I182" s="235"/>
      <c r="J182" s="1005" t="str">
        <f t="shared" si="6"/>
        <v>CHYBNÁ CENA</v>
      </c>
    </row>
    <row r="183" spans="1:10">
      <c r="A183" s="881"/>
      <c r="B183" s="17"/>
      <c r="C183" s="95"/>
      <c r="D183" s="96"/>
      <c r="E183" s="19"/>
      <c r="F183" s="1024"/>
      <c r="G183" s="20"/>
      <c r="H183" s="95"/>
      <c r="I183" s="235"/>
      <c r="J183" s="1005" t="str">
        <f t="shared" si="6"/>
        <v/>
      </c>
    </row>
    <row r="184" spans="1:10">
      <c r="A184" s="881" t="s">
        <v>1647</v>
      </c>
      <c r="B184" s="17"/>
      <c r="C184" s="95" t="s">
        <v>143</v>
      </c>
      <c r="D184" s="96"/>
      <c r="E184" s="19"/>
      <c r="F184" s="1024"/>
      <c r="G184" s="20"/>
      <c r="H184" s="95"/>
      <c r="I184" s="235"/>
      <c r="J184" s="1005" t="str">
        <f t="shared" si="6"/>
        <v/>
      </c>
    </row>
    <row r="185" spans="1:10">
      <c r="A185" s="881"/>
      <c r="B185" s="17"/>
      <c r="C185" s="95" t="s">
        <v>144</v>
      </c>
      <c r="D185" s="96" t="s">
        <v>3792</v>
      </c>
      <c r="E185" s="19">
        <v>3</v>
      </c>
      <c r="F185" s="1024"/>
      <c r="G185" s="20">
        <f>E185*F185</f>
        <v>0</v>
      </c>
      <c r="H185" s="95" t="s">
        <v>1553</v>
      </c>
      <c r="I185" s="235"/>
      <c r="J185" s="1005" t="str">
        <f t="shared" si="6"/>
        <v>CHYBNÁ CENA</v>
      </c>
    </row>
    <row r="186" spans="1:10">
      <c r="A186" s="881"/>
      <c r="B186" s="17"/>
      <c r="C186" s="95" t="s">
        <v>145</v>
      </c>
      <c r="D186" s="96" t="s">
        <v>3792</v>
      </c>
      <c r="E186" s="19">
        <v>3</v>
      </c>
      <c r="F186" s="1024"/>
      <c r="G186" s="20">
        <f>E186*F186</f>
        <v>0</v>
      </c>
      <c r="H186" s="95" t="s">
        <v>1553</v>
      </c>
      <c r="I186" s="235"/>
      <c r="J186" s="1005" t="str">
        <f t="shared" si="6"/>
        <v>CHYBNÁ CENA</v>
      </c>
    </row>
    <row r="187" spans="1:10">
      <c r="A187" s="881"/>
      <c r="B187" s="17"/>
      <c r="C187" s="95"/>
      <c r="D187" s="96"/>
      <c r="E187" s="19"/>
      <c r="F187" s="1024"/>
      <c r="G187" s="20"/>
      <c r="H187" s="95"/>
      <c r="I187" s="235"/>
      <c r="J187" s="1005" t="str">
        <f t="shared" si="6"/>
        <v/>
      </c>
    </row>
    <row r="188" spans="1:10" ht="25.5">
      <c r="A188" s="234"/>
      <c r="B188" s="17"/>
      <c r="C188" s="95" t="s">
        <v>1567</v>
      </c>
      <c r="D188" s="89"/>
      <c r="E188" s="102"/>
      <c r="F188" s="1024"/>
      <c r="G188" s="749"/>
      <c r="H188" s="101" t="s">
        <v>1553</v>
      </c>
      <c r="I188" s="235"/>
      <c r="J188" s="1005" t="str">
        <f t="shared" si="6"/>
        <v/>
      </c>
    </row>
    <row r="189" spans="1:10" ht="16.5">
      <c r="A189" s="234"/>
      <c r="B189" s="17"/>
      <c r="C189" s="103" t="s">
        <v>1554</v>
      </c>
      <c r="D189" s="89" t="s">
        <v>878</v>
      </c>
      <c r="E189" s="102">
        <v>1.5</v>
      </c>
      <c r="F189" s="1024"/>
      <c r="G189" s="20">
        <f t="shared" ref="G189:G196" si="8">E189*F189</f>
        <v>0</v>
      </c>
      <c r="H189" s="101"/>
      <c r="I189" s="235"/>
      <c r="J189" s="1005" t="str">
        <f t="shared" si="6"/>
        <v>CHYBNÁ CENA</v>
      </c>
    </row>
    <row r="190" spans="1:10" ht="16.5">
      <c r="A190" s="234"/>
      <c r="B190" s="17"/>
      <c r="C190" s="103" t="s">
        <v>1555</v>
      </c>
      <c r="D190" s="89" t="s">
        <v>878</v>
      </c>
      <c r="E190" s="102">
        <v>2</v>
      </c>
      <c r="F190" s="1024"/>
      <c r="G190" s="20">
        <f t="shared" si="8"/>
        <v>0</v>
      </c>
      <c r="H190" s="101"/>
      <c r="I190" s="235"/>
      <c r="J190" s="1005" t="str">
        <f t="shared" si="6"/>
        <v>CHYBNÁ CENA</v>
      </c>
    </row>
    <row r="191" spans="1:10" ht="16.5">
      <c r="A191" s="234"/>
      <c r="B191" s="17"/>
      <c r="C191" s="103" t="s">
        <v>1556</v>
      </c>
      <c r="D191" s="89" t="s">
        <v>878</v>
      </c>
      <c r="E191" s="102">
        <v>11</v>
      </c>
      <c r="F191" s="1024"/>
      <c r="G191" s="20">
        <f t="shared" si="8"/>
        <v>0</v>
      </c>
      <c r="H191" s="101"/>
      <c r="I191" s="235"/>
      <c r="J191" s="1005" t="str">
        <f t="shared" si="6"/>
        <v>CHYBNÁ CENA</v>
      </c>
    </row>
    <row r="192" spans="1:10" ht="16.5">
      <c r="A192" s="234"/>
      <c r="B192" s="17"/>
      <c r="C192" s="103" t="s">
        <v>1557</v>
      </c>
      <c r="D192" s="89" t="s">
        <v>878</v>
      </c>
      <c r="E192" s="102">
        <v>7</v>
      </c>
      <c r="F192" s="1024"/>
      <c r="G192" s="20">
        <f t="shared" si="8"/>
        <v>0</v>
      </c>
      <c r="H192" s="101"/>
      <c r="I192" s="235"/>
      <c r="J192" s="1005" t="str">
        <f t="shared" si="6"/>
        <v>CHYBNÁ CENA</v>
      </c>
    </row>
    <row r="193" spans="1:10" ht="16.5">
      <c r="A193" s="234"/>
      <c r="B193" s="17"/>
      <c r="C193" s="103" t="s">
        <v>1558</v>
      </c>
      <c r="D193" s="89" t="s">
        <v>878</v>
      </c>
      <c r="E193" s="102">
        <v>19</v>
      </c>
      <c r="F193" s="1024"/>
      <c r="G193" s="20">
        <f t="shared" si="8"/>
        <v>0</v>
      </c>
      <c r="H193" s="101"/>
      <c r="I193" s="235"/>
      <c r="J193" s="1005" t="str">
        <f t="shared" si="6"/>
        <v>CHYBNÁ CENA</v>
      </c>
    </row>
    <row r="194" spans="1:10" ht="16.5">
      <c r="A194" s="234"/>
      <c r="B194" s="17"/>
      <c r="C194" s="103" t="s">
        <v>1559</v>
      </c>
      <c r="D194" s="89" t="s">
        <v>878</v>
      </c>
      <c r="E194" s="102">
        <v>15</v>
      </c>
      <c r="F194" s="1024"/>
      <c r="G194" s="20">
        <f t="shared" si="8"/>
        <v>0</v>
      </c>
      <c r="H194" s="101"/>
      <c r="I194" s="235"/>
      <c r="J194" s="1005" t="str">
        <f t="shared" si="6"/>
        <v>CHYBNÁ CENA</v>
      </c>
    </row>
    <row r="195" spans="1:10" ht="16.5">
      <c r="A195" s="234"/>
      <c r="B195" s="17"/>
      <c r="C195" s="103" t="s">
        <v>1560</v>
      </c>
      <c r="D195" s="89" t="s">
        <v>878</v>
      </c>
      <c r="E195" s="102">
        <v>6</v>
      </c>
      <c r="F195" s="1024"/>
      <c r="G195" s="20">
        <f t="shared" si="8"/>
        <v>0</v>
      </c>
      <c r="H195" s="101"/>
      <c r="I195" s="235"/>
      <c r="J195" s="1005" t="str">
        <f t="shared" si="6"/>
        <v>CHYBNÁ CENA</v>
      </c>
    </row>
    <row r="196" spans="1:10" ht="16.5">
      <c r="A196" s="234"/>
      <c r="B196" s="17"/>
      <c r="C196" s="103" t="s">
        <v>1561</v>
      </c>
      <c r="D196" s="89" t="s">
        <v>878</v>
      </c>
      <c r="E196" s="102">
        <v>5</v>
      </c>
      <c r="F196" s="1024"/>
      <c r="G196" s="20">
        <f t="shared" si="8"/>
        <v>0</v>
      </c>
      <c r="H196" s="101"/>
      <c r="I196" s="235"/>
      <c r="J196" s="1005" t="str">
        <f t="shared" si="6"/>
        <v>CHYBNÁ CENA</v>
      </c>
    </row>
    <row r="197" spans="1:10">
      <c r="A197" s="234"/>
      <c r="B197" s="17"/>
      <c r="C197" s="61"/>
      <c r="D197" s="89"/>
      <c r="E197" s="102"/>
      <c r="F197" s="1024"/>
      <c r="G197" s="749"/>
      <c r="H197" s="104"/>
      <c r="I197" s="235"/>
      <c r="J197" s="1005" t="str">
        <f t="shared" si="6"/>
        <v/>
      </c>
    </row>
    <row r="198" spans="1:10" ht="57">
      <c r="A198" s="234"/>
      <c r="B198" s="105"/>
      <c r="C198" s="106" t="s">
        <v>1562</v>
      </c>
      <c r="D198" s="89" t="s">
        <v>878</v>
      </c>
      <c r="E198" s="102">
        <v>70</v>
      </c>
      <c r="F198" s="1024"/>
      <c r="G198" s="20">
        <f>E198*F198</f>
        <v>0</v>
      </c>
      <c r="H198" s="107" t="s">
        <v>1553</v>
      </c>
      <c r="I198" s="235"/>
      <c r="J198" s="1005" t="str">
        <f t="shared" ref="J198:J261" si="9">IF((ISBLANK(D198)),"",IF(G198&lt;=0,"CHYBNÁ CENA",""))</f>
        <v>CHYBNÁ CENA</v>
      </c>
    </row>
    <row r="199" spans="1:10">
      <c r="A199" s="234"/>
      <c r="B199" s="17"/>
      <c r="C199" s="67"/>
      <c r="D199" s="89"/>
      <c r="E199" s="102"/>
      <c r="F199" s="1024"/>
      <c r="G199" s="20"/>
      <c r="H199" s="104"/>
      <c r="I199" s="235"/>
      <c r="J199" s="1005" t="str">
        <f t="shared" si="9"/>
        <v/>
      </c>
    </row>
    <row r="200" spans="1:10" ht="25.5">
      <c r="A200" s="881" t="s">
        <v>1563</v>
      </c>
      <c r="B200" s="17"/>
      <c r="C200" s="56" t="s">
        <v>2222</v>
      </c>
      <c r="D200" s="108" t="s">
        <v>2755</v>
      </c>
      <c r="E200" s="102">
        <v>1</v>
      </c>
      <c r="F200" s="1024"/>
      <c r="G200" s="20">
        <f>E200*F200</f>
        <v>0</v>
      </c>
      <c r="H200" s="101" t="s">
        <v>1513</v>
      </c>
      <c r="I200" s="235"/>
      <c r="J200" s="1005" t="str">
        <f t="shared" si="9"/>
        <v>CHYBNÁ CENA</v>
      </c>
    </row>
    <row r="201" spans="1:10">
      <c r="A201" s="234"/>
      <c r="B201" s="17"/>
      <c r="C201" s="95" t="s">
        <v>1544</v>
      </c>
      <c r="D201" s="66"/>
      <c r="E201" s="19"/>
      <c r="F201" s="1091"/>
      <c r="G201" s="20"/>
      <c r="H201" s="18"/>
      <c r="I201" s="235"/>
      <c r="J201" s="1005" t="str">
        <f t="shared" si="9"/>
        <v/>
      </c>
    </row>
    <row r="202" spans="1:10" ht="25.5">
      <c r="A202" s="234"/>
      <c r="B202" s="17"/>
      <c r="C202" s="95" t="s">
        <v>2223</v>
      </c>
      <c r="D202" s="96" t="s">
        <v>3792</v>
      </c>
      <c r="E202" s="19">
        <v>2</v>
      </c>
      <c r="F202" s="1024"/>
      <c r="G202" s="20">
        <f>E202*F202</f>
        <v>0</v>
      </c>
      <c r="H202" s="95" t="s">
        <v>1513</v>
      </c>
      <c r="I202" s="235"/>
      <c r="J202" s="1005" t="str">
        <f t="shared" si="9"/>
        <v>CHYBNÁ CENA</v>
      </c>
    </row>
    <row r="203" spans="1:10">
      <c r="A203" s="234"/>
      <c r="B203" s="17"/>
      <c r="C203" s="18"/>
      <c r="D203" s="17"/>
      <c r="E203" s="19"/>
      <c r="F203" s="1024"/>
      <c r="G203" s="20"/>
      <c r="H203" s="18"/>
      <c r="I203" s="235"/>
      <c r="J203" s="1005" t="str">
        <f t="shared" si="9"/>
        <v/>
      </c>
    </row>
    <row r="204" spans="1:10">
      <c r="A204" s="881" t="s">
        <v>2968</v>
      </c>
      <c r="B204" s="17"/>
      <c r="C204" s="95" t="s">
        <v>1396</v>
      </c>
      <c r="D204" s="96" t="s">
        <v>3792</v>
      </c>
      <c r="E204" s="19">
        <v>2</v>
      </c>
      <c r="F204" s="1024"/>
      <c r="G204" s="20">
        <f>E204*F204</f>
        <v>0</v>
      </c>
      <c r="H204" s="95" t="s">
        <v>1513</v>
      </c>
      <c r="I204" s="245"/>
      <c r="J204" s="1005" t="str">
        <f t="shared" si="9"/>
        <v>CHYBNÁ CENA</v>
      </c>
    </row>
    <row r="205" spans="1:10">
      <c r="A205" s="234"/>
      <c r="B205" s="17"/>
      <c r="C205" s="18"/>
      <c r="D205" s="17"/>
      <c r="E205" s="19"/>
      <c r="F205" s="1024"/>
      <c r="G205" s="20"/>
      <c r="H205" s="18"/>
      <c r="I205" s="235"/>
      <c r="J205" s="1005" t="str">
        <f t="shared" si="9"/>
        <v/>
      </c>
    </row>
    <row r="206" spans="1:10" ht="25.5">
      <c r="A206" s="881" t="s">
        <v>1564</v>
      </c>
      <c r="B206" s="17"/>
      <c r="C206" s="1262" t="s">
        <v>452</v>
      </c>
      <c r="D206" s="96" t="s">
        <v>3792</v>
      </c>
      <c r="E206" s="19">
        <v>1</v>
      </c>
      <c r="F206" s="1024"/>
      <c r="G206" s="20">
        <f>E206*F206</f>
        <v>0</v>
      </c>
      <c r="H206" s="95" t="s">
        <v>1513</v>
      </c>
      <c r="I206" s="235"/>
      <c r="J206" s="1005" t="str">
        <f t="shared" si="9"/>
        <v>CHYBNÁ CENA</v>
      </c>
    </row>
    <row r="207" spans="1:10">
      <c r="A207" s="234"/>
      <c r="B207" s="60"/>
      <c r="C207" s="61"/>
      <c r="D207" s="60"/>
      <c r="E207" s="58"/>
      <c r="F207" s="1091"/>
      <c r="G207" s="20"/>
      <c r="H207" s="61"/>
      <c r="I207" s="235"/>
      <c r="J207" s="1005" t="str">
        <f t="shared" si="9"/>
        <v/>
      </c>
    </row>
    <row r="208" spans="1:10" ht="25.5">
      <c r="A208" s="882" t="s">
        <v>1190</v>
      </c>
      <c r="B208" s="89"/>
      <c r="C208" s="109" t="s">
        <v>1565</v>
      </c>
      <c r="D208" s="108" t="s">
        <v>3792</v>
      </c>
      <c r="E208" s="110">
        <v>1</v>
      </c>
      <c r="F208" s="1094"/>
      <c r="G208" s="20">
        <f>E208*F208</f>
        <v>0</v>
      </c>
      <c r="H208" s="109" t="s">
        <v>1513</v>
      </c>
      <c r="I208" s="245"/>
      <c r="J208" s="1005" t="str">
        <f t="shared" si="9"/>
        <v>CHYBNÁ CENA</v>
      </c>
    </row>
    <row r="209" spans="1:10">
      <c r="A209" s="882"/>
      <c r="B209" s="89"/>
      <c r="C209" s="109"/>
      <c r="D209" s="108"/>
      <c r="E209" s="110"/>
      <c r="F209" s="1095"/>
      <c r="G209" s="20"/>
      <c r="H209" s="109"/>
      <c r="I209" s="235"/>
      <c r="J209" s="1005" t="str">
        <f t="shared" si="9"/>
        <v/>
      </c>
    </row>
    <row r="210" spans="1:10">
      <c r="A210" s="882" t="s">
        <v>1566</v>
      </c>
      <c r="B210" s="89"/>
      <c r="C210" s="109" t="s">
        <v>453</v>
      </c>
      <c r="D210" s="108" t="s">
        <v>3792</v>
      </c>
      <c r="E210" s="110">
        <v>1</v>
      </c>
      <c r="F210" s="1095"/>
      <c r="G210" s="20">
        <f>E210*F210</f>
        <v>0</v>
      </c>
      <c r="H210" s="109" t="s">
        <v>1552</v>
      </c>
      <c r="I210" s="235"/>
      <c r="J210" s="1005" t="str">
        <f t="shared" si="9"/>
        <v>CHYBNÁ CENA</v>
      </c>
    </row>
    <row r="211" spans="1:10">
      <c r="A211" s="883"/>
      <c r="B211" s="89"/>
      <c r="C211" s="112"/>
      <c r="D211" s="89"/>
      <c r="E211" s="110"/>
      <c r="F211" s="1095"/>
      <c r="G211" s="20"/>
      <c r="H211" s="112"/>
      <c r="I211" s="235"/>
      <c r="J211" s="1005" t="str">
        <f t="shared" si="9"/>
        <v/>
      </c>
    </row>
    <row r="212" spans="1:10" ht="25.5">
      <c r="A212" s="883"/>
      <c r="B212" s="89"/>
      <c r="C212" s="109" t="s">
        <v>1567</v>
      </c>
      <c r="D212" s="89"/>
      <c r="E212" s="110"/>
      <c r="F212" s="1095"/>
      <c r="G212" s="749"/>
      <c r="H212" s="109" t="s">
        <v>1553</v>
      </c>
      <c r="I212" s="235"/>
      <c r="J212" s="1005" t="str">
        <f t="shared" si="9"/>
        <v/>
      </c>
    </row>
    <row r="213" spans="1:10" ht="16.5">
      <c r="A213" s="883"/>
      <c r="B213" s="89"/>
      <c r="C213" s="109" t="s">
        <v>1554</v>
      </c>
      <c r="D213" s="89" t="s">
        <v>878</v>
      </c>
      <c r="E213" s="110">
        <v>2</v>
      </c>
      <c r="F213" s="1095"/>
      <c r="G213" s="20">
        <f t="shared" ref="G213:G226" si="10">E213*F213</f>
        <v>0</v>
      </c>
      <c r="H213" s="112"/>
      <c r="I213" s="235"/>
      <c r="J213" s="1005" t="str">
        <f t="shared" si="9"/>
        <v>CHYBNÁ CENA</v>
      </c>
    </row>
    <row r="214" spans="1:10" ht="16.5">
      <c r="A214" s="883"/>
      <c r="B214" s="89"/>
      <c r="C214" s="109" t="s">
        <v>1555</v>
      </c>
      <c r="D214" s="89" t="s">
        <v>878</v>
      </c>
      <c r="E214" s="110">
        <v>2</v>
      </c>
      <c r="F214" s="1095"/>
      <c r="G214" s="20">
        <f t="shared" si="10"/>
        <v>0</v>
      </c>
      <c r="H214" s="112"/>
      <c r="I214" s="245"/>
      <c r="J214" s="1005" t="str">
        <f t="shared" si="9"/>
        <v>CHYBNÁ CENA</v>
      </c>
    </row>
    <row r="215" spans="1:10" ht="16.5">
      <c r="A215" s="883"/>
      <c r="B215" s="89"/>
      <c r="C215" s="109" t="s">
        <v>1556</v>
      </c>
      <c r="D215" s="89" t="s">
        <v>878</v>
      </c>
      <c r="E215" s="110">
        <v>5</v>
      </c>
      <c r="F215" s="1095"/>
      <c r="G215" s="20">
        <f t="shared" si="10"/>
        <v>0</v>
      </c>
      <c r="H215" s="112"/>
      <c r="I215" s="235"/>
      <c r="J215" s="1005" t="str">
        <f t="shared" si="9"/>
        <v>CHYBNÁ CENA</v>
      </c>
    </row>
    <row r="216" spans="1:10" ht="16.5">
      <c r="A216" s="883"/>
      <c r="B216" s="89"/>
      <c r="C216" s="109" t="s">
        <v>1568</v>
      </c>
      <c r="D216" s="89" t="s">
        <v>878</v>
      </c>
      <c r="E216" s="110">
        <v>8</v>
      </c>
      <c r="F216" s="1095"/>
      <c r="G216" s="20">
        <f t="shared" si="10"/>
        <v>0</v>
      </c>
      <c r="H216" s="112"/>
      <c r="I216" s="235"/>
      <c r="J216" s="1005" t="str">
        <f t="shared" si="9"/>
        <v>CHYBNÁ CENA</v>
      </c>
    </row>
    <row r="217" spans="1:10" ht="16.5">
      <c r="A217" s="883"/>
      <c r="B217" s="89"/>
      <c r="C217" s="109" t="s">
        <v>1558</v>
      </c>
      <c r="D217" s="89" t="s">
        <v>878</v>
      </c>
      <c r="E217" s="110">
        <v>19</v>
      </c>
      <c r="F217" s="1095"/>
      <c r="G217" s="20">
        <f t="shared" si="10"/>
        <v>0</v>
      </c>
      <c r="H217" s="112"/>
      <c r="I217" s="235"/>
      <c r="J217" s="1005" t="str">
        <f t="shared" si="9"/>
        <v>CHYBNÁ CENA</v>
      </c>
    </row>
    <row r="218" spans="1:10" ht="16.5">
      <c r="A218" s="883"/>
      <c r="B218" s="89"/>
      <c r="C218" s="109" t="s">
        <v>1560</v>
      </c>
      <c r="D218" s="89" t="s">
        <v>878</v>
      </c>
      <c r="E218" s="110">
        <v>6</v>
      </c>
      <c r="F218" s="1095"/>
      <c r="G218" s="20">
        <f t="shared" si="10"/>
        <v>0</v>
      </c>
      <c r="H218" s="112"/>
      <c r="I218" s="235"/>
      <c r="J218" s="1005" t="str">
        <f t="shared" si="9"/>
        <v>CHYBNÁ CENA</v>
      </c>
    </row>
    <row r="219" spans="1:10" ht="16.5">
      <c r="A219" s="883"/>
      <c r="B219" s="89"/>
      <c r="C219" s="109" t="s">
        <v>1561</v>
      </c>
      <c r="D219" s="89" t="s">
        <v>878</v>
      </c>
      <c r="E219" s="110">
        <v>6</v>
      </c>
      <c r="F219" s="1095"/>
      <c r="G219" s="20">
        <f t="shared" si="10"/>
        <v>0</v>
      </c>
      <c r="H219" s="112"/>
      <c r="I219" s="235"/>
      <c r="J219" s="1005" t="str">
        <f t="shared" si="9"/>
        <v>CHYBNÁ CENA</v>
      </c>
    </row>
    <row r="220" spans="1:10">
      <c r="A220" s="881"/>
      <c r="B220" s="17"/>
      <c r="C220" s="95"/>
      <c r="D220" s="96"/>
      <c r="E220" s="19"/>
      <c r="F220" s="1024"/>
      <c r="G220" s="20"/>
      <c r="H220" s="95"/>
      <c r="I220" s="235"/>
      <c r="J220" s="1005" t="str">
        <f t="shared" si="9"/>
        <v/>
      </c>
    </row>
    <row r="221" spans="1:10" ht="38.25">
      <c r="A221" s="881"/>
      <c r="B221" s="17"/>
      <c r="C221" s="95" t="s">
        <v>137</v>
      </c>
      <c r="D221" s="96"/>
      <c r="E221" s="19"/>
      <c r="F221" s="1024"/>
      <c r="G221" s="20"/>
      <c r="H221" s="95"/>
      <c r="I221" s="235"/>
      <c r="J221" s="1005" t="str">
        <f t="shared" si="9"/>
        <v/>
      </c>
    </row>
    <row r="222" spans="1:10">
      <c r="A222" s="881"/>
      <c r="B222" s="17"/>
      <c r="C222" s="95" t="s">
        <v>138</v>
      </c>
      <c r="D222" s="96" t="s">
        <v>3792</v>
      </c>
      <c r="E222" s="19">
        <v>4</v>
      </c>
      <c r="F222" s="1095"/>
      <c r="G222" s="20">
        <f>E222*F222</f>
        <v>0</v>
      </c>
      <c r="H222" s="95"/>
      <c r="I222" s="235"/>
      <c r="J222" s="1005" t="str">
        <f t="shared" si="9"/>
        <v>CHYBNÁ CENA</v>
      </c>
    </row>
    <row r="223" spans="1:10">
      <c r="A223" s="881"/>
      <c r="B223" s="17"/>
      <c r="C223" s="95" t="s">
        <v>139</v>
      </c>
      <c r="D223" s="96" t="s">
        <v>3792</v>
      </c>
      <c r="E223" s="19">
        <v>6</v>
      </c>
      <c r="F223" s="1095"/>
      <c r="G223" s="20">
        <f>E223*F223</f>
        <v>0</v>
      </c>
      <c r="H223" s="95"/>
      <c r="I223" s="235"/>
      <c r="J223" s="1005" t="str">
        <f t="shared" si="9"/>
        <v>CHYBNÁ CENA</v>
      </c>
    </row>
    <row r="224" spans="1:10">
      <c r="A224" s="881"/>
      <c r="B224" s="17"/>
      <c r="C224" s="95" t="s">
        <v>140</v>
      </c>
      <c r="D224" s="96" t="s">
        <v>3792</v>
      </c>
      <c r="E224" s="19">
        <v>1</v>
      </c>
      <c r="F224" s="1095"/>
      <c r="G224" s="20">
        <f>E224*F224</f>
        <v>0</v>
      </c>
      <c r="H224" s="95"/>
      <c r="I224" s="235"/>
      <c r="J224" s="1005" t="str">
        <f t="shared" si="9"/>
        <v>CHYBNÁ CENA</v>
      </c>
    </row>
    <row r="225" spans="1:10">
      <c r="A225" s="881"/>
      <c r="B225" s="17"/>
      <c r="C225" s="95"/>
      <c r="D225" s="96"/>
      <c r="E225" s="19"/>
      <c r="F225" s="1024"/>
      <c r="G225" s="20"/>
      <c r="H225" s="95"/>
      <c r="I225" s="235"/>
      <c r="J225" s="1005" t="str">
        <f t="shared" si="9"/>
        <v/>
      </c>
    </row>
    <row r="226" spans="1:10" ht="29.25" thickBot="1">
      <c r="A226" s="884"/>
      <c r="B226" s="838"/>
      <c r="C226" s="885" t="s">
        <v>1569</v>
      </c>
      <c r="D226" s="838" t="s">
        <v>878</v>
      </c>
      <c r="E226" s="841">
        <v>2</v>
      </c>
      <c r="F226" s="1096"/>
      <c r="G226" s="848">
        <f t="shared" si="10"/>
        <v>0</v>
      </c>
      <c r="H226" s="839" t="s">
        <v>1513</v>
      </c>
      <c r="I226" s="868"/>
      <c r="J226" s="1005" t="str">
        <f t="shared" si="9"/>
        <v>CHYBNÁ CENA</v>
      </c>
    </row>
    <row r="227" spans="1:10">
      <c r="A227" s="849"/>
      <c r="B227" s="72"/>
      <c r="C227" s="850" t="s">
        <v>698</v>
      </c>
      <c r="D227" s="72"/>
      <c r="E227" s="75"/>
      <c r="F227" s="1092"/>
      <c r="G227" s="76">
        <f>SUBTOTAL(9,G164:G226)</f>
        <v>0</v>
      </c>
      <c r="H227" s="74"/>
      <c r="I227" s="79"/>
      <c r="J227" s="1005" t="str">
        <f t="shared" si="9"/>
        <v/>
      </c>
    </row>
    <row r="228" spans="1:10">
      <c r="A228" s="851"/>
      <c r="B228" s="852"/>
      <c r="C228" s="853" t="s">
        <v>1570</v>
      </c>
      <c r="D228" s="108" t="s">
        <v>2755</v>
      </c>
      <c r="E228" s="110">
        <v>1</v>
      </c>
      <c r="F228" s="1024"/>
      <c r="G228" s="20">
        <f>E228*F228</f>
        <v>0</v>
      </c>
      <c r="H228" s="854"/>
      <c r="I228" s="84"/>
      <c r="J228" s="1005" t="str">
        <f t="shared" si="9"/>
        <v>CHYBNÁ CENA</v>
      </c>
    </row>
    <row r="229" spans="1:10">
      <c r="A229" s="93"/>
      <c r="B229" s="72"/>
      <c r="C229" s="73"/>
      <c r="D229" s="72"/>
      <c r="E229" s="75"/>
      <c r="F229" s="1092"/>
      <c r="G229" s="76"/>
      <c r="H229" s="74"/>
      <c r="I229" s="77"/>
      <c r="J229" s="1005" t="str">
        <f t="shared" si="9"/>
        <v/>
      </c>
    </row>
    <row r="230" spans="1:10" s="113" customFormat="1" ht="26.25" thickBot="1">
      <c r="A230" s="124"/>
      <c r="B230" s="128"/>
      <c r="C230" s="129" t="s">
        <v>1571</v>
      </c>
      <c r="D230" s="129"/>
      <c r="E230" s="129"/>
      <c r="F230" s="1089"/>
      <c r="G230" s="128"/>
      <c r="H230" s="127"/>
      <c r="I230" s="127"/>
      <c r="J230" s="1005" t="str">
        <f t="shared" si="9"/>
        <v/>
      </c>
    </row>
    <row r="231" spans="1:10" ht="38.25">
      <c r="A231" s="888" t="s">
        <v>1572</v>
      </c>
      <c r="B231" s="857"/>
      <c r="C231" s="889" t="s">
        <v>454</v>
      </c>
      <c r="D231" s="857" t="s">
        <v>2755</v>
      </c>
      <c r="E231" s="861">
        <v>8</v>
      </c>
      <c r="F231" s="1090"/>
      <c r="G231" s="862">
        <f t="shared" ref="G231:G236" si="11">E231*F231</f>
        <v>0</v>
      </c>
      <c r="H231" s="859" t="s">
        <v>1573</v>
      </c>
      <c r="I231" s="1276" t="s">
        <v>4857</v>
      </c>
      <c r="J231" s="1005" t="str">
        <f t="shared" si="9"/>
        <v>CHYBNÁ CENA</v>
      </c>
    </row>
    <row r="232" spans="1:10" ht="38.25">
      <c r="A232" s="890" t="s">
        <v>1574</v>
      </c>
      <c r="B232" s="17"/>
      <c r="C232" s="886" t="s">
        <v>454</v>
      </c>
      <c r="D232" s="17" t="s">
        <v>2755</v>
      </c>
      <c r="E232" s="19">
        <v>4</v>
      </c>
      <c r="F232" s="1024"/>
      <c r="G232" s="20">
        <f t="shared" si="11"/>
        <v>0</v>
      </c>
      <c r="H232" s="18" t="s">
        <v>1575</v>
      </c>
      <c r="I232" s="1277" t="s">
        <v>4857</v>
      </c>
      <c r="J232" s="1005" t="str">
        <f t="shared" si="9"/>
        <v>CHYBNÁ CENA</v>
      </c>
    </row>
    <row r="233" spans="1:10" ht="38.25">
      <c r="A233" s="890" t="s">
        <v>1576</v>
      </c>
      <c r="B233" s="17"/>
      <c r="C233" s="886" t="s">
        <v>454</v>
      </c>
      <c r="D233" s="17" t="s">
        <v>2755</v>
      </c>
      <c r="E233" s="19">
        <v>20</v>
      </c>
      <c r="F233" s="1024"/>
      <c r="G233" s="20">
        <f t="shared" si="11"/>
        <v>0</v>
      </c>
      <c r="H233" s="18" t="s">
        <v>1534</v>
      </c>
      <c r="I233" s="1277" t="s">
        <v>4857</v>
      </c>
      <c r="J233" s="1005" t="str">
        <f t="shared" si="9"/>
        <v>CHYBNÁ CENA</v>
      </c>
    </row>
    <row r="234" spans="1:10" ht="38.25">
      <c r="A234" s="890" t="s">
        <v>1577</v>
      </c>
      <c r="B234" s="17"/>
      <c r="C234" s="886" t="s">
        <v>454</v>
      </c>
      <c r="D234" s="17" t="s">
        <v>2755</v>
      </c>
      <c r="E234" s="19">
        <v>11</v>
      </c>
      <c r="F234" s="1024"/>
      <c r="G234" s="20">
        <f t="shared" si="11"/>
        <v>0</v>
      </c>
      <c r="H234" s="18" t="s">
        <v>1534</v>
      </c>
      <c r="I234" s="1277" t="s">
        <v>4857</v>
      </c>
      <c r="J234" s="1005" t="str">
        <f t="shared" si="9"/>
        <v>CHYBNÁ CENA</v>
      </c>
    </row>
    <row r="235" spans="1:10" ht="38.25">
      <c r="A235" s="890" t="s">
        <v>1625</v>
      </c>
      <c r="B235" s="17"/>
      <c r="C235" s="886" t="s">
        <v>454</v>
      </c>
      <c r="D235" s="17" t="s">
        <v>2755</v>
      </c>
      <c r="E235" s="19">
        <v>20</v>
      </c>
      <c r="F235" s="1024"/>
      <c r="G235" s="20">
        <f t="shared" si="11"/>
        <v>0</v>
      </c>
      <c r="H235" s="18" t="s">
        <v>1535</v>
      </c>
      <c r="I235" s="1277" t="s">
        <v>4857</v>
      </c>
      <c r="J235" s="1005" t="str">
        <f t="shared" si="9"/>
        <v>CHYBNÁ CENA</v>
      </c>
    </row>
    <row r="236" spans="1:10" ht="39" thickBot="1">
      <c r="A236" s="891" t="s">
        <v>1626</v>
      </c>
      <c r="B236" s="876"/>
      <c r="C236" s="887" t="s">
        <v>454</v>
      </c>
      <c r="D236" s="876" t="s">
        <v>2755</v>
      </c>
      <c r="E236" s="878">
        <v>6</v>
      </c>
      <c r="F236" s="1026"/>
      <c r="G236" s="848">
        <f t="shared" si="11"/>
        <v>0</v>
      </c>
      <c r="H236" s="877" t="s">
        <v>1535</v>
      </c>
      <c r="I236" s="1278" t="s">
        <v>4857</v>
      </c>
      <c r="J236" s="1005" t="str">
        <f>IF((ISBLANK(D236)),"",IF(G236&lt;=0,"CHYBNÁ CENA",""))</f>
        <v>CHYBNÁ CENA</v>
      </c>
    </row>
    <row r="237" spans="1:10">
      <c r="A237" s="65"/>
      <c r="B237" s="72"/>
      <c r="C237" s="73" t="s">
        <v>699</v>
      </c>
      <c r="D237" s="72"/>
      <c r="E237" s="75"/>
      <c r="F237" s="1092"/>
      <c r="G237" s="76">
        <f>SUBTOTAL(9,G231:G236)</f>
        <v>0</v>
      </c>
      <c r="H237" s="74"/>
      <c r="I237" s="79"/>
      <c r="J237" s="1005" t="str">
        <f t="shared" si="9"/>
        <v/>
      </c>
    </row>
    <row r="238" spans="1:10">
      <c r="A238" s="63"/>
      <c r="B238" s="80"/>
      <c r="C238" s="81" t="s">
        <v>1627</v>
      </c>
      <c r="D238" s="108" t="s">
        <v>2755</v>
      </c>
      <c r="E238" s="110">
        <v>1</v>
      </c>
      <c r="F238" s="1024"/>
      <c r="G238" s="20">
        <f>E238*F238</f>
        <v>0</v>
      </c>
      <c r="H238" s="82"/>
      <c r="I238" s="84"/>
      <c r="J238" s="1005" t="str">
        <f t="shared" si="9"/>
        <v>CHYBNÁ CENA</v>
      </c>
    </row>
    <row r="239" spans="1:10" ht="13.5" thickBot="1">
      <c r="A239" s="93"/>
      <c r="B239" s="72"/>
      <c r="C239" s="73"/>
      <c r="D239" s="72"/>
      <c r="E239" s="75"/>
      <c r="F239" s="1092"/>
      <c r="G239" s="76"/>
      <c r="H239" s="74"/>
      <c r="I239" s="77"/>
      <c r="J239" s="1005" t="str">
        <f t="shared" si="9"/>
        <v/>
      </c>
    </row>
    <row r="240" spans="1:10">
      <c r="A240" s="892"/>
      <c r="B240" s="893"/>
      <c r="C240" s="895" t="s">
        <v>1628</v>
      </c>
      <c r="D240" s="895"/>
      <c r="E240" s="895"/>
      <c r="F240" s="1097"/>
      <c r="G240" s="896"/>
      <c r="H240" s="894"/>
      <c r="I240" s="897"/>
      <c r="J240" s="1005" t="str">
        <f t="shared" si="9"/>
        <v/>
      </c>
    </row>
    <row r="241" spans="1:10" ht="38.25">
      <c r="A241" s="865" t="s">
        <v>1629</v>
      </c>
      <c r="B241" s="89" t="s">
        <v>2565</v>
      </c>
      <c r="C241" s="112" t="s">
        <v>1630</v>
      </c>
      <c r="D241" s="89" t="s">
        <v>2755</v>
      </c>
      <c r="E241" s="110">
        <v>1</v>
      </c>
      <c r="F241" s="1095"/>
      <c r="G241" s="20">
        <f>E241*F241</f>
        <v>0</v>
      </c>
      <c r="H241" s="95" t="s">
        <v>1631</v>
      </c>
      <c r="I241" s="235"/>
      <c r="J241" s="1005" t="str">
        <f t="shared" si="9"/>
        <v>CHYBNÁ CENA</v>
      </c>
    </row>
    <row r="242" spans="1:10">
      <c r="A242" s="883"/>
      <c r="B242" s="89"/>
      <c r="C242" s="109" t="s">
        <v>1544</v>
      </c>
      <c r="D242" s="89"/>
      <c r="E242" s="110"/>
      <c r="F242" s="1095"/>
      <c r="G242" s="749"/>
      <c r="H242" s="112"/>
      <c r="I242" s="255"/>
      <c r="J242" s="1005" t="str">
        <f t="shared" si="9"/>
        <v/>
      </c>
    </row>
    <row r="243" spans="1:10">
      <c r="A243" s="883"/>
      <c r="B243" s="89"/>
      <c r="C243" s="95" t="s">
        <v>455</v>
      </c>
      <c r="D243" s="96" t="s">
        <v>3792</v>
      </c>
      <c r="E243" s="19">
        <v>2</v>
      </c>
      <c r="F243" s="1095"/>
      <c r="G243" s="20">
        <f>E243*F243</f>
        <v>0</v>
      </c>
      <c r="H243" s="95" t="s">
        <v>1631</v>
      </c>
      <c r="I243" s="235"/>
      <c r="J243" s="1005" t="str">
        <f t="shared" si="9"/>
        <v>CHYBNÁ CENA</v>
      </c>
    </row>
    <row r="244" spans="1:10">
      <c r="A244" s="883"/>
      <c r="B244" s="66"/>
      <c r="C244" s="67"/>
      <c r="D244" s="66"/>
      <c r="E244" s="68"/>
      <c r="F244" s="1069"/>
      <c r="G244" s="749"/>
      <c r="H244" s="115"/>
      <c r="I244" s="235"/>
      <c r="J244" s="1005" t="str">
        <f t="shared" si="9"/>
        <v/>
      </c>
    </row>
    <row r="245" spans="1:10">
      <c r="A245" s="881" t="s">
        <v>2968</v>
      </c>
      <c r="B245" s="17"/>
      <c r="C245" s="95" t="s">
        <v>1396</v>
      </c>
      <c r="D245" s="108" t="s">
        <v>3792</v>
      </c>
      <c r="E245" s="110">
        <v>6</v>
      </c>
      <c r="F245" s="1095"/>
      <c r="G245" s="20">
        <f>E245*F245</f>
        <v>0</v>
      </c>
      <c r="H245" s="95" t="s">
        <v>1631</v>
      </c>
      <c r="I245" s="235"/>
      <c r="J245" s="1005" t="str">
        <f t="shared" si="9"/>
        <v>CHYBNÁ CENA</v>
      </c>
    </row>
    <row r="246" spans="1:10">
      <c r="A246" s="883"/>
      <c r="B246" s="89"/>
      <c r="C246" s="112"/>
      <c r="D246" s="89"/>
      <c r="E246" s="110"/>
      <c r="F246" s="1095"/>
      <c r="G246" s="749"/>
      <c r="H246" s="112"/>
      <c r="I246" s="235"/>
      <c r="J246" s="1005" t="str">
        <f t="shared" si="9"/>
        <v/>
      </c>
    </row>
    <row r="247" spans="1:10" ht="25.5">
      <c r="A247" s="882" t="s">
        <v>1190</v>
      </c>
      <c r="B247" s="89"/>
      <c r="C247" s="109" t="s">
        <v>1632</v>
      </c>
      <c r="D247" s="108" t="s">
        <v>3792</v>
      </c>
      <c r="E247" s="110">
        <v>1</v>
      </c>
      <c r="F247" s="1098"/>
      <c r="G247" s="20">
        <f>E247*F247</f>
        <v>0</v>
      </c>
      <c r="H247" s="95" t="s">
        <v>1631</v>
      </c>
      <c r="I247" s="235"/>
      <c r="J247" s="1005" t="str">
        <f t="shared" si="9"/>
        <v>CHYBNÁ CENA</v>
      </c>
    </row>
    <row r="248" spans="1:10">
      <c r="A248" s="883"/>
      <c r="B248" s="89"/>
      <c r="C248" s="112"/>
      <c r="D248" s="89"/>
      <c r="E248" s="110"/>
      <c r="F248" s="1098"/>
      <c r="G248" s="752"/>
      <c r="H248" s="112"/>
      <c r="I248" s="235"/>
      <c r="J248" s="1005" t="str">
        <f t="shared" si="9"/>
        <v/>
      </c>
    </row>
    <row r="249" spans="1:10">
      <c r="A249" s="882" t="s">
        <v>2961</v>
      </c>
      <c r="B249" s="89"/>
      <c r="C249" s="109" t="s">
        <v>1633</v>
      </c>
      <c r="D249" s="108" t="s">
        <v>3792</v>
      </c>
      <c r="E249" s="110">
        <v>1</v>
      </c>
      <c r="F249" s="1098"/>
      <c r="G249" s="20">
        <f>E249*F249</f>
        <v>0</v>
      </c>
      <c r="H249" s="112"/>
      <c r="I249" s="235"/>
      <c r="J249" s="1005" t="str">
        <f t="shared" si="9"/>
        <v>CHYBNÁ CENA</v>
      </c>
    </row>
    <row r="250" spans="1:10">
      <c r="A250" s="883"/>
      <c r="B250" s="89"/>
      <c r="C250" s="112"/>
      <c r="D250" s="89"/>
      <c r="E250" s="110"/>
      <c r="F250" s="1098"/>
      <c r="G250" s="752"/>
      <c r="H250" s="112"/>
      <c r="I250" s="235"/>
      <c r="J250" s="1005" t="str">
        <f t="shared" si="9"/>
        <v/>
      </c>
    </row>
    <row r="251" spans="1:10" ht="14.25">
      <c r="A251" s="882" t="s">
        <v>1634</v>
      </c>
      <c r="B251" s="89"/>
      <c r="C251" s="109" t="s">
        <v>456</v>
      </c>
      <c r="D251" s="108" t="s">
        <v>3792</v>
      </c>
      <c r="E251" s="110">
        <v>9</v>
      </c>
      <c r="F251" s="1095"/>
      <c r="G251" s="20">
        <f>E251*F251</f>
        <v>0</v>
      </c>
      <c r="H251" s="109" t="s">
        <v>1573</v>
      </c>
      <c r="I251" s="235"/>
      <c r="J251" s="1005" t="str">
        <f t="shared" si="9"/>
        <v>CHYBNÁ CENA</v>
      </c>
    </row>
    <row r="252" spans="1:10" ht="14.25">
      <c r="A252" s="882" t="s">
        <v>1634</v>
      </c>
      <c r="B252" s="89"/>
      <c r="C252" s="109" t="s">
        <v>456</v>
      </c>
      <c r="D252" s="108" t="s">
        <v>3792</v>
      </c>
      <c r="E252" s="110">
        <v>9</v>
      </c>
      <c r="F252" s="1095"/>
      <c r="G252" s="20">
        <f>E252*F252</f>
        <v>0</v>
      </c>
      <c r="H252" s="109" t="s">
        <v>1575</v>
      </c>
      <c r="I252" s="235"/>
      <c r="J252" s="1005" t="str">
        <f t="shared" si="9"/>
        <v>CHYBNÁ CENA</v>
      </c>
    </row>
    <row r="253" spans="1:10" ht="14.25">
      <c r="A253" s="882" t="s">
        <v>1634</v>
      </c>
      <c r="B253" s="89"/>
      <c r="C253" s="109" t="s">
        <v>456</v>
      </c>
      <c r="D253" s="108" t="s">
        <v>3792</v>
      </c>
      <c r="E253" s="110">
        <v>17</v>
      </c>
      <c r="F253" s="1095"/>
      <c r="G253" s="20">
        <f>E253*F253</f>
        <v>0</v>
      </c>
      <c r="H253" s="109" t="s">
        <v>1534</v>
      </c>
      <c r="I253" s="235"/>
      <c r="J253" s="1005" t="str">
        <f t="shared" si="9"/>
        <v>CHYBNÁ CENA</v>
      </c>
    </row>
    <row r="254" spans="1:10" ht="14.25">
      <c r="A254" s="882" t="s">
        <v>1634</v>
      </c>
      <c r="B254" s="89"/>
      <c r="C254" s="109" t="s">
        <v>456</v>
      </c>
      <c r="D254" s="108" t="s">
        <v>3792</v>
      </c>
      <c r="E254" s="110">
        <v>17</v>
      </c>
      <c r="F254" s="1095"/>
      <c r="G254" s="20">
        <f>E254*F254</f>
        <v>0</v>
      </c>
      <c r="H254" s="109" t="s">
        <v>1535</v>
      </c>
      <c r="I254" s="235"/>
      <c r="J254" s="1005" t="str">
        <f t="shared" si="9"/>
        <v>CHYBNÁ CENA</v>
      </c>
    </row>
    <row r="255" spans="1:10" ht="14.25">
      <c r="A255" s="882" t="s">
        <v>1634</v>
      </c>
      <c r="B255" s="89"/>
      <c r="C255" s="109" t="s">
        <v>456</v>
      </c>
      <c r="D255" s="108" t="s">
        <v>3792</v>
      </c>
      <c r="E255" s="110">
        <v>7</v>
      </c>
      <c r="F255" s="1095"/>
      <c r="G255" s="20">
        <f>E255*F255</f>
        <v>0</v>
      </c>
      <c r="H255" s="109" t="s">
        <v>1553</v>
      </c>
      <c r="I255" s="235"/>
      <c r="J255" s="1005" t="str">
        <f t="shared" si="9"/>
        <v>CHYBNÁ CENA</v>
      </c>
    </row>
    <row r="256" spans="1:10">
      <c r="A256" s="883"/>
      <c r="B256" s="89"/>
      <c r="C256" s="112"/>
      <c r="D256" s="89"/>
      <c r="E256" s="110"/>
      <c r="F256" s="1095"/>
      <c r="G256" s="749"/>
      <c r="H256" s="112"/>
      <c r="I256" s="235"/>
      <c r="J256" s="1005" t="str">
        <f t="shared" si="9"/>
        <v/>
      </c>
    </row>
    <row r="257" spans="1:10" ht="25.5">
      <c r="A257" s="881" t="s">
        <v>1635</v>
      </c>
      <c r="B257" s="17"/>
      <c r="C257" s="1262" t="s">
        <v>457</v>
      </c>
      <c r="D257" s="108" t="s">
        <v>3792</v>
      </c>
      <c r="E257" s="110">
        <v>1</v>
      </c>
      <c r="F257" s="1024"/>
      <c r="G257" s="20">
        <f t="shared" ref="G257:G262" si="12">E257*F257</f>
        <v>0</v>
      </c>
      <c r="H257" s="95" t="s">
        <v>1636</v>
      </c>
      <c r="I257" s="235"/>
      <c r="J257" s="1005" t="str">
        <f t="shared" si="9"/>
        <v>CHYBNÁ CENA</v>
      </c>
    </row>
    <row r="258" spans="1:10" ht="25.5">
      <c r="A258" s="881" t="s">
        <v>1637</v>
      </c>
      <c r="B258" s="89"/>
      <c r="C258" s="1262" t="s">
        <v>457</v>
      </c>
      <c r="D258" s="108" t="s">
        <v>3792</v>
      </c>
      <c r="E258" s="110">
        <v>1</v>
      </c>
      <c r="F258" s="1024"/>
      <c r="G258" s="20">
        <f t="shared" si="12"/>
        <v>0</v>
      </c>
      <c r="H258" s="95" t="s">
        <v>1638</v>
      </c>
      <c r="I258" s="235"/>
      <c r="J258" s="1005" t="str">
        <f t="shared" si="9"/>
        <v>CHYBNÁ CENA</v>
      </c>
    </row>
    <row r="259" spans="1:10" ht="25.5">
      <c r="A259" s="881" t="s">
        <v>1639</v>
      </c>
      <c r="B259" s="89"/>
      <c r="C259" s="1262" t="s">
        <v>458</v>
      </c>
      <c r="D259" s="108" t="s">
        <v>3792</v>
      </c>
      <c r="E259" s="110">
        <v>1</v>
      </c>
      <c r="F259" s="1024"/>
      <c r="G259" s="20">
        <f t="shared" si="12"/>
        <v>0</v>
      </c>
      <c r="H259" s="95" t="s">
        <v>1640</v>
      </c>
      <c r="I259" s="235"/>
      <c r="J259" s="1005" t="str">
        <f t="shared" si="9"/>
        <v>CHYBNÁ CENA</v>
      </c>
    </row>
    <row r="260" spans="1:10" ht="25.5">
      <c r="A260" s="881" t="s">
        <v>1641</v>
      </c>
      <c r="B260" s="89"/>
      <c r="C260" s="1262" t="s">
        <v>458</v>
      </c>
      <c r="D260" s="108" t="s">
        <v>3792</v>
      </c>
      <c r="E260" s="110">
        <v>1</v>
      </c>
      <c r="F260" s="1024"/>
      <c r="G260" s="20">
        <f t="shared" si="12"/>
        <v>0</v>
      </c>
      <c r="H260" s="95" t="s">
        <v>1642</v>
      </c>
      <c r="I260" s="235"/>
      <c r="J260" s="1005" t="str">
        <f t="shared" si="9"/>
        <v>CHYBNÁ CENA</v>
      </c>
    </row>
    <row r="261" spans="1:10" ht="25.5">
      <c r="A261" s="881" t="s">
        <v>1643</v>
      </c>
      <c r="B261" s="89"/>
      <c r="C261" s="1262" t="s">
        <v>457</v>
      </c>
      <c r="D261" s="108" t="s">
        <v>3792</v>
      </c>
      <c r="E261" s="110">
        <v>1</v>
      </c>
      <c r="F261" s="1024"/>
      <c r="G261" s="20">
        <f t="shared" si="12"/>
        <v>0</v>
      </c>
      <c r="H261" s="95" t="s">
        <v>1513</v>
      </c>
      <c r="I261" s="235"/>
      <c r="J261" s="1005" t="str">
        <f t="shared" si="9"/>
        <v>CHYBNÁ CENA</v>
      </c>
    </row>
    <row r="262" spans="1:10" ht="25.5">
      <c r="A262" s="881" t="s">
        <v>459</v>
      </c>
      <c r="B262" s="89"/>
      <c r="C262" s="1262" t="s">
        <v>460</v>
      </c>
      <c r="D262" s="108" t="s">
        <v>3792</v>
      </c>
      <c r="E262" s="110">
        <v>1</v>
      </c>
      <c r="F262" s="1024"/>
      <c r="G262" s="20">
        <f t="shared" si="12"/>
        <v>0</v>
      </c>
      <c r="H262" s="95" t="s">
        <v>393</v>
      </c>
      <c r="I262" s="235"/>
      <c r="J262" s="1005" t="str">
        <f t="shared" ref="J262:J325" si="13">IF((ISBLANK(D262)),"",IF(G262&lt;=0,"CHYBNÁ CENA",""))</f>
        <v>CHYBNÁ CENA</v>
      </c>
    </row>
    <row r="263" spans="1:10">
      <c r="A263" s="883"/>
      <c r="B263" s="89"/>
      <c r="C263" s="112"/>
      <c r="D263" s="89"/>
      <c r="E263" s="110"/>
      <c r="F263" s="1095"/>
      <c r="G263" s="749"/>
      <c r="H263" s="112"/>
      <c r="I263" s="235"/>
      <c r="J263" s="1005" t="str">
        <f t="shared" si="13"/>
        <v/>
      </c>
    </row>
    <row r="264" spans="1:10">
      <c r="A264" s="882" t="s">
        <v>1644</v>
      </c>
      <c r="B264" s="89"/>
      <c r="C264" s="109" t="s">
        <v>1645</v>
      </c>
      <c r="D264" s="108" t="s">
        <v>3792</v>
      </c>
      <c r="E264" s="110">
        <v>1</v>
      </c>
      <c r="F264" s="1024"/>
      <c r="G264" s="20">
        <f>E264*F264</f>
        <v>0</v>
      </c>
      <c r="H264" s="95" t="s">
        <v>1636</v>
      </c>
      <c r="I264" s="235"/>
      <c r="J264" s="1005" t="str">
        <f t="shared" si="13"/>
        <v>CHYBNÁ CENA</v>
      </c>
    </row>
    <row r="265" spans="1:10">
      <c r="A265" s="882" t="s">
        <v>1644</v>
      </c>
      <c r="B265" s="89"/>
      <c r="C265" s="109" t="s">
        <v>1645</v>
      </c>
      <c r="D265" s="108" t="s">
        <v>3792</v>
      </c>
      <c r="E265" s="110">
        <v>1</v>
      </c>
      <c r="F265" s="1024"/>
      <c r="G265" s="20">
        <f>E265*F265</f>
        <v>0</v>
      </c>
      <c r="H265" s="95" t="s">
        <v>1638</v>
      </c>
      <c r="I265" s="235"/>
      <c r="J265" s="1005" t="str">
        <f t="shared" si="13"/>
        <v>CHYBNÁ CENA</v>
      </c>
    </row>
    <row r="266" spans="1:10">
      <c r="A266" s="882" t="s">
        <v>1644</v>
      </c>
      <c r="B266" s="89"/>
      <c r="C266" s="109" t="s">
        <v>1646</v>
      </c>
      <c r="D266" s="108" t="s">
        <v>3792</v>
      </c>
      <c r="E266" s="110">
        <v>1</v>
      </c>
      <c r="F266" s="1024"/>
      <c r="G266" s="20">
        <f>E266*F266</f>
        <v>0</v>
      </c>
      <c r="H266" s="95" t="s">
        <v>1640</v>
      </c>
      <c r="I266" s="235"/>
      <c r="J266" s="1005" t="str">
        <f t="shared" si="13"/>
        <v>CHYBNÁ CENA</v>
      </c>
    </row>
    <row r="267" spans="1:10">
      <c r="A267" s="882" t="s">
        <v>1644</v>
      </c>
      <c r="B267" s="89"/>
      <c r="C267" s="109" t="s">
        <v>1646</v>
      </c>
      <c r="D267" s="108" t="s">
        <v>3792</v>
      </c>
      <c r="E267" s="110">
        <v>1</v>
      </c>
      <c r="F267" s="1024"/>
      <c r="G267" s="20">
        <f>E267*F267</f>
        <v>0</v>
      </c>
      <c r="H267" s="95" t="s">
        <v>1642</v>
      </c>
      <c r="I267" s="235"/>
      <c r="J267" s="1005" t="str">
        <f t="shared" si="13"/>
        <v>CHYBNÁ CENA</v>
      </c>
    </row>
    <row r="268" spans="1:10">
      <c r="A268" s="882" t="s">
        <v>1644</v>
      </c>
      <c r="B268" s="89"/>
      <c r="C268" s="109" t="s">
        <v>1645</v>
      </c>
      <c r="D268" s="108" t="s">
        <v>3792</v>
      </c>
      <c r="E268" s="110">
        <v>1</v>
      </c>
      <c r="F268" s="1024"/>
      <c r="G268" s="20">
        <f>E268*F268</f>
        <v>0</v>
      </c>
      <c r="H268" s="95" t="s">
        <v>1513</v>
      </c>
      <c r="I268" s="235"/>
      <c r="J268" s="1005" t="str">
        <f t="shared" si="13"/>
        <v>CHYBNÁ CENA</v>
      </c>
    </row>
    <row r="269" spans="1:10">
      <c r="A269" s="883"/>
      <c r="B269" s="89"/>
      <c r="C269" s="112"/>
      <c r="D269" s="89"/>
      <c r="E269" s="110"/>
      <c r="F269" s="1095"/>
      <c r="G269" s="749"/>
      <c r="H269" s="112"/>
      <c r="I269" s="235"/>
      <c r="J269" s="1005" t="str">
        <f t="shared" si="13"/>
        <v/>
      </c>
    </row>
    <row r="270" spans="1:10">
      <c r="A270" s="882" t="s">
        <v>1647</v>
      </c>
      <c r="B270" s="89"/>
      <c r="C270" s="109" t="s">
        <v>1648</v>
      </c>
      <c r="D270" s="89"/>
      <c r="E270" s="110"/>
      <c r="F270" s="1095"/>
      <c r="G270" s="749"/>
      <c r="H270" s="112"/>
      <c r="I270" s="235"/>
      <c r="J270" s="1005" t="str">
        <f t="shared" si="13"/>
        <v/>
      </c>
    </row>
    <row r="271" spans="1:10">
      <c r="A271" s="883"/>
      <c r="B271" s="89"/>
      <c r="C271" s="109" t="s">
        <v>461</v>
      </c>
      <c r="D271" s="108" t="s">
        <v>3792</v>
      </c>
      <c r="E271" s="110">
        <v>3</v>
      </c>
      <c r="F271" s="1095"/>
      <c r="G271" s="20">
        <f t="shared" ref="G271:G282" si="14">E271*F271</f>
        <v>0</v>
      </c>
      <c r="H271" s="109" t="s">
        <v>1573</v>
      </c>
      <c r="I271" s="235"/>
      <c r="J271" s="1005" t="str">
        <f t="shared" si="13"/>
        <v>CHYBNÁ CENA</v>
      </c>
    </row>
    <row r="272" spans="1:10">
      <c r="A272" s="883"/>
      <c r="B272" s="89"/>
      <c r="C272" s="109" t="s">
        <v>462</v>
      </c>
      <c r="D272" s="108" t="s">
        <v>3792</v>
      </c>
      <c r="E272" s="110">
        <v>1</v>
      </c>
      <c r="F272" s="1095"/>
      <c r="G272" s="20">
        <f t="shared" si="14"/>
        <v>0</v>
      </c>
      <c r="H272" s="109" t="s">
        <v>1573</v>
      </c>
      <c r="I272" s="235"/>
      <c r="J272" s="1005" t="str">
        <f t="shared" si="13"/>
        <v>CHYBNÁ CENA</v>
      </c>
    </row>
    <row r="273" spans="1:10">
      <c r="A273" s="883"/>
      <c r="B273" s="89"/>
      <c r="C273" s="109" t="s">
        <v>461</v>
      </c>
      <c r="D273" s="108" t="s">
        <v>3792</v>
      </c>
      <c r="E273" s="110">
        <v>3</v>
      </c>
      <c r="F273" s="1095"/>
      <c r="G273" s="20">
        <f t="shared" si="14"/>
        <v>0</v>
      </c>
      <c r="H273" s="109" t="s">
        <v>1575</v>
      </c>
      <c r="I273" s="235"/>
      <c r="J273" s="1005" t="str">
        <f t="shared" si="13"/>
        <v>CHYBNÁ CENA</v>
      </c>
    </row>
    <row r="274" spans="1:10">
      <c r="A274" s="883"/>
      <c r="B274" s="89"/>
      <c r="C274" s="109" t="s">
        <v>462</v>
      </c>
      <c r="D274" s="108" t="s">
        <v>3792</v>
      </c>
      <c r="E274" s="110">
        <v>1</v>
      </c>
      <c r="F274" s="1095"/>
      <c r="G274" s="20">
        <f t="shared" si="14"/>
        <v>0</v>
      </c>
      <c r="H274" s="109" t="s">
        <v>1575</v>
      </c>
      <c r="I274" s="235"/>
      <c r="J274" s="1005" t="str">
        <f t="shared" si="13"/>
        <v>CHYBNÁ CENA</v>
      </c>
    </row>
    <row r="275" spans="1:10">
      <c r="A275" s="883"/>
      <c r="B275" s="89"/>
      <c r="C275" s="109" t="s">
        <v>1655</v>
      </c>
      <c r="D275" s="108" t="s">
        <v>3792</v>
      </c>
      <c r="E275" s="110">
        <v>1</v>
      </c>
      <c r="F275" s="1095"/>
      <c r="G275" s="20">
        <f t="shared" si="14"/>
        <v>0</v>
      </c>
      <c r="H275" s="109" t="s">
        <v>1534</v>
      </c>
      <c r="I275" s="235"/>
      <c r="J275" s="1005" t="str">
        <f t="shared" si="13"/>
        <v>CHYBNÁ CENA</v>
      </c>
    </row>
    <row r="276" spans="1:10">
      <c r="A276" s="898"/>
      <c r="B276" s="89"/>
      <c r="C276" s="109" t="s">
        <v>463</v>
      </c>
      <c r="D276" s="108" t="s">
        <v>3792</v>
      </c>
      <c r="E276" s="110">
        <v>2</v>
      </c>
      <c r="F276" s="1095"/>
      <c r="G276" s="20">
        <f t="shared" si="14"/>
        <v>0</v>
      </c>
      <c r="H276" s="109" t="s">
        <v>1534</v>
      </c>
      <c r="I276" s="235"/>
      <c r="J276" s="1005" t="str">
        <f t="shared" si="13"/>
        <v>CHYBNÁ CENA</v>
      </c>
    </row>
    <row r="277" spans="1:10">
      <c r="A277" s="234"/>
      <c r="B277" s="66"/>
      <c r="C277" s="120" t="s">
        <v>144</v>
      </c>
      <c r="D277" s="10" t="s">
        <v>3792</v>
      </c>
      <c r="E277" s="68">
        <v>1</v>
      </c>
      <c r="F277" s="1069"/>
      <c r="G277" s="20">
        <f t="shared" si="14"/>
        <v>0</v>
      </c>
      <c r="H277" s="120" t="s">
        <v>1534</v>
      </c>
      <c r="I277" s="235"/>
      <c r="J277" s="1005" t="str">
        <f t="shared" si="13"/>
        <v>CHYBNÁ CENA</v>
      </c>
    </row>
    <row r="278" spans="1:10">
      <c r="A278" s="234"/>
      <c r="B278" s="17"/>
      <c r="C278" s="109" t="s">
        <v>1655</v>
      </c>
      <c r="D278" s="108" t="s">
        <v>3792</v>
      </c>
      <c r="E278" s="110">
        <v>1</v>
      </c>
      <c r="F278" s="1024"/>
      <c r="G278" s="20">
        <f t="shared" si="14"/>
        <v>0</v>
      </c>
      <c r="H278" s="109" t="s">
        <v>1535</v>
      </c>
      <c r="I278" s="235"/>
      <c r="J278" s="1005" t="str">
        <f t="shared" si="13"/>
        <v>CHYBNÁ CENA</v>
      </c>
    </row>
    <row r="279" spans="1:10">
      <c r="A279" s="234"/>
      <c r="B279" s="17"/>
      <c r="C279" s="109" t="s">
        <v>463</v>
      </c>
      <c r="D279" s="108" t="s">
        <v>3792</v>
      </c>
      <c r="E279" s="110">
        <v>2</v>
      </c>
      <c r="F279" s="1024"/>
      <c r="G279" s="20">
        <f t="shared" si="14"/>
        <v>0</v>
      </c>
      <c r="H279" s="109" t="s">
        <v>1535</v>
      </c>
      <c r="I279" s="235"/>
      <c r="J279" s="1005" t="str">
        <f t="shared" si="13"/>
        <v>CHYBNÁ CENA</v>
      </c>
    </row>
    <row r="280" spans="1:10">
      <c r="A280" s="234"/>
      <c r="B280" s="17"/>
      <c r="C280" s="120" t="s">
        <v>144</v>
      </c>
      <c r="D280" s="10" t="s">
        <v>3792</v>
      </c>
      <c r="E280" s="68">
        <v>1</v>
      </c>
      <c r="F280" s="1024"/>
      <c r="G280" s="20">
        <f t="shared" si="14"/>
        <v>0</v>
      </c>
      <c r="H280" s="120" t="s">
        <v>1535</v>
      </c>
      <c r="I280" s="235"/>
      <c r="J280" s="1005" t="str">
        <f t="shared" si="13"/>
        <v>CHYBNÁ CENA</v>
      </c>
    </row>
    <row r="281" spans="1:10">
      <c r="A281" s="234"/>
      <c r="B281" s="17"/>
      <c r="C281" s="95" t="s">
        <v>463</v>
      </c>
      <c r="D281" s="96" t="s">
        <v>3792</v>
      </c>
      <c r="E281" s="19">
        <v>1</v>
      </c>
      <c r="F281" s="1024"/>
      <c r="G281" s="20">
        <f t="shared" si="14"/>
        <v>0</v>
      </c>
      <c r="H281" s="95" t="s">
        <v>1553</v>
      </c>
      <c r="I281" s="235"/>
      <c r="J281" s="1005" t="str">
        <f t="shared" si="13"/>
        <v>CHYBNÁ CENA</v>
      </c>
    </row>
    <row r="282" spans="1:10">
      <c r="A282" s="864"/>
      <c r="B282" s="60"/>
      <c r="C282" s="103" t="s">
        <v>461</v>
      </c>
      <c r="D282" s="96" t="s">
        <v>3792</v>
      </c>
      <c r="E282" s="19">
        <v>2</v>
      </c>
      <c r="F282" s="1024"/>
      <c r="G282" s="20">
        <f t="shared" si="14"/>
        <v>0</v>
      </c>
      <c r="H282" s="103" t="s">
        <v>1553</v>
      </c>
      <c r="I282" s="235"/>
      <c r="J282" s="1005" t="str">
        <f t="shared" si="13"/>
        <v>CHYBNÁ CENA</v>
      </c>
    </row>
    <row r="283" spans="1:10">
      <c r="A283" s="234"/>
      <c r="B283" s="17"/>
      <c r="C283" s="18"/>
      <c r="D283" s="17"/>
      <c r="E283" s="19"/>
      <c r="F283" s="1024"/>
      <c r="G283" s="748"/>
      <c r="H283" s="18"/>
      <c r="I283" s="235"/>
      <c r="J283" s="1005" t="str">
        <f t="shared" si="13"/>
        <v/>
      </c>
    </row>
    <row r="284" spans="1:10" ht="14.25">
      <c r="A284" s="234"/>
      <c r="B284" s="17"/>
      <c r="C284" s="98" t="s">
        <v>880</v>
      </c>
      <c r="D284" s="97" t="s">
        <v>2970</v>
      </c>
      <c r="E284" s="99">
        <v>8</v>
      </c>
      <c r="F284" s="1094"/>
      <c r="G284" s="20">
        <f t="shared" ref="G284:G291" si="15">E284*F284</f>
        <v>0</v>
      </c>
      <c r="H284" s="98"/>
      <c r="I284" s="235"/>
      <c r="J284" s="1005" t="str">
        <f t="shared" si="13"/>
        <v>CHYBNÁ CENA</v>
      </c>
    </row>
    <row r="285" spans="1:10" ht="14.25">
      <c r="A285" s="234"/>
      <c r="B285" s="17"/>
      <c r="C285" s="98" t="s">
        <v>881</v>
      </c>
      <c r="D285" s="100" t="s">
        <v>2970</v>
      </c>
      <c r="E285" s="99">
        <v>14</v>
      </c>
      <c r="F285" s="1094"/>
      <c r="G285" s="20">
        <f t="shared" si="15"/>
        <v>0</v>
      </c>
      <c r="H285" s="98"/>
      <c r="I285" s="235"/>
      <c r="J285" s="1005" t="str">
        <f t="shared" si="13"/>
        <v>CHYBNÁ CENA</v>
      </c>
    </row>
    <row r="286" spans="1:10" ht="14.25">
      <c r="A286" s="234"/>
      <c r="B286" s="17"/>
      <c r="C286" s="98" t="s">
        <v>882</v>
      </c>
      <c r="D286" s="97" t="s">
        <v>2970</v>
      </c>
      <c r="E286" s="19">
        <v>17</v>
      </c>
      <c r="F286" s="1024"/>
      <c r="G286" s="20">
        <f t="shared" si="15"/>
        <v>0</v>
      </c>
      <c r="H286" s="18"/>
      <c r="I286" s="235"/>
      <c r="J286" s="1005" t="str">
        <f t="shared" si="13"/>
        <v>CHYBNÁ CENA</v>
      </c>
    </row>
    <row r="287" spans="1:10" ht="14.25">
      <c r="A287" s="234"/>
      <c r="B287" s="17"/>
      <c r="C287" s="98" t="s">
        <v>883</v>
      </c>
      <c r="D287" s="97" t="s">
        <v>2970</v>
      </c>
      <c r="E287" s="19">
        <v>10</v>
      </c>
      <c r="F287" s="1024"/>
      <c r="G287" s="20">
        <f t="shared" si="15"/>
        <v>0</v>
      </c>
      <c r="H287" s="18"/>
      <c r="I287" s="235"/>
      <c r="J287" s="1005" t="str">
        <f t="shared" si="13"/>
        <v>CHYBNÁ CENA</v>
      </c>
    </row>
    <row r="288" spans="1:10" ht="14.25">
      <c r="A288" s="234"/>
      <c r="B288" s="17"/>
      <c r="C288" s="98" t="s">
        <v>884</v>
      </c>
      <c r="D288" s="97" t="s">
        <v>2970</v>
      </c>
      <c r="E288" s="19">
        <v>10</v>
      </c>
      <c r="F288" s="1024"/>
      <c r="G288" s="20">
        <f t="shared" si="15"/>
        <v>0</v>
      </c>
      <c r="H288" s="18"/>
      <c r="I288" s="235"/>
      <c r="J288" s="1005" t="str">
        <f t="shared" si="13"/>
        <v>CHYBNÁ CENA</v>
      </c>
    </row>
    <row r="289" spans="1:10" ht="14.25">
      <c r="A289" s="234"/>
      <c r="B289" s="17"/>
      <c r="C289" s="98" t="s">
        <v>885</v>
      </c>
      <c r="D289" s="97" t="s">
        <v>2970</v>
      </c>
      <c r="E289" s="19">
        <v>6</v>
      </c>
      <c r="F289" s="1024"/>
      <c r="G289" s="20">
        <f t="shared" si="15"/>
        <v>0</v>
      </c>
      <c r="H289" s="18"/>
      <c r="I289" s="235"/>
      <c r="J289" s="1005" t="str">
        <f t="shared" si="13"/>
        <v>CHYBNÁ CENA</v>
      </c>
    </row>
    <row r="290" spans="1:10" ht="14.25">
      <c r="A290" s="234"/>
      <c r="B290" s="17"/>
      <c r="C290" s="98" t="s">
        <v>886</v>
      </c>
      <c r="D290" s="97" t="s">
        <v>2970</v>
      </c>
      <c r="E290" s="19">
        <v>27</v>
      </c>
      <c r="F290" s="1024"/>
      <c r="G290" s="20">
        <f t="shared" si="15"/>
        <v>0</v>
      </c>
      <c r="H290" s="18"/>
      <c r="I290" s="235"/>
      <c r="J290" s="1005" t="str">
        <f t="shared" si="13"/>
        <v>CHYBNÁ CENA</v>
      </c>
    </row>
    <row r="291" spans="1:10" ht="14.25">
      <c r="A291" s="234"/>
      <c r="B291" s="17"/>
      <c r="C291" s="98" t="s">
        <v>887</v>
      </c>
      <c r="D291" s="97" t="s">
        <v>2970</v>
      </c>
      <c r="E291" s="19">
        <v>19</v>
      </c>
      <c r="F291" s="1024"/>
      <c r="G291" s="20">
        <f t="shared" si="15"/>
        <v>0</v>
      </c>
      <c r="H291" s="18"/>
      <c r="I291" s="235"/>
      <c r="J291" s="1005" t="str">
        <f t="shared" si="13"/>
        <v>CHYBNÁ CENA</v>
      </c>
    </row>
    <row r="292" spans="1:10">
      <c r="A292" s="234"/>
      <c r="B292" s="17"/>
      <c r="C292" s="18"/>
      <c r="D292" s="17"/>
      <c r="E292" s="19"/>
      <c r="F292" s="1024"/>
      <c r="G292" s="745"/>
      <c r="H292" s="18"/>
      <c r="I292" s="235"/>
      <c r="J292" s="1005" t="str">
        <f t="shared" si="13"/>
        <v/>
      </c>
    </row>
    <row r="293" spans="1:10" ht="28.5">
      <c r="A293" s="234"/>
      <c r="B293" s="17"/>
      <c r="C293" s="106" t="s">
        <v>464</v>
      </c>
      <c r="D293" s="96" t="s">
        <v>2970</v>
      </c>
      <c r="E293" s="19">
        <v>30</v>
      </c>
      <c r="F293" s="1024"/>
      <c r="G293" s="20">
        <f>E293*F293</f>
        <v>0</v>
      </c>
      <c r="H293" s="18"/>
      <c r="I293" s="235"/>
      <c r="J293" s="1005" t="str">
        <f t="shared" si="13"/>
        <v>CHYBNÁ CENA</v>
      </c>
    </row>
    <row r="294" spans="1:10">
      <c r="A294" s="234"/>
      <c r="B294" s="17"/>
      <c r="C294" s="18"/>
      <c r="D294" s="17"/>
      <c r="E294" s="19"/>
      <c r="F294" s="1024"/>
      <c r="G294" s="745"/>
      <c r="H294" s="18"/>
      <c r="I294" s="235"/>
      <c r="J294" s="1005" t="str">
        <f t="shared" si="13"/>
        <v/>
      </c>
    </row>
    <row r="295" spans="1:10" ht="25.5">
      <c r="A295" s="234"/>
      <c r="B295" s="17"/>
      <c r="C295" s="109" t="s">
        <v>1567</v>
      </c>
      <c r="D295" s="89"/>
      <c r="E295" s="19"/>
      <c r="F295" s="1024"/>
      <c r="G295" s="745"/>
      <c r="H295" s="89"/>
      <c r="I295" s="235"/>
      <c r="J295" s="1005" t="str">
        <f t="shared" si="13"/>
        <v/>
      </c>
    </row>
    <row r="296" spans="1:10" ht="16.5">
      <c r="A296" s="234"/>
      <c r="B296" s="17"/>
      <c r="C296" s="95" t="s">
        <v>1650</v>
      </c>
      <c r="D296" s="89" t="s">
        <v>878</v>
      </c>
      <c r="E296" s="19">
        <v>2</v>
      </c>
      <c r="F296" s="1024"/>
      <c r="G296" s="20">
        <f t="shared" ref="G296:G303" si="16">E296*F296</f>
        <v>0</v>
      </c>
      <c r="H296" s="18"/>
      <c r="I296" s="235"/>
      <c r="J296" s="1005" t="str">
        <f t="shared" si="13"/>
        <v>CHYBNÁ CENA</v>
      </c>
    </row>
    <row r="297" spans="1:10" ht="16.5">
      <c r="A297" s="234"/>
      <c r="B297" s="17"/>
      <c r="C297" s="95" t="s">
        <v>1652</v>
      </c>
      <c r="D297" s="89" t="s">
        <v>878</v>
      </c>
      <c r="E297" s="19">
        <v>12</v>
      </c>
      <c r="F297" s="1024"/>
      <c r="G297" s="20">
        <f t="shared" si="16"/>
        <v>0</v>
      </c>
      <c r="H297" s="18"/>
      <c r="I297" s="235"/>
      <c r="J297" s="1005" t="str">
        <f t="shared" si="13"/>
        <v>CHYBNÁ CENA</v>
      </c>
    </row>
    <row r="298" spans="1:10" ht="16.5">
      <c r="A298" s="234"/>
      <c r="B298" s="17"/>
      <c r="C298" s="95" t="s">
        <v>1653</v>
      </c>
      <c r="D298" s="89" t="s">
        <v>878</v>
      </c>
      <c r="E298" s="19">
        <v>9</v>
      </c>
      <c r="F298" s="1024"/>
      <c r="G298" s="20">
        <f t="shared" si="16"/>
        <v>0</v>
      </c>
      <c r="H298" s="18"/>
      <c r="I298" s="235"/>
      <c r="J298" s="1005" t="str">
        <f t="shared" si="13"/>
        <v>CHYBNÁ CENA</v>
      </c>
    </row>
    <row r="299" spans="1:10" ht="16.5">
      <c r="A299" s="234"/>
      <c r="B299" s="17"/>
      <c r="C299" s="95" t="s">
        <v>1654</v>
      </c>
      <c r="D299" s="89" t="s">
        <v>878</v>
      </c>
      <c r="E299" s="19">
        <v>8</v>
      </c>
      <c r="F299" s="1091"/>
      <c r="G299" s="20">
        <f t="shared" si="16"/>
        <v>0</v>
      </c>
      <c r="H299" s="18"/>
      <c r="I299" s="235"/>
      <c r="J299" s="1005" t="str">
        <f t="shared" si="13"/>
        <v>CHYBNÁ CENA</v>
      </c>
    </row>
    <row r="300" spans="1:10" ht="16.5">
      <c r="A300" s="234"/>
      <c r="B300" s="17"/>
      <c r="C300" s="95" t="s">
        <v>1655</v>
      </c>
      <c r="D300" s="89" t="s">
        <v>878</v>
      </c>
      <c r="E300" s="19">
        <v>16</v>
      </c>
      <c r="F300" s="1095"/>
      <c r="G300" s="20">
        <f t="shared" si="16"/>
        <v>0</v>
      </c>
      <c r="H300" s="18"/>
      <c r="I300" s="235"/>
      <c r="J300" s="1005" t="str">
        <f t="shared" si="13"/>
        <v>CHYBNÁ CENA</v>
      </c>
    </row>
    <row r="301" spans="1:10" ht="16.5">
      <c r="A301" s="234"/>
      <c r="B301" s="17"/>
      <c r="C301" s="95" t="s">
        <v>361</v>
      </c>
      <c r="D301" s="89" t="s">
        <v>878</v>
      </c>
      <c r="E301" s="19">
        <v>11</v>
      </c>
      <c r="F301" s="1069"/>
      <c r="G301" s="20">
        <f t="shared" si="16"/>
        <v>0</v>
      </c>
      <c r="H301" s="18"/>
      <c r="I301" s="235"/>
      <c r="J301" s="1005" t="str">
        <f t="shared" si="13"/>
        <v>CHYBNÁ CENA</v>
      </c>
    </row>
    <row r="302" spans="1:10" ht="16.5">
      <c r="A302" s="234"/>
      <c r="B302" s="17"/>
      <c r="C302" s="95" t="s">
        <v>1556</v>
      </c>
      <c r="D302" s="89" t="s">
        <v>878</v>
      </c>
      <c r="E302" s="19">
        <v>6</v>
      </c>
      <c r="F302" s="1024"/>
      <c r="G302" s="20">
        <f t="shared" si="16"/>
        <v>0</v>
      </c>
      <c r="H302" s="18"/>
      <c r="I302" s="235"/>
      <c r="J302" s="1005" t="str">
        <f t="shared" si="13"/>
        <v>CHYBNÁ CENA</v>
      </c>
    </row>
    <row r="303" spans="1:10" ht="16.5">
      <c r="A303" s="234"/>
      <c r="B303" s="17"/>
      <c r="C303" s="95" t="s">
        <v>362</v>
      </c>
      <c r="D303" s="89" t="s">
        <v>878</v>
      </c>
      <c r="E303" s="19">
        <v>4</v>
      </c>
      <c r="F303" s="1024"/>
      <c r="G303" s="20">
        <f t="shared" si="16"/>
        <v>0</v>
      </c>
      <c r="H303" s="18"/>
      <c r="I303" s="235"/>
      <c r="J303" s="1005" t="str">
        <f t="shared" si="13"/>
        <v>CHYBNÁ CENA</v>
      </c>
    </row>
    <row r="304" spans="1:10">
      <c r="A304" s="234"/>
      <c r="B304" s="17"/>
      <c r="C304" s="95"/>
      <c r="D304" s="89"/>
      <c r="E304" s="102"/>
      <c r="F304" s="1024"/>
      <c r="G304" s="20"/>
      <c r="H304" s="104"/>
      <c r="I304" s="235"/>
      <c r="J304" s="1005" t="str">
        <f t="shared" si="13"/>
        <v/>
      </c>
    </row>
    <row r="305" spans="1:10" ht="38.25">
      <c r="A305" s="234"/>
      <c r="B305" s="17"/>
      <c r="C305" s="835" t="s">
        <v>137</v>
      </c>
      <c r="D305" s="89"/>
      <c r="E305" s="110"/>
      <c r="F305" s="1024"/>
      <c r="G305" s="20"/>
      <c r="H305" s="112"/>
      <c r="I305" s="235"/>
      <c r="J305" s="1005" t="str">
        <f t="shared" si="13"/>
        <v/>
      </c>
    </row>
    <row r="306" spans="1:10">
      <c r="A306" s="234"/>
      <c r="B306" s="17"/>
      <c r="C306" s="855" t="s">
        <v>138</v>
      </c>
      <c r="D306" s="108" t="s">
        <v>3792</v>
      </c>
      <c r="E306" s="110">
        <v>5</v>
      </c>
      <c r="F306" s="1024"/>
      <c r="G306" s="20">
        <f>E306*F306</f>
        <v>0</v>
      </c>
      <c r="H306" s="112"/>
      <c r="I306" s="235"/>
      <c r="J306" s="1005" t="str">
        <f t="shared" si="13"/>
        <v>CHYBNÁ CENA</v>
      </c>
    </row>
    <row r="307" spans="1:10">
      <c r="A307" s="234"/>
      <c r="B307" s="17"/>
      <c r="C307" s="855" t="s">
        <v>140</v>
      </c>
      <c r="D307" s="108" t="s">
        <v>3792</v>
      </c>
      <c r="E307" s="110">
        <v>1</v>
      </c>
      <c r="F307" s="1024"/>
      <c r="G307" s="20">
        <f>E307*F307</f>
        <v>0</v>
      </c>
      <c r="H307" s="112"/>
      <c r="I307" s="235"/>
      <c r="J307" s="1005" t="str">
        <f t="shared" si="13"/>
        <v>CHYBNÁ CENA</v>
      </c>
    </row>
    <row r="308" spans="1:10" ht="13.5" thickBot="1">
      <c r="A308" s="875"/>
      <c r="B308" s="876"/>
      <c r="C308" s="899"/>
      <c r="D308" s="838"/>
      <c r="E308" s="901"/>
      <c r="F308" s="1026"/>
      <c r="G308" s="902"/>
      <c r="H308" s="900"/>
      <c r="I308" s="868"/>
      <c r="J308" s="1005" t="str">
        <f t="shared" si="13"/>
        <v/>
      </c>
    </row>
    <row r="309" spans="1:10">
      <c r="A309" s="849"/>
      <c r="B309" s="72"/>
      <c r="C309" s="850" t="s">
        <v>700</v>
      </c>
      <c r="D309" s="72"/>
      <c r="E309" s="75"/>
      <c r="F309" s="1092"/>
      <c r="G309" s="76">
        <f>SUBTOTAL(9,G241:G308)</f>
        <v>0</v>
      </c>
      <c r="H309" s="74"/>
      <c r="I309" s="79"/>
      <c r="J309" s="1005" t="str">
        <f t="shared" si="13"/>
        <v/>
      </c>
    </row>
    <row r="310" spans="1:10">
      <c r="A310" s="851"/>
      <c r="B310" s="852"/>
      <c r="C310" s="853" t="s">
        <v>366</v>
      </c>
      <c r="D310" s="108" t="s">
        <v>2755</v>
      </c>
      <c r="E310" s="110">
        <v>1</v>
      </c>
      <c r="F310" s="1024"/>
      <c r="G310" s="20">
        <f>E310*F310</f>
        <v>0</v>
      </c>
      <c r="H310" s="854"/>
      <c r="I310" s="84"/>
      <c r="J310" s="1005" t="str">
        <f t="shared" si="13"/>
        <v>CHYBNÁ CENA</v>
      </c>
    </row>
    <row r="311" spans="1:10">
      <c r="A311" s="93"/>
      <c r="B311" s="72"/>
      <c r="C311" s="73"/>
      <c r="D311" s="72"/>
      <c r="E311" s="75"/>
      <c r="F311" s="1092"/>
      <c r="G311" s="76"/>
      <c r="H311" s="74"/>
      <c r="I311" s="77"/>
      <c r="J311" s="1005" t="str">
        <f t="shared" si="13"/>
        <v/>
      </c>
    </row>
    <row r="312" spans="1:10" ht="15" thickBot="1">
      <c r="A312" s="121"/>
      <c r="B312" s="72"/>
      <c r="C312" s="129" t="s">
        <v>367</v>
      </c>
      <c r="D312" s="72"/>
      <c r="E312" s="75"/>
      <c r="F312" s="1092"/>
      <c r="G312" s="122"/>
      <c r="H312" s="74"/>
      <c r="I312" s="77"/>
      <c r="J312" s="1005" t="str">
        <f t="shared" si="13"/>
        <v/>
      </c>
    </row>
    <row r="313" spans="1:10" ht="38.25">
      <c r="A313" s="856" t="s">
        <v>368</v>
      </c>
      <c r="B313" s="857"/>
      <c r="C313" s="859" t="s">
        <v>369</v>
      </c>
      <c r="D313" s="857" t="s">
        <v>2755</v>
      </c>
      <c r="E313" s="861">
        <v>1</v>
      </c>
      <c r="F313" s="1090"/>
      <c r="G313" s="862">
        <f>E313*F313</f>
        <v>0</v>
      </c>
      <c r="H313" s="859" t="s">
        <v>370</v>
      </c>
      <c r="I313" s="863"/>
      <c r="J313" s="1005" t="str">
        <f t="shared" si="13"/>
        <v>CHYBNÁ CENA</v>
      </c>
    </row>
    <row r="314" spans="1:10">
      <c r="A314" s="234"/>
      <c r="B314" s="17"/>
      <c r="C314" s="18"/>
      <c r="D314" s="17"/>
      <c r="E314" s="19"/>
      <c r="F314" s="1024"/>
      <c r="G314" s="747"/>
      <c r="H314" s="18"/>
      <c r="I314" s="235"/>
      <c r="J314" s="1005" t="str">
        <f t="shared" si="13"/>
        <v/>
      </c>
    </row>
    <row r="315" spans="1:10" ht="25.5">
      <c r="A315" s="881" t="s">
        <v>1566</v>
      </c>
      <c r="B315" s="17"/>
      <c r="C315" s="95" t="s">
        <v>371</v>
      </c>
      <c r="D315" s="17" t="s">
        <v>3792</v>
      </c>
      <c r="E315" s="19">
        <v>1</v>
      </c>
      <c r="F315" s="1095"/>
      <c r="G315" s="20">
        <f t="shared" ref="G315:G320" si="17">E315*F315</f>
        <v>0</v>
      </c>
      <c r="H315" s="18" t="s">
        <v>372</v>
      </c>
      <c r="I315" s="235"/>
      <c r="J315" s="1005" t="str">
        <f t="shared" si="13"/>
        <v>CHYBNÁ CENA</v>
      </c>
    </row>
    <row r="316" spans="1:10" ht="25.5">
      <c r="A316" s="881" t="s">
        <v>1566</v>
      </c>
      <c r="B316" s="17"/>
      <c r="C316" s="95" t="s">
        <v>371</v>
      </c>
      <c r="D316" s="17" t="s">
        <v>3792</v>
      </c>
      <c r="E316" s="19">
        <v>1</v>
      </c>
      <c r="F316" s="1095"/>
      <c r="G316" s="20">
        <f t="shared" si="17"/>
        <v>0</v>
      </c>
      <c r="H316" s="18" t="s">
        <v>373</v>
      </c>
      <c r="I316" s="235"/>
      <c r="J316" s="1005" t="str">
        <f t="shared" si="13"/>
        <v>CHYBNÁ CENA</v>
      </c>
    </row>
    <row r="317" spans="1:10" ht="25.5">
      <c r="A317" s="881" t="s">
        <v>1566</v>
      </c>
      <c r="B317" s="17"/>
      <c r="C317" s="95" t="s">
        <v>371</v>
      </c>
      <c r="D317" s="17" t="s">
        <v>3792</v>
      </c>
      <c r="E317" s="19">
        <v>1</v>
      </c>
      <c r="F317" s="1095"/>
      <c r="G317" s="20">
        <f t="shared" si="17"/>
        <v>0</v>
      </c>
      <c r="H317" s="18" t="s">
        <v>374</v>
      </c>
      <c r="I317" s="235"/>
      <c r="J317" s="1005" t="str">
        <f t="shared" si="13"/>
        <v>CHYBNÁ CENA</v>
      </c>
    </row>
    <row r="318" spans="1:10" ht="25.5">
      <c r="A318" s="881" t="s">
        <v>1566</v>
      </c>
      <c r="B318" s="17"/>
      <c r="C318" s="95" t="s">
        <v>371</v>
      </c>
      <c r="D318" s="17" t="s">
        <v>3792</v>
      </c>
      <c r="E318" s="19">
        <v>1</v>
      </c>
      <c r="F318" s="1095"/>
      <c r="G318" s="20">
        <f t="shared" si="17"/>
        <v>0</v>
      </c>
      <c r="H318" s="18" t="s">
        <v>375</v>
      </c>
      <c r="I318" s="235"/>
      <c r="J318" s="1005" t="str">
        <f t="shared" si="13"/>
        <v>CHYBNÁ CENA</v>
      </c>
    </row>
    <row r="319" spans="1:10" ht="25.5">
      <c r="A319" s="881" t="s">
        <v>1566</v>
      </c>
      <c r="B319" s="17"/>
      <c r="C319" s="95" t="s">
        <v>371</v>
      </c>
      <c r="D319" s="17" t="s">
        <v>3792</v>
      </c>
      <c r="E319" s="19">
        <v>1</v>
      </c>
      <c r="F319" s="1095"/>
      <c r="G319" s="20">
        <f t="shared" si="17"/>
        <v>0</v>
      </c>
      <c r="H319" s="18" t="s">
        <v>376</v>
      </c>
      <c r="I319" s="235"/>
      <c r="J319" s="1005" t="str">
        <f t="shared" si="13"/>
        <v>CHYBNÁ CENA</v>
      </c>
    </row>
    <row r="320" spans="1:10" ht="25.5">
      <c r="A320" s="881" t="s">
        <v>1566</v>
      </c>
      <c r="B320" s="17"/>
      <c r="C320" s="95" t="s">
        <v>371</v>
      </c>
      <c r="D320" s="17" t="s">
        <v>3792</v>
      </c>
      <c r="E320" s="19">
        <v>1</v>
      </c>
      <c r="F320" s="1095"/>
      <c r="G320" s="20">
        <f t="shared" si="17"/>
        <v>0</v>
      </c>
      <c r="H320" s="18" t="s">
        <v>377</v>
      </c>
      <c r="I320" s="235"/>
      <c r="J320" s="1005" t="str">
        <f t="shared" si="13"/>
        <v>CHYBNÁ CENA</v>
      </c>
    </row>
    <row r="321" spans="1:10">
      <c r="A321" s="234"/>
      <c r="B321" s="17"/>
      <c r="C321" s="18"/>
      <c r="D321" s="17"/>
      <c r="E321" s="19"/>
      <c r="F321" s="1024"/>
      <c r="G321" s="746"/>
      <c r="H321" s="18"/>
      <c r="I321" s="235"/>
      <c r="J321" s="1005" t="str">
        <f t="shared" si="13"/>
        <v/>
      </c>
    </row>
    <row r="322" spans="1:10">
      <c r="A322" s="234" t="s">
        <v>1647</v>
      </c>
      <c r="B322" s="17"/>
      <c r="C322" s="18" t="s">
        <v>378</v>
      </c>
      <c r="D322" s="17" t="s">
        <v>3792</v>
      </c>
      <c r="E322" s="19">
        <v>1</v>
      </c>
      <c r="F322" s="1024"/>
      <c r="G322" s="20">
        <f t="shared" ref="G322:G327" si="18">E322*F322</f>
        <v>0</v>
      </c>
      <c r="H322" s="18" t="s">
        <v>372</v>
      </c>
      <c r="I322" s="235"/>
      <c r="J322" s="1005" t="str">
        <f t="shared" si="13"/>
        <v>CHYBNÁ CENA</v>
      </c>
    </row>
    <row r="323" spans="1:10">
      <c r="A323" s="234" t="s">
        <v>1647</v>
      </c>
      <c r="B323" s="17"/>
      <c r="C323" s="18" t="s">
        <v>378</v>
      </c>
      <c r="D323" s="17" t="s">
        <v>3792</v>
      </c>
      <c r="E323" s="19">
        <v>1</v>
      </c>
      <c r="F323" s="1024"/>
      <c r="G323" s="20">
        <f t="shared" si="18"/>
        <v>0</v>
      </c>
      <c r="H323" s="18" t="s">
        <v>373</v>
      </c>
      <c r="I323" s="235"/>
      <c r="J323" s="1005" t="str">
        <f t="shared" si="13"/>
        <v>CHYBNÁ CENA</v>
      </c>
    </row>
    <row r="324" spans="1:10">
      <c r="A324" s="234" t="s">
        <v>1647</v>
      </c>
      <c r="B324" s="17"/>
      <c r="C324" s="18" t="s">
        <v>378</v>
      </c>
      <c r="D324" s="17" t="s">
        <v>3792</v>
      </c>
      <c r="E324" s="19">
        <v>1</v>
      </c>
      <c r="F324" s="1024"/>
      <c r="G324" s="20">
        <f t="shared" si="18"/>
        <v>0</v>
      </c>
      <c r="H324" s="18" t="s">
        <v>374</v>
      </c>
      <c r="I324" s="235"/>
      <c r="J324" s="1005" t="str">
        <f t="shared" si="13"/>
        <v>CHYBNÁ CENA</v>
      </c>
    </row>
    <row r="325" spans="1:10">
      <c r="A325" s="234" t="s">
        <v>1647</v>
      </c>
      <c r="B325" s="17"/>
      <c r="C325" s="18" t="s">
        <v>378</v>
      </c>
      <c r="D325" s="17" t="s">
        <v>3792</v>
      </c>
      <c r="E325" s="19">
        <v>1</v>
      </c>
      <c r="F325" s="1024"/>
      <c r="G325" s="20">
        <f t="shared" si="18"/>
        <v>0</v>
      </c>
      <c r="H325" s="18" t="s">
        <v>375</v>
      </c>
      <c r="I325" s="235"/>
      <c r="J325" s="1005" t="str">
        <f t="shared" si="13"/>
        <v>CHYBNÁ CENA</v>
      </c>
    </row>
    <row r="326" spans="1:10">
      <c r="A326" s="234" t="s">
        <v>1647</v>
      </c>
      <c r="B326" s="17"/>
      <c r="C326" s="18" t="s">
        <v>378</v>
      </c>
      <c r="D326" s="17" t="s">
        <v>3792</v>
      </c>
      <c r="E326" s="19">
        <v>1</v>
      </c>
      <c r="F326" s="1024"/>
      <c r="G326" s="20">
        <f t="shared" si="18"/>
        <v>0</v>
      </c>
      <c r="H326" s="18" t="s">
        <v>376</v>
      </c>
      <c r="I326" s="235"/>
      <c r="J326" s="1005" t="str">
        <f t="shared" ref="J326:J389" si="19">IF((ISBLANK(D326)),"",IF(G326&lt;=0,"CHYBNÁ CENA",""))</f>
        <v>CHYBNÁ CENA</v>
      </c>
    </row>
    <row r="327" spans="1:10">
      <c r="A327" s="234" t="s">
        <v>1647</v>
      </c>
      <c r="B327" s="17"/>
      <c r="C327" s="18" t="s">
        <v>378</v>
      </c>
      <c r="D327" s="17" t="s">
        <v>3792</v>
      </c>
      <c r="E327" s="19">
        <v>1</v>
      </c>
      <c r="F327" s="1024"/>
      <c r="G327" s="20">
        <f t="shared" si="18"/>
        <v>0</v>
      </c>
      <c r="H327" s="18" t="s">
        <v>377</v>
      </c>
      <c r="I327" s="235"/>
      <c r="J327" s="1005" t="str">
        <f t="shared" si="19"/>
        <v>CHYBNÁ CENA</v>
      </c>
    </row>
    <row r="328" spans="1:10">
      <c r="A328" s="234"/>
      <c r="B328" s="17"/>
      <c r="C328" s="18"/>
      <c r="D328" s="17"/>
      <c r="E328" s="19"/>
      <c r="F328" s="1024"/>
      <c r="G328" s="750"/>
      <c r="H328" s="18"/>
      <c r="I328" s="235"/>
      <c r="J328" s="1005" t="str">
        <f t="shared" si="19"/>
        <v/>
      </c>
    </row>
    <row r="329" spans="1:10">
      <c r="A329" s="874"/>
      <c r="B329" s="116"/>
      <c r="C329" s="117" t="s">
        <v>1539</v>
      </c>
      <c r="D329" s="116" t="s">
        <v>1509</v>
      </c>
      <c r="E329" s="118">
        <v>10</v>
      </c>
      <c r="F329" s="1099"/>
      <c r="G329" s="20">
        <f>E329*F329</f>
        <v>0</v>
      </c>
      <c r="H329" s="119"/>
      <c r="I329" s="235"/>
      <c r="J329" s="1005" t="str">
        <f t="shared" si="19"/>
        <v>CHYBNÁ CENA</v>
      </c>
    </row>
    <row r="330" spans="1:10">
      <c r="A330" s="874"/>
      <c r="B330" s="116"/>
      <c r="C330" s="117" t="s">
        <v>379</v>
      </c>
      <c r="D330" s="116" t="s">
        <v>1509</v>
      </c>
      <c r="E330" s="118">
        <v>5</v>
      </c>
      <c r="F330" s="1099"/>
      <c r="G330" s="20">
        <f>E330*F330</f>
        <v>0</v>
      </c>
      <c r="H330" s="119"/>
      <c r="I330" s="235"/>
      <c r="J330" s="1005" t="str">
        <f t="shared" si="19"/>
        <v>CHYBNÁ CENA</v>
      </c>
    </row>
    <row r="331" spans="1:10">
      <c r="A331" s="874"/>
      <c r="B331" s="116"/>
      <c r="C331" s="117" t="s">
        <v>2972</v>
      </c>
      <c r="D331" s="116" t="s">
        <v>1509</v>
      </c>
      <c r="E331" s="118">
        <v>5</v>
      </c>
      <c r="F331" s="1099"/>
      <c r="G331" s="20">
        <f>E331*F331</f>
        <v>0</v>
      </c>
      <c r="H331" s="119"/>
      <c r="I331" s="235"/>
      <c r="J331" s="1005" t="str">
        <f t="shared" si="19"/>
        <v>CHYBNÁ CENA</v>
      </c>
    </row>
    <row r="332" spans="1:10">
      <c r="A332" s="874"/>
      <c r="B332" s="116"/>
      <c r="C332" s="117" t="s">
        <v>2973</v>
      </c>
      <c r="D332" s="116" t="s">
        <v>1509</v>
      </c>
      <c r="E332" s="118">
        <v>16</v>
      </c>
      <c r="F332" s="1099"/>
      <c r="G332" s="20">
        <f>E332*F332</f>
        <v>0</v>
      </c>
      <c r="H332" s="119"/>
      <c r="I332" s="235"/>
      <c r="J332" s="1005" t="str">
        <f t="shared" si="19"/>
        <v>CHYBNÁ CENA</v>
      </c>
    </row>
    <row r="333" spans="1:10">
      <c r="A333" s="234"/>
      <c r="B333" s="17"/>
      <c r="C333" s="18"/>
      <c r="D333" s="17"/>
      <c r="E333" s="19"/>
      <c r="F333" s="1100"/>
      <c r="G333" s="57"/>
      <c r="H333" s="18"/>
      <c r="I333" s="245"/>
      <c r="J333" s="1005" t="str">
        <f t="shared" si="19"/>
        <v/>
      </c>
    </row>
    <row r="334" spans="1:10" ht="38.25">
      <c r="A334" s="234"/>
      <c r="B334" s="17"/>
      <c r="C334" s="835" t="s">
        <v>137</v>
      </c>
      <c r="D334" s="89"/>
      <c r="E334" s="110"/>
      <c r="F334" s="1100"/>
      <c r="G334" s="57"/>
      <c r="H334" s="112"/>
      <c r="I334" s="245"/>
      <c r="J334" s="1005" t="str">
        <f t="shared" si="19"/>
        <v/>
      </c>
    </row>
    <row r="335" spans="1:10">
      <c r="A335" s="234"/>
      <c r="B335" s="17"/>
      <c r="C335" s="855" t="s">
        <v>138</v>
      </c>
      <c r="D335" s="108" t="s">
        <v>3792</v>
      </c>
      <c r="E335" s="110">
        <v>6</v>
      </c>
      <c r="F335" s="1024"/>
      <c r="G335" s="20">
        <f>E335*F335</f>
        <v>0</v>
      </c>
      <c r="H335" s="112"/>
      <c r="I335" s="245"/>
      <c r="J335" s="1005" t="str">
        <f t="shared" si="19"/>
        <v>CHYBNÁ CENA</v>
      </c>
    </row>
    <row r="336" spans="1:10" ht="13.5" thickBot="1">
      <c r="A336" s="875"/>
      <c r="B336" s="876"/>
      <c r="C336" s="877"/>
      <c r="D336" s="876"/>
      <c r="E336" s="878"/>
      <c r="F336" s="1026"/>
      <c r="G336" s="848"/>
      <c r="H336" s="877"/>
      <c r="I336" s="868"/>
      <c r="J336" s="1005" t="str">
        <f t="shared" si="19"/>
        <v/>
      </c>
    </row>
    <row r="337" spans="1:10">
      <c r="A337" s="849"/>
      <c r="B337" s="72"/>
      <c r="C337" s="850" t="s">
        <v>701</v>
      </c>
      <c r="D337" s="72"/>
      <c r="E337" s="75"/>
      <c r="F337" s="1092"/>
      <c r="G337" s="76">
        <f>SUBTOTAL(9,G313:G336)</f>
        <v>0</v>
      </c>
      <c r="H337" s="74"/>
      <c r="I337" s="79"/>
      <c r="J337" s="1005" t="str">
        <f t="shared" si="19"/>
        <v/>
      </c>
    </row>
    <row r="338" spans="1:10">
      <c r="A338" s="851"/>
      <c r="B338" s="852"/>
      <c r="C338" s="853" t="s">
        <v>380</v>
      </c>
      <c r="D338" s="108" t="s">
        <v>2755</v>
      </c>
      <c r="E338" s="110">
        <v>1</v>
      </c>
      <c r="F338" s="1024"/>
      <c r="G338" s="20">
        <f>E338*F338</f>
        <v>0</v>
      </c>
      <c r="H338" s="854"/>
      <c r="I338" s="84"/>
      <c r="J338" s="1005" t="str">
        <f t="shared" si="19"/>
        <v>CHYBNÁ CENA</v>
      </c>
    </row>
    <row r="339" spans="1:10">
      <c r="A339" s="93"/>
      <c r="B339" s="72"/>
      <c r="C339" s="73"/>
      <c r="D339" s="72"/>
      <c r="E339" s="75"/>
      <c r="F339" s="1092"/>
      <c r="G339" s="76"/>
      <c r="H339" s="74"/>
      <c r="I339" s="77"/>
      <c r="J339" s="1005" t="str">
        <f t="shared" si="19"/>
        <v/>
      </c>
    </row>
    <row r="340" spans="1:10" ht="15" thickBot="1">
      <c r="A340" s="121"/>
      <c r="B340" s="72"/>
      <c r="C340" s="129" t="s">
        <v>381</v>
      </c>
      <c r="D340" s="72"/>
      <c r="E340" s="75"/>
      <c r="F340" s="1092"/>
      <c r="G340" s="122"/>
      <c r="H340" s="74"/>
      <c r="I340" s="77"/>
      <c r="J340" s="1005" t="str">
        <f t="shared" si="19"/>
        <v/>
      </c>
    </row>
    <row r="341" spans="1:10" ht="38.25">
      <c r="A341" s="903" t="s">
        <v>382</v>
      </c>
      <c r="B341" s="904"/>
      <c r="C341" s="905" t="s">
        <v>383</v>
      </c>
      <c r="D341" s="904" t="s">
        <v>2755</v>
      </c>
      <c r="E341" s="906">
        <v>1</v>
      </c>
      <c r="F341" s="1101"/>
      <c r="G341" s="862">
        <f>E341*F341</f>
        <v>0</v>
      </c>
      <c r="H341" s="905" t="s">
        <v>384</v>
      </c>
      <c r="I341" s="907"/>
      <c r="J341" s="1005" t="str">
        <f t="shared" si="19"/>
        <v>CHYBNÁ CENA</v>
      </c>
    </row>
    <row r="342" spans="1:10">
      <c r="A342" s="234"/>
      <c r="B342" s="17"/>
      <c r="C342" s="18"/>
      <c r="D342" s="17"/>
      <c r="E342" s="19"/>
      <c r="F342" s="1024"/>
      <c r="G342" s="20"/>
      <c r="H342" s="18"/>
      <c r="I342" s="235"/>
      <c r="J342" s="1005" t="str">
        <f t="shared" si="19"/>
        <v/>
      </c>
    </row>
    <row r="343" spans="1:10">
      <c r="A343" s="864" t="s">
        <v>385</v>
      </c>
      <c r="B343" s="60"/>
      <c r="C343" s="61" t="s">
        <v>386</v>
      </c>
      <c r="D343" s="60" t="s">
        <v>2755</v>
      </c>
      <c r="E343" s="19">
        <v>1</v>
      </c>
      <c r="F343" s="1024"/>
      <c r="G343" s="20">
        <f>E343*F343</f>
        <v>0</v>
      </c>
      <c r="H343" s="18" t="s">
        <v>384</v>
      </c>
      <c r="I343" s="245"/>
      <c r="J343" s="1005" t="str">
        <f t="shared" si="19"/>
        <v>CHYBNÁ CENA</v>
      </c>
    </row>
    <row r="344" spans="1:10">
      <c r="A344" s="864"/>
      <c r="B344" s="60"/>
      <c r="C344" s="61"/>
      <c r="D344" s="60"/>
      <c r="E344" s="19"/>
      <c r="F344" s="1024"/>
      <c r="G344" s="20"/>
      <c r="H344" s="18"/>
      <c r="I344" s="245"/>
      <c r="J344" s="1005" t="str">
        <f t="shared" si="19"/>
        <v/>
      </c>
    </row>
    <row r="345" spans="1:10" s="113" customFormat="1">
      <c r="A345" s="908" t="s">
        <v>2964</v>
      </c>
      <c r="B345" s="125"/>
      <c r="C345" s="126" t="s">
        <v>46</v>
      </c>
      <c r="D345" s="125" t="s">
        <v>3792</v>
      </c>
      <c r="E345" s="99">
        <v>1</v>
      </c>
      <c r="F345" s="1094"/>
      <c r="G345" s="20">
        <f>E345*F345</f>
        <v>0</v>
      </c>
      <c r="H345" s="123" t="s">
        <v>47</v>
      </c>
      <c r="I345" s="909"/>
      <c r="J345" s="1005" t="str">
        <f t="shared" si="19"/>
        <v>CHYBNÁ CENA</v>
      </c>
    </row>
    <row r="346" spans="1:10">
      <c r="A346" s="864"/>
      <c r="B346" s="60"/>
      <c r="C346" s="61"/>
      <c r="D346" s="60"/>
      <c r="E346" s="19"/>
      <c r="F346" s="1024"/>
      <c r="G346" s="20"/>
      <c r="H346" s="18"/>
      <c r="I346" s="245"/>
      <c r="J346" s="1005" t="str">
        <f t="shared" si="19"/>
        <v/>
      </c>
    </row>
    <row r="347" spans="1:10" ht="17.25" thickBot="1">
      <c r="A347" s="875"/>
      <c r="B347" s="876"/>
      <c r="C347" s="877" t="s">
        <v>48</v>
      </c>
      <c r="D347" s="876" t="s">
        <v>878</v>
      </c>
      <c r="E347" s="878">
        <v>5</v>
      </c>
      <c r="F347" s="1026"/>
      <c r="G347" s="848">
        <f>E347*F347</f>
        <v>0</v>
      </c>
      <c r="H347" s="877" t="s">
        <v>47</v>
      </c>
      <c r="I347" s="868"/>
      <c r="J347" s="1005" t="str">
        <f t="shared" si="19"/>
        <v>CHYBNÁ CENA</v>
      </c>
    </row>
    <row r="348" spans="1:10">
      <c r="A348" s="849"/>
      <c r="B348" s="72"/>
      <c r="C348" s="850" t="s">
        <v>702</v>
      </c>
      <c r="D348" s="72"/>
      <c r="E348" s="75"/>
      <c r="F348" s="1092"/>
      <c r="G348" s="76">
        <f>SUBTOTAL(9,G341:G347)</f>
        <v>0</v>
      </c>
      <c r="H348" s="74"/>
      <c r="I348" s="79"/>
      <c r="J348" s="1005" t="str">
        <f t="shared" si="19"/>
        <v/>
      </c>
    </row>
    <row r="349" spans="1:10">
      <c r="A349" s="851"/>
      <c r="B349" s="852"/>
      <c r="C349" s="853" t="s">
        <v>49</v>
      </c>
      <c r="D349" s="108" t="s">
        <v>2755</v>
      </c>
      <c r="E349" s="110">
        <v>1</v>
      </c>
      <c r="F349" s="1024"/>
      <c r="G349" s="20">
        <f>E349*F349</f>
        <v>0</v>
      </c>
      <c r="H349" s="854"/>
      <c r="I349" s="84"/>
      <c r="J349" s="1005" t="str">
        <f t="shared" si="19"/>
        <v>CHYBNÁ CENA</v>
      </c>
    </row>
    <row r="350" spans="1:10">
      <c r="A350" s="93"/>
      <c r="B350" s="72"/>
      <c r="C350" s="73"/>
      <c r="D350" s="72"/>
      <c r="E350" s="75"/>
      <c r="F350" s="1092"/>
      <c r="G350" s="76"/>
      <c r="H350" s="74"/>
      <c r="I350" s="77"/>
      <c r="J350" s="1005" t="str">
        <f t="shared" si="19"/>
        <v/>
      </c>
    </row>
    <row r="351" spans="1:10" ht="15" thickBot="1">
      <c r="A351" s="121"/>
      <c r="B351" s="72"/>
      <c r="C351" s="129" t="s">
        <v>50</v>
      </c>
      <c r="D351" s="72"/>
      <c r="E351" s="75"/>
      <c r="F351" s="1092"/>
      <c r="G351" s="122"/>
      <c r="H351" s="74"/>
      <c r="I351" s="77"/>
      <c r="J351" s="1005" t="str">
        <f t="shared" si="19"/>
        <v/>
      </c>
    </row>
    <row r="352" spans="1:10" ht="38.25">
      <c r="A352" s="910" t="s">
        <v>51</v>
      </c>
      <c r="B352" s="911"/>
      <c r="C352" s="859" t="s">
        <v>52</v>
      </c>
      <c r="D352" s="911" t="s">
        <v>2755</v>
      </c>
      <c r="E352" s="861">
        <v>1</v>
      </c>
      <c r="F352" s="1090"/>
      <c r="G352" s="862">
        <f>E352*F352</f>
        <v>0</v>
      </c>
      <c r="H352" s="912" t="s">
        <v>393</v>
      </c>
      <c r="I352" s="913"/>
      <c r="J352" s="1005" t="str">
        <f t="shared" si="19"/>
        <v>CHYBNÁ CENA</v>
      </c>
    </row>
    <row r="353" spans="1:10">
      <c r="A353" s="234"/>
      <c r="B353" s="17"/>
      <c r="C353" s="18"/>
      <c r="D353" s="17"/>
      <c r="E353" s="19"/>
      <c r="F353" s="1024"/>
      <c r="G353" s="20"/>
      <c r="H353" s="61"/>
      <c r="I353" s="235"/>
      <c r="J353" s="1005" t="str">
        <f t="shared" si="19"/>
        <v/>
      </c>
    </row>
    <row r="354" spans="1:10">
      <c r="A354" s="234"/>
      <c r="B354" s="17"/>
      <c r="C354" s="18" t="s">
        <v>394</v>
      </c>
      <c r="D354" s="17" t="s">
        <v>3792</v>
      </c>
      <c r="E354" s="19">
        <v>2</v>
      </c>
      <c r="F354" s="1024"/>
      <c r="G354" s="20">
        <f>E354*F354</f>
        <v>0</v>
      </c>
      <c r="H354" s="18" t="s">
        <v>393</v>
      </c>
      <c r="I354" s="235"/>
      <c r="J354" s="1005" t="str">
        <f t="shared" si="19"/>
        <v>CHYBNÁ CENA</v>
      </c>
    </row>
    <row r="355" spans="1:10">
      <c r="A355" s="234"/>
      <c r="B355" s="17"/>
      <c r="C355" s="18"/>
      <c r="D355" s="17"/>
      <c r="E355" s="19"/>
      <c r="F355" s="1024"/>
      <c r="G355" s="20"/>
      <c r="H355" s="18"/>
      <c r="I355" s="235"/>
      <c r="J355" s="1005" t="str">
        <f t="shared" si="19"/>
        <v/>
      </c>
    </row>
    <row r="356" spans="1:10">
      <c r="A356" s="864" t="s">
        <v>2968</v>
      </c>
      <c r="B356" s="60"/>
      <c r="C356" s="103" t="s">
        <v>465</v>
      </c>
      <c r="D356" s="17" t="s">
        <v>3792</v>
      </c>
      <c r="E356" s="19">
        <v>1</v>
      </c>
      <c r="F356" s="1024"/>
      <c r="G356" s="20">
        <f>E356*F356</f>
        <v>0</v>
      </c>
      <c r="H356" s="18" t="s">
        <v>393</v>
      </c>
      <c r="I356" s="245"/>
      <c r="J356" s="1005" t="str">
        <f t="shared" si="19"/>
        <v>CHYBNÁ CENA</v>
      </c>
    </row>
    <row r="357" spans="1:10">
      <c r="A357" s="234"/>
      <c r="B357" s="17"/>
      <c r="C357" s="18"/>
      <c r="D357" s="17"/>
      <c r="E357" s="58"/>
      <c r="F357" s="1091"/>
      <c r="G357" s="57"/>
      <c r="H357" s="18"/>
      <c r="I357" s="235"/>
      <c r="J357" s="1005" t="str">
        <f t="shared" si="19"/>
        <v/>
      </c>
    </row>
    <row r="358" spans="1:10">
      <c r="A358" s="234" t="s">
        <v>1566</v>
      </c>
      <c r="B358" s="17"/>
      <c r="C358" s="95" t="s">
        <v>395</v>
      </c>
      <c r="D358" s="17" t="s">
        <v>3792</v>
      </c>
      <c r="E358" s="19">
        <v>1</v>
      </c>
      <c r="F358" s="1024"/>
      <c r="G358" s="20">
        <f>E358*F358</f>
        <v>0</v>
      </c>
      <c r="H358" s="18" t="s">
        <v>393</v>
      </c>
      <c r="I358" s="235"/>
      <c r="J358" s="1005" t="str">
        <f t="shared" si="19"/>
        <v>CHYBNÁ CENA</v>
      </c>
    </row>
    <row r="359" spans="1:10">
      <c r="A359" s="234"/>
      <c r="B359" s="17"/>
      <c r="C359" s="18"/>
      <c r="D359" s="17"/>
      <c r="E359" s="19"/>
      <c r="F359" s="1024"/>
      <c r="G359" s="20"/>
      <c r="H359" s="18"/>
      <c r="I359" s="235"/>
      <c r="J359" s="1005" t="str">
        <f t="shared" si="19"/>
        <v/>
      </c>
    </row>
    <row r="360" spans="1:10" ht="25.5">
      <c r="A360" s="234"/>
      <c r="B360" s="17"/>
      <c r="C360" s="18" t="s">
        <v>396</v>
      </c>
      <c r="D360" s="17" t="s">
        <v>3792</v>
      </c>
      <c r="E360" s="19">
        <v>2</v>
      </c>
      <c r="F360" s="1024"/>
      <c r="G360" s="20">
        <f>E360*F360</f>
        <v>0</v>
      </c>
      <c r="H360" s="18" t="s">
        <v>393</v>
      </c>
      <c r="I360" s="235"/>
      <c r="J360" s="1005" t="str">
        <f t="shared" si="19"/>
        <v>CHYBNÁ CENA</v>
      </c>
    </row>
    <row r="361" spans="1:10">
      <c r="A361" s="234"/>
      <c r="B361" s="17"/>
      <c r="C361" s="18"/>
      <c r="D361" s="17"/>
      <c r="E361" s="19"/>
      <c r="F361" s="1024"/>
      <c r="G361" s="20"/>
      <c r="H361" s="18"/>
      <c r="I361" s="235"/>
      <c r="J361" s="1005" t="str">
        <f t="shared" si="19"/>
        <v/>
      </c>
    </row>
    <row r="362" spans="1:10" ht="13.5" thickBot="1">
      <c r="A362" s="875"/>
      <c r="B362" s="876"/>
      <c r="C362" s="877" t="s">
        <v>1538</v>
      </c>
      <c r="D362" s="876" t="s">
        <v>1509</v>
      </c>
      <c r="E362" s="878">
        <v>7.8</v>
      </c>
      <c r="F362" s="1026"/>
      <c r="G362" s="848">
        <f>E362*F362</f>
        <v>0</v>
      </c>
      <c r="H362" s="877" t="s">
        <v>393</v>
      </c>
      <c r="I362" s="868"/>
      <c r="J362" s="1005" t="str">
        <f t="shared" si="19"/>
        <v>CHYBNÁ CENA</v>
      </c>
    </row>
    <row r="363" spans="1:10">
      <c r="A363" s="849"/>
      <c r="B363" s="72"/>
      <c r="C363" s="850" t="s">
        <v>703</v>
      </c>
      <c r="D363" s="72"/>
      <c r="E363" s="75"/>
      <c r="F363" s="1092"/>
      <c r="G363" s="76">
        <f>SUBTOTAL(9,G352:G362)</f>
        <v>0</v>
      </c>
      <c r="H363" s="74"/>
      <c r="I363" s="79"/>
      <c r="J363" s="1005" t="str">
        <f t="shared" si="19"/>
        <v/>
      </c>
    </row>
    <row r="364" spans="1:10">
      <c r="A364" s="851"/>
      <c r="B364" s="852"/>
      <c r="C364" s="853" t="s">
        <v>397</v>
      </c>
      <c r="D364" s="108" t="s">
        <v>2755</v>
      </c>
      <c r="E364" s="110">
        <v>1</v>
      </c>
      <c r="F364" s="1024"/>
      <c r="G364" s="20">
        <f>E364*F364</f>
        <v>0</v>
      </c>
      <c r="H364" s="854"/>
      <c r="I364" s="84"/>
      <c r="J364" s="1005" t="str">
        <f t="shared" si="19"/>
        <v>CHYBNÁ CENA</v>
      </c>
    </row>
    <row r="365" spans="1:10">
      <c r="A365" s="93"/>
      <c r="B365" s="72"/>
      <c r="C365" s="73"/>
      <c r="D365" s="72"/>
      <c r="E365" s="75"/>
      <c r="F365" s="1092"/>
      <c r="G365" s="76"/>
      <c r="H365" s="74"/>
      <c r="I365" s="77"/>
      <c r="J365" s="1005" t="str">
        <f t="shared" si="19"/>
        <v/>
      </c>
    </row>
    <row r="366" spans="1:10" ht="26.25" thickBot="1">
      <c r="A366" s="121"/>
      <c r="B366" s="72"/>
      <c r="C366" s="129" t="s">
        <v>398</v>
      </c>
      <c r="D366" s="72"/>
      <c r="E366" s="75"/>
      <c r="F366" s="1092"/>
      <c r="G366" s="122"/>
      <c r="H366" s="74"/>
      <c r="I366" s="77"/>
      <c r="J366" s="1005" t="str">
        <f t="shared" si="19"/>
        <v/>
      </c>
    </row>
    <row r="367" spans="1:10" ht="38.25">
      <c r="A367" s="856" t="s">
        <v>399</v>
      </c>
      <c r="B367" s="857"/>
      <c r="C367" s="859" t="s">
        <v>400</v>
      </c>
      <c r="D367" s="857" t="s">
        <v>2755</v>
      </c>
      <c r="E367" s="861">
        <v>1</v>
      </c>
      <c r="F367" s="1090"/>
      <c r="G367" s="862">
        <f>E367*F367</f>
        <v>0</v>
      </c>
      <c r="H367" s="859" t="s">
        <v>401</v>
      </c>
      <c r="I367" s="863"/>
      <c r="J367" s="1005" t="str">
        <f t="shared" si="19"/>
        <v>CHYBNÁ CENA</v>
      </c>
    </row>
    <row r="368" spans="1:10">
      <c r="A368" s="234"/>
      <c r="B368" s="17"/>
      <c r="C368" s="18"/>
      <c r="D368" s="17"/>
      <c r="E368" s="19"/>
      <c r="F368" s="1024"/>
      <c r="G368" s="20"/>
      <c r="H368" s="18"/>
      <c r="I368" s="235"/>
      <c r="J368" s="1005" t="str">
        <f t="shared" si="19"/>
        <v/>
      </c>
    </row>
    <row r="369" spans="1:10">
      <c r="A369" s="864" t="s">
        <v>2968</v>
      </c>
      <c r="B369" s="60"/>
      <c r="C369" s="103" t="s">
        <v>466</v>
      </c>
      <c r="D369" s="60" t="s">
        <v>3792</v>
      </c>
      <c r="E369" s="19">
        <v>4</v>
      </c>
      <c r="F369" s="1024"/>
      <c r="G369" s="20">
        <f>E369*F369</f>
        <v>0</v>
      </c>
      <c r="H369" s="18" t="s">
        <v>401</v>
      </c>
      <c r="I369" s="235"/>
      <c r="J369" s="1005" t="str">
        <f t="shared" si="19"/>
        <v>CHYBNÁ CENA</v>
      </c>
    </row>
    <row r="370" spans="1:10">
      <c r="A370" s="864"/>
      <c r="B370" s="60"/>
      <c r="C370" s="348"/>
      <c r="D370" s="60"/>
      <c r="E370" s="19"/>
      <c r="F370" s="1024"/>
      <c r="G370" s="20"/>
      <c r="H370" s="18"/>
      <c r="I370" s="235"/>
      <c r="J370" s="1005" t="str">
        <f t="shared" si="19"/>
        <v/>
      </c>
    </row>
    <row r="371" spans="1:10" ht="25.5">
      <c r="A371" s="234"/>
      <c r="B371" s="17"/>
      <c r="C371" s="109" t="s">
        <v>1567</v>
      </c>
      <c r="D371" s="17"/>
      <c r="E371" s="19"/>
      <c r="F371" s="1091"/>
      <c r="G371" s="20"/>
      <c r="H371" s="18"/>
      <c r="I371" s="245"/>
      <c r="J371" s="1005" t="str">
        <f t="shared" si="19"/>
        <v/>
      </c>
    </row>
    <row r="372" spans="1:10" ht="17.25" thickBot="1">
      <c r="A372" s="875"/>
      <c r="B372" s="876"/>
      <c r="C372" s="899" t="s">
        <v>135</v>
      </c>
      <c r="D372" s="876" t="s">
        <v>878</v>
      </c>
      <c r="E372" s="878">
        <v>3</v>
      </c>
      <c r="F372" s="1026"/>
      <c r="G372" s="848">
        <f>E372*F372</f>
        <v>0</v>
      </c>
      <c r="H372" s="877"/>
      <c r="I372" s="868"/>
      <c r="J372" s="1005" t="str">
        <f t="shared" si="19"/>
        <v>CHYBNÁ CENA</v>
      </c>
    </row>
    <row r="373" spans="1:10">
      <c r="A373" s="849"/>
      <c r="B373" s="72"/>
      <c r="C373" s="850" t="s">
        <v>704</v>
      </c>
      <c r="D373" s="72"/>
      <c r="E373" s="75"/>
      <c r="F373" s="1092"/>
      <c r="G373" s="76">
        <f>SUBTOTAL(9,G367:G372)</f>
        <v>0</v>
      </c>
      <c r="H373" s="74"/>
      <c r="I373" s="79"/>
      <c r="J373" s="1005" t="str">
        <f t="shared" si="19"/>
        <v/>
      </c>
    </row>
    <row r="374" spans="1:10">
      <c r="A374" s="851"/>
      <c r="B374" s="852"/>
      <c r="C374" s="853" t="s">
        <v>402</v>
      </c>
      <c r="D374" s="108" t="s">
        <v>2755</v>
      </c>
      <c r="E374" s="110">
        <v>1</v>
      </c>
      <c r="F374" s="1024"/>
      <c r="G374" s="20">
        <f>E374*F374</f>
        <v>0</v>
      </c>
      <c r="H374" s="854"/>
      <c r="I374" s="84"/>
      <c r="J374" s="1005" t="str">
        <f t="shared" si="19"/>
        <v>CHYBNÁ CENA</v>
      </c>
    </row>
    <row r="375" spans="1:10">
      <c r="A375" s="93"/>
      <c r="B375" s="72"/>
      <c r="C375" s="73"/>
      <c r="D375" s="72"/>
      <c r="E375" s="75"/>
      <c r="F375" s="1092"/>
      <c r="G375" s="76"/>
      <c r="H375" s="74"/>
      <c r="I375" s="77"/>
      <c r="J375" s="1005" t="str">
        <f t="shared" si="19"/>
        <v/>
      </c>
    </row>
    <row r="376" spans="1:10" ht="15" thickBot="1">
      <c r="A376" s="121"/>
      <c r="B376" s="72"/>
      <c r="C376" s="129" t="s">
        <v>467</v>
      </c>
      <c r="D376" s="72"/>
      <c r="E376" s="75"/>
      <c r="F376" s="1092"/>
      <c r="G376" s="122"/>
      <c r="H376" s="74"/>
      <c r="I376" s="77"/>
      <c r="J376" s="1005" t="str">
        <f t="shared" si="19"/>
        <v/>
      </c>
    </row>
    <row r="377" spans="1:10" ht="38.25">
      <c r="A377" s="856" t="s">
        <v>403</v>
      </c>
      <c r="B377" s="857"/>
      <c r="C377" s="859" t="s">
        <v>404</v>
      </c>
      <c r="D377" s="857" t="s">
        <v>2755</v>
      </c>
      <c r="E377" s="861">
        <v>1</v>
      </c>
      <c r="F377" s="1090"/>
      <c r="G377" s="862">
        <f>E377*F377</f>
        <v>0</v>
      </c>
      <c r="H377" s="859" t="s">
        <v>1549</v>
      </c>
      <c r="I377" s="863"/>
      <c r="J377" s="1005" t="str">
        <f t="shared" si="19"/>
        <v>CHYBNÁ CENA</v>
      </c>
    </row>
    <row r="378" spans="1:10">
      <c r="A378" s="234"/>
      <c r="B378" s="17"/>
      <c r="C378" s="18"/>
      <c r="D378" s="17"/>
      <c r="E378" s="19"/>
      <c r="F378" s="1024"/>
      <c r="G378" s="750"/>
      <c r="H378" s="18"/>
      <c r="I378" s="235"/>
      <c r="J378" s="1005" t="str">
        <f t="shared" si="19"/>
        <v/>
      </c>
    </row>
    <row r="379" spans="1:10" ht="25.5">
      <c r="A379" s="234" t="s">
        <v>2968</v>
      </c>
      <c r="B379" s="17"/>
      <c r="C379" s="18" t="s">
        <v>405</v>
      </c>
      <c r="D379" s="17" t="s">
        <v>3792</v>
      </c>
      <c r="E379" s="19">
        <v>1</v>
      </c>
      <c r="F379" s="1102"/>
      <c r="G379" s="20">
        <f>E379*F379</f>
        <v>0</v>
      </c>
      <c r="H379" s="18" t="s">
        <v>1549</v>
      </c>
      <c r="I379" s="235"/>
      <c r="J379" s="1005" t="str">
        <f t="shared" si="19"/>
        <v>CHYBNÁ CENA</v>
      </c>
    </row>
    <row r="380" spans="1:10">
      <c r="A380" s="234"/>
      <c r="B380" s="17"/>
      <c r="C380" s="18"/>
      <c r="D380" s="17"/>
      <c r="E380" s="19"/>
      <c r="F380" s="1024"/>
      <c r="G380" s="750"/>
      <c r="H380" s="18"/>
      <c r="I380" s="235"/>
      <c r="J380" s="1005" t="str">
        <f t="shared" si="19"/>
        <v/>
      </c>
    </row>
    <row r="381" spans="1:10" ht="38.25">
      <c r="A381" s="864"/>
      <c r="B381" s="60"/>
      <c r="C381" s="835" t="s">
        <v>137</v>
      </c>
      <c r="D381" s="89"/>
      <c r="E381" s="110"/>
      <c r="F381" s="1024"/>
      <c r="G381" s="20"/>
      <c r="H381" s="112"/>
      <c r="I381" s="235"/>
      <c r="J381" s="1005" t="str">
        <f t="shared" si="19"/>
        <v/>
      </c>
    </row>
    <row r="382" spans="1:10">
      <c r="A382" s="864"/>
      <c r="B382" s="60"/>
      <c r="C382" s="855" t="s">
        <v>138</v>
      </c>
      <c r="D382" s="108" t="s">
        <v>3792</v>
      </c>
      <c r="E382" s="110">
        <v>1</v>
      </c>
      <c r="F382" s="1024"/>
      <c r="G382" s="20">
        <f>E382*F382</f>
        <v>0</v>
      </c>
      <c r="H382" s="112"/>
      <c r="I382" s="235"/>
      <c r="J382" s="1005" t="str">
        <f t="shared" si="19"/>
        <v>CHYBNÁ CENA</v>
      </c>
    </row>
    <row r="383" spans="1:10">
      <c r="A383" s="864"/>
      <c r="B383" s="60"/>
      <c r="C383" s="61"/>
      <c r="D383" s="60"/>
      <c r="E383" s="58"/>
      <c r="F383" s="1024"/>
      <c r="G383" s="20"/>
      <c r="H383" s="61"/>
      <c r="I383" s="235"/>
      <c r="J383" s="1005" t="str">
        <f t="shared" si="19"/>
        <v/>
      </c>
    </row>
    <row r="384" spans="1:10" ht="13.5" thickBot="1">
      <c r="A384" s="875"/>
      <c r="B384" s="876"/>
      <c r="C384" s="877" t="s">
        <v>406</v>
      </c>
      <c r="D384" s="876" t="s">
        <v>2970</v>
      </c>
      <c r="E384" s="878">
        <v>2</v>
      </c>
      <c r="F384" s="1026"/>
      <c r="G384" s="848">
        <f>E384*F384</f>
        <v>0</v>
      </c>
      <c r="H384" s="877"/>
      <c r="I384" s="868"/>
      <c r="J384" s="1005" t="str">
        <f t="shared" si="19"/>
        <v>CHYBNÁ CENA</v>
      </c>
    </row>
    <row r="385" spans="1:10">
      <c r="A385" s="849"/>
      <c r="B385" s="72"/>
      <c r="C385" s="850" t="s">
        <v>705</v>
      </c>
      <c r="D385" s="72"/>
      <c r="E385" s="75"/>
      <c r="F385" s="1092"/>
      <c r="G385" s="76">
        <f>SUBTOTAL(9,G377:G384)</f>
        <v>0</v>
      </c>
      <c r="H385" s="74"/>
      <c r="I385" s="79"/>
      <c r="J385" s="1005" t="str">
        <f t="shared" si="19"/>
        <v/>
      </c>
    </row>
    <row r="386" spans="1:10">
      <c r="A386" s="851"/>
      <c r="B386" s="852"/>
      <c r="C386" s="853" t="s">
        <v>407</v>
      </c>
      <c r="D386" s="108" t="s">
        <v>2755</v>
      </c>
      <c r="E386" s="110">
        <v>1</v>
      </c>
      <c r="F386" s="1024"/>
      <c r="G386" s="20">
        <f>E386*F386</f>
        <v>0</v>
      </c>
      <c r="H386" s="854"/>
      <c r="I386" s="84"/>
      <c r="J386" s="1005" t="str">
        <f t="shared" si="19"/>
        <v>CHYBNÁ CENA</v>
      </c>
    </row>
    <row r="387" spans="1:10">
      <c r="A387" s="93"/>
      <c r="B387" s="72"/>
      <c r="C387" s="73"/>
      <c r="D387" s="72"/>
      <c r="E387" s="75"/>
      <c r="F387" s="1092"/>
      <c r="G387" s="76"/>
      <c r="H387" s="74"/>
      <c r="I387" s="77"/>
      <c r="J387" s="1005" t="str">
        <f t="shared" si="19"/>
        <v/>
      </c>
    </row>
    <row r="388" spans="1:10" ht="15" thickBot="1">
      <c r="A388" s="121"/>
      <c r="B388" s="72"/>
      <c r="C388" s="129" t="s">
        <v>2211</v>
      </c>
      <c r="D388" s="72"/>
      <c r="E388" s="75"/>
      <c r="F388" s="1092"/>
      <c r="G388" s="122"/>
      <c r="H388" s="74"/>
      <c r="I388" s="77"/>
      <c r="J388" s="1005" t="str">
        <f t="shared" si="19"/>
        <v/>
      </c>
    </row>
    <row r="389" spans="1:10" ht="38.25">
      <c r="A389" s="856" t="s">
        <v>2212</v>
      </c>
      <c r="B389" s="857"/>
      <c r="C389" s="859" t="s">
        <v>2213</v>
      </c>
      <c r="D389" s="857" t="s">
        <v>2755</v>
      </c>
      <c r="E389" s="861">
        <v>1</v>
      </c>
      <c r="F389" s="1090"/>
      <c r="G389" s="862">
        <f>E389*F389</f>
        <v>0</v>
      </c>
      <c r="H389" s="859" t="s">
        <v>1631</v>
      </c>
      <c r="I389" s="863"/>
      <c r="J389" s="1005" t="str">
        <f t="shared" si="19"/>
        <v>CHYBNÁ CENA</v>
      </c>
    </row>
    <row r="390" spans="1:10">
      <c r="A390" s="234"/>
      <c r="B390" s="17"/>
      <c r="C390" s="18"/>
      <c r="D390" s="17"/>
      <c r="E390" s="19"/>
      <c r="F390" s="1024"/>
      <c r="G390" s="20"/>
      <c r="H390" s="18"/>
      <c r="I390" s="235"/>
      <c r="J390" s="1005" t="str">
        <f t="shared" ref="J390:J439" si="20">IF((ISBLANK(D390)),"",IF(G390&lt;=0,"CHYBNÁ CENA",""))</f>
        <v/>
      </c>
    </row>
    <row r="391" spans="1:10" ht="25.5">
      <c r="A391" s="234" t="s">
        <v>2968</v>
      </c>
      <c r="B391" s="17"/>
      <c r="C391" s="18" t="s">
        <v>2214</v>
      </c>
      <c r="D391" s="17" t="s">
        <v>3792</v>
      </c>
      <c r="E391" s="19">
        <v>1</v>
      </c>
      <c r="F391" s="1094"/>
      <c r="G391" s="20">
        <f>E391*F391</f>
        <v>0</v>
      </c>
      <c r="H391" s="18" t="s">
        <v>1631</v>
      </c>
      <c r="I391" s="235"/>
      <c r="J391" s="1005" t="str">
        <f t="shared" si="20"/>
        <v>CHYBNÁ CENA</v>
      </c>
    </row>
    <row r="392" spans="1:10">
      <c r="A392" s="234"/>
      <c r="B392" s="17"/>
      <c r="C392" s="18"/>
      <c r="D392" s="17"/>
      <c r="E392" s="19"/>
      <c r="F392" s="1024"/>
      <c r="G392" s="20"/>
      <c r="H392" s="18"/>
      <c r="I392" s="235"/>
      <c r="J392" s="1005" t="str">
        <f t="shared" si="20"/>
        <v/>
      </c>
    </row>
    <row r="393" spans="1:10" ht="13.5" thickBot="1">
      <c r="A393" s="875" t="s">
        <v>1566</v>
      </c>
      <c r="B393" s="876"/>
      <c r="C393" s="877" t="s">
        <v>2215</v>
      </c>
      <c r="D393" s="876" t="s">
        <v>3792</v>
      </c>
      <c r="E393" s="878">
        <v>1</v>
      </c>
      <c r="F393" s="1026"/>
      <c r="G393" s="848">
        <f>E393*F393</f>
        <v>0</v>
      </c>
      <c r="H393" s="877" t="s">
        <v>1631</v>
      </c>
      <c r="I393" s="868"/>
      <c r="J393" s="1005" t="str">
        <f t="shared" si="20"/>
        <v>CHYBNÁ CENA</v>
      </c>
    </row>
    <row r="394" spans="1:10">
      <c r="A394" s="849"/>
      <c r="B394" s="72"/>
      <c r="C394" s="850" t="s">
        <v>706</v>
      </c>
      <c r="D394" s="72"/>
      <c r="E394" s="75"/>
      <c r="F394" s="1092"/>
      <c r="G394" s="76">
        <f>SUBTOTAL(9,G389:G393)</f>
        <v>0</v>
      </c>
      <c r="H394" s="74"/>
      <c r="I394" s="79"/>
      <c r="J394" s="1005" t="str">
        <f t="shared" si="20"/>
        <v/>
      </c>
    </row>
    <row r="395" spans="1:10">
      <c r="A395" s="851"/>
      <c r="B395" s="852"/>
      <c r="C395" s="853" t="s">
        <v>2216</v>
      </c>
      <c r="D395" s="108" t="s">
        <v>2755</v>
      </c>
      <c r="E395" s="110">
        <v>1</v>
      </c>
      <c r="F395" s="1024"/>
      <c r="G395" s="20">
        <f>E395*F395</f>
        <v>0</v>
      </c>
      <c r="H395" s="854"/>
      <c r="I395" s="84"/>
      <c r="J395" s="1005" t="str">
        <f t="shared" si="20"/>
        <v>CHYBNÁ CENA</v>
      </c>
    </row>
    <row r="396" spans="1:10">
      <c r="A396" s="93"/>
      <c r="B396" s="72"/>
      <c r="C396" s="73"/>
      <c r="D396" s="72"/>
      <c r="E396" s="75"/>
      <c r="F396" s="1092"/>
      <c r="G396" s="76"/>
      <c r="H396" s="74"/>
      <c r="I396" s="77"/>
      <c r="J396" s="1005" t="str">
        <f t="shared" si="20"/>
        <v/>
      </c>
    </row>
    <row r="397" spans="1:10" ht="26.25" thickBot="1">
      <c r="A397" s="121"/>
      <c r="B397" s="72"/>
      <c r="C397" s="129" t="s">
        <v>2150</v>
      </c>
      <c r="D397" s="72"/>
      <c r="E397" s="75"/>
      <c r="F397" s="1092"/>
      <c r="G397" s="122"/>
      <c r="H397" s="74"/>
      <c r="I397" s="77"/>
      <c r="J397" s="1005" t="str">
        <f t="shared" si="20"/>
        <v/>
      </c>
    </row>
    <row r="398" spans="1:10" ht="28.5">
      <c r="A398" s="888" t="s">
        <v>2964</v>
      </c>
      <c r="B398" s="857"/>
      <c r="C398" s="1263" t="s">
        <v>468</v>
      </c>
      <c r="D398" s="857" t="s">
        <v>3792</v>
      </c>
      <c r="E398" s="861">
        <v>2</v>
      </c>
      <c r="F398" s="1090"/>
      <c r="G398" s="862">
        <f>E398*F398</f>
        <v>0</v>
      </c>
      <c r="H398" s="859" t="s">
        <v>2151</v>
      </c>
      <c r="I398" s="863"/>
      <c r="J398" s="1005" t="str">
        <f t="shared" si="20"/>
        <v>CHYBNÁ CENA</v>
      </c>
    </row>
    <row r="399" spans="1:10" ht="28.5">
      <c r="A399" s="890" t="s">
        <v>2964</v>
      </c>
      <c r="B399" s="17"/>
      <c r="C399" s="1264" t="s">
        <v>469</v>
      </c>
      <c r="D399" s="17" t="s">
        <v>3792</v>
      </c>
      <c r="E399" s="19">
        <v>2</v>
      </c>
      <c r="F399" s="1024"/>
      <c r="G399" s="20">
        <f>E399*F399</f>
        <v>0</v>
      </c>
      <c r="H399" s="18" t="s">
        <v>2152</v>
      </c>
      <c r="I399" s="235"/>
      <c r="J399" s="1005" t="str">
        <f t="shared" si="20"/>
        <v>CHYBNÁ CENA</v>
      </c>
    </row>
    <row r="400" spans="1:10" ht="14.25">
      <c r="A400" s="890"/>
      <c r="B400" s="17"/>
      <c r="C400" s="1265"/>
      <c r="D400" s="17"/>
      <c r="E400" s="19"/>
      <c r="F400" s="1024"/>
      <c r="G400" s="751"/>
      <c r="H400" s="18"/>
      <c r="I400" s="235"/>
      <c r="J400" s="1005" t="str">
        <f t="shared" si="20"/>
        <v/>
      </c>
    </row>
    <row r="401" spans="1:10" ht="25.5">
      <c r="A401" s="890"/>
      <c r="B401" s="17"/>
      <c r="C401" s="109" t="s">
        <v>1567</v>
      </c>
      <c r="D401" s="17"/>
      <c r="E401" s="19"/>
      <c r="F401" s="1024"/>
      <c r="G401" s="751"/>
      <c r="H401" s="18"/>
      <c r="I401" s="235"/>
      <c r="J401" s="1005" t="str">
        <f t="shared" si="20"/>
        <v/>
      </c>
    </row>
    <row r="402" spans="1:10" ht="16.5">
      <c r="A402" s="890"/>
      <c r="B402" s="17"/>
      <c r="C402" s="1264" t="s">
        <v>470</v>
      </c>
      <c r="D402" s="17" t="s">
        <v>878</v>
      </c>
      <c r="E402" s="19">
        <v>5</v>
      </c>
      <c r="F402" s="1024"/>
      <c r="G402" s="20">
        <f>E402*F402</f>
        <v>0</v>
      </c>
      <c r="H402" s="18"/>
      <c r="I402" s="235"/>
      <c r="J402" s="1005" t="str">
        <f t="shared" si="20"/>
        <v>CHYBNÁ CENA</v>
      </c>
    </row>
    <row r="403" spans="1:10" ht="16.5">
      <c r="A403" s="890"/>
      <c r="B403" s="17"/>
      <c r="C403" s="109" t="s">
        <v>471</v>
      </c>
      <c r="D403" s="17" t="s">
        <v>878</v>
      </c>
      <c r="E403" s="19">
        <v>7</v>
      </c>
      <c r="F403" s="1024"/>
      <c r="G403" s="20">
        <f>E403*F403</f>
        <v>0</v>
      </c>
      <c r="H403" s="18"/>
      <c r="I403" s="235"/>
      <c r="J403" s="1005" t="str">
        <f t="shared" si="20"/>
        <v>CHYBNÁ CENA</v>
      </c>
    </row>
    <row r="404" spans="1:10" ht="16.5">
      <c r="A404" s="890"/>
      <c r="B404" s="17"/>
      <c r="C404" s="109" t="s">
        <v>472</v>
      </c>
      <c r="D404" s="17" t="s">
        <v>878</v>
      </c>
      <c r="E404" s="58">
        <v>1</v>
      </c>
      <c r="F404" s="1091"/>
      <c r="G404" s="20">
        <f>E404*F404</f>
        <v>0</v>
      </c>
      <c r="H404" s="18"/>
      <c r="I404" s="235"/>
      <c r="J404" s="1005" t="str">
        <f t="shared" si="20"/>
        <v>CHYBNÁ CENA</v>
      </c>
    </row>
    <row r="405" spans="1:10" ht="16.5">
      <c r="A405" s="890"/>
      <c r="B405" s="17"/>
      <c r="C405" s="109" t="s">
        <v>473</v>
      </c>
      <c r="D405" s="17" t="s">
        <v>878</v>
      </c>
      <c r="E405" s="19">
        <v>3</v>
      </c>
      <c r="F405" s="1024"/>
      <c r="G405" s="20">
        <f>E405*F405</f>
        <v>0</v>
      </c>
      <c r="H405" s="18"/>
      <c r="I405" s="235"/>
      <c r="J405" s="1005" t="str">
        <f t="shared" si="20"/>
        <v>CHYBNÁ CENA</v>
      </c>
    </row>
    <row r="406" spans="1:10" ht="17.25" thickBot="1">
      <c r="A406" s="891"/>
      <c r="B406" s="876"/>
      <c r="C406" s="914" t="s">
        <v>474</v>
      </c>
      <c r="D406" s="876" t="s">
        <v>878</v>
      </c>
      <c r="E406" s="878">
        <v>1</v>
      </c>
      <c r="F406" s="1026"/>
      <c r="G406" s="848">
        <f>E406*F406</f>
        <v>0</v>
      </c>
      <c r="H406" s="877"/>
      <c r="I406" s="868"/>
      <c r="J406" s="1005" t="str">
        <f t="shared" si="20"/>
        <v>CHYBNÁ CENA</v>
      </c>
    </row>
    <row r="407" spans="1:10">
      <c r="A407" s="849"/>
      <c r="B407" s="72"/>
      <c r="C407" s="850" t="s">
        <v>707</v>
      </c>
      <c r="D407" s="72"/>
      <c r="E407" s="75"/>
      <c r="F407" s="1092"/>
      <c r="G407" s="76">
        <f>SUBTOTAL(9,G398:G406)</f>
        <v>0</v>
      </c>
      <c r="H407" s="74"/>
      <c r="I407" s="79"/>
      <c r="J407" s="1005" t="str">
        <f t="shared" si="20"/>
        <v/>
      </c>
    </row>
    <row r="408" spans="1:10">
      <c r="A408" s="851"/>
      <c r="B408" s="852"/>
      <c r="C408" s="853" t="s">
        <v>2153</v>
      </c>
      <c r="D408" s="108" t="s">
        <v>2755</v>
      </c>
      <c r="E408" s="110">
        <v>1</v>
      </c>
      <c r="F408" s="1024"/>
      <c r="G408" s="20">
        <f>E408*F408</f>
        <v>0</v>
      </c>
      <c r="H408" s="854"/>
      <c r="I408" s="84"/>
      <c r="J408" s="1005" t="str">
        <f t="shared" si="20"/>
        <v>CHYBNÁ CENA</v>
      </c>
    </row>
    <row r="409" spans="1:10">
      <c r="A409" s="93"/>
      <c r="B409" s="72"/>
      <c r="C409" s="73"/>
      <c r="D409" s="72"/>
      <c r="E409" s="75"/>
      <c r="F409" s="1092"/>
      <c r="G409" s="76"/>
      <c r="H409" s="74"/>
      <c r="I409" s="77"/>
      <c r="J409" s="1005" t="str">
        <f t="shared" si="20"/>
        <v/>
      </c>
    </row>
    <row r="410" spans="1:10" ht="26.25" thickBot="1">
      <c r="A410" s="121"/>
      <c r="B410" s="72"/>
      <c r="C410" s="129" t="s">
        <v>12</v>
      </c>
      <c r="D410" s="72"/>
      <c r="E410" s="75"/>
      <c r="F410" s="1092"/>
      <c r="G410" s="122"/>
      <c r="H410" s="74"/>
      <c r="I410" s="77"/>
      <c r="J410" s="1005" t="str">
        <f t="shared" si="20"/>
        <v/>
      </c>
    </row>
    <row r="411" spans="1:10" ht="55.5">
      <c r="A411" s="856" t="s">
        <v>13</v>
      </c>
      <c r="B411" s="857"/>
      <c r="C411" s="859" t="s">
        <v>3183</v>
      </c>
      <c r="D411" s="857" t="s">
        <v>2755</v>
      </c>
      <c r="E411" s="861">
        <v>1</v>
      </c>
      <c r="F411" s="1090"/>
      <c r="G411" s="862">
        <f>E411*F411</f>
        <v>0</v>
      </c>
      <c r="H411" s="859" t="s">
        <v>14</v>
      </c>
      <c r="I411" s="863"/>
      <c r="J411" s="1005" t="str">
        <f t="shared" si="20"/>
        <v>CHYBNÁ CENA</v>
      </c>
    </row>
    <row r="412" spans="1:10">
      <c r="A412" s="234"/>
      <c r="B412" s="17"/>
      <c r="C412" s="18"/>
      <c r="D412" s="17"/>
      <c r="E412" s="19"/>
      <c r="F412" s="1024"/>
      <c r="G412" s="20"/>
      <c r="H412" s="18"/>
      <c r="I412" s="235"/>
      <c r="J412" s="1005" t="str">
        <f t="shared" si="20"/>
        <v/>
      </c>
    </row>
    <row r="413" spans="1:10" ht="25.5">
      <c r="A413" s="234" t="s">
        <v>2968</v>
      </c>
      <c r="B413" s="17"/>
      <c r="C413" s="95" t="s">
        <v>475</v>
      </c>
      <c r="D413" s="17" t="s">
        <v>3792</v>
      </c>
      <c r="E413" s="19">
        <v>2</v>
      </c>
      <c r="F413" s="1024"/>
      <c r="G413" s="20">
        <f>E413*F413</f>
        <v>0</v>
      </c>
      <c r="H413" s="18" t="s">
        <v>14</v>
      </c>
      <c r="I413" s="235"/>
      <c r="J413" s="1005" t="str">
        <f t="shared" si="20"/>
        <v>CHYBNÁ CENA</v>
      </c>
    </row>
    <row r="414" spans="1:10">
      <c r="A414" s="234"/>
      <c r="B414" s="17"/>
      <c r="C414" s="18"/>
      <c r="D414" s="17"/>
      <c r="E414" s="19"/>
      <c r="F414" s="1024"/>
      <c r="G414" s="20"/>
      <c r="H414" s="18"/>
      <c r="I414" s="235"/>
      <c r="J414" s="1005" t="str">
        <f t="shared" si="20"/>
        <v/>
      </c>
    </row>
    <row r="415" spans="1:10">
      <c r="A415" s="234" t="s">
        <v>1644</v>
      </c>
      <c r="B415" s="17"/>
      <c r="C415" s="95" t="s">
        <v>15</v>
      </c>
      <c r="D415" s="17" t="s">
        <v>3792</v>
      </c>
      <c r="E415" s="19">
        <v>1</v>
      </c>
      <c r="F415" s="1024"/>
      <c r="G415" s="20">
        <f>E415*F415</f>
        <v>0</v>
      </c>
      <c r="H415" s="18" t="s">
        <v>14</v>
      </c>
      <c r="I415" s="235"/>
      <c r="J415" s="1005" t="str">
        <f t="shared" si="20"/>
        <v>CHYBNÁ CENA</v>
      </c>
    </row>
    <row r="416" spans="1:10">
      <c r="A416" s="234"/>
      <c r="B416" s="17"/>
      <c r="C416" s="18"/>
      <c r="D416" s="17"/>
      <c r="E416" s="19"/>
      <c r="F416" s="1024"/>
      <c r="G416" s="20"/>
      <c r="H416" s="18"/>
      <c r="I416" s="235"/>
      <c r="J416" s="1005" t="str">
        <f t="shared" si="20"/>
        <v/>
      </c>
    </row>
    <row r="417" spans="1:10">
      <c r="A417" s="864" t="s">
        <v>1634</v>
      </c>
      <c r="B417" s="60"/>
      <c r="C417" s="61" t="s">
        <v>16</v>
      </c>
      <c r="D417" s="60" t="s">
        <v>3792</v>
      </c>
      <c r="E417" s="19">
        <v>9</v>
      </c>
      <c r="F417" s="1024"/>
      <c r="G417" s="20">
        <f>E417*F417</f>
        <v>0</v>
      </c>
      <c r="H417" s="61" t="s">
        <v>1553</v>
      </c>
      <c r="I417" s="245"/>
      <c r="J417" s="1005" t="str">
        <f t="shared" si="20"/>
        <v>CHYBNÁ CENA</v>
      </c>
    </row>
    <row r="418" spans="1:10">
      <c r="A418" s="234"/>
      <c r="B418" s="17"/>
      <c r="C418" s="18"/>
      <c r="D418" s="17"/>
      <c r="E418" s="19"/>
      <c r="F418" s="1024"/>
      <c r="G418" s="20"/>
      <c r="H418" s="18"/>
      <c r="I418" s="235"/>
      <c r="J418" s="1005" t="str">
        <f t="shared" si="20"/>
        <v/>
      </c>
    </row>
    <row r="419" spans="1:10">
      <c r="A419" s="234"/>
      <c r="B419" s="17"/>
      <c r="C419" s="18" t="s">
        <v>406</v>
      </c>
      <c r="D419" s="17" t="s">
        <v>2970</v>
      </c>
      <c r="E419" s="19">
        <v>21.2</v>
      </c>
      <c r="F419" s="1024"/>
      <c r="G419" s="20">
        <f>E419*F419</f>
        <v>0</v>
      </c>
      <c r="H419" s="18" t="s">
        <v>1553</v>
      </c>
      <c r="I419" s="235"/>
      <c r="J419" s="1005" t="str">
        <f t="shared" si="20"/>
        <v>CHYBNÁ CENA</v>
      </c>
    </row>
    <row r="420" spans="1:10">
      <c r="A420" s="234"/>
      <c r="B420" s="17"/>
      <c r="C420" s="18" t="s">
        <v>17</v>
      </c>
      <c r="D420" s="17" t="s">
        <v>2970</v>
      </c>
      <c r="E420" s="19">
        <v>4.3</v>
      </c>
      <c r="F420" s="1024"/>
      <c r="G420" s="20">
        <f>E420*F420</f>
        <v>0</v>
      </c>
      <c r="H420" s="18" t="s">
        <v>1553</v>
      </c>
      <c r="I420" s="235"/>
      <c r="J420" s="1005" t="str">
        <f t="shared" si="20"/>
        <v>CHYBNÁ CENA</v>
      </c>
    </row>
    <row r="421" spans="1:10">
      <c r="A421" s="234"/>
      <c r="B421" s="17"/>
      <c r="C421" s="18" t="s">
        <v>379</v>
      </c>
      <c r="D421" s="17" t="s">
        <v>2970</v>
      </c>
      <c r="E421" s="19">
        <v>16</v>
      </c>
      <c r="F421" s="1024"/>
      <c r="G421" s="20">
        <f>E421*F421</f>
        <v>0</v>
      </c>
      <c r="H421" s="18" t="s">
        <v>1553</v>
      </c>
      <c r="I421" s="235"/>
      <c r="J421" s="1005" t="str">
        <f t="shared" si="20"/>
        <v>CHYBNÁ CENA</v>
      </c>
    </row>
    <row r="422" spans="1:10">
      <c r="A422" s="234"/>
      <c r="B422" s="17"/>
      <c r="C422" s="18" t="s">
        <v>2972</v>
      </c>
      <c r="D422" s="17" t="s">
        <v>2970</v>
      </c>
      <c r="E422" s="19">
        <v>7.8</v>
      </c>
      <c r="F422" s="1024"/>
      <c r="G422" s="20">
        <f>E422*F422</f>
        <v>0</v>
      </c>
      <c r="H422" s="18" t="s">
        <v>1553</v>
      </c>
      <c r="I422" s="235"/>
      <c r="J422" s="1005" t="str">
        <f t="shared" si="20"/>
        <v>CHYBNÁ CENA</v>
      </c>
    </row>
    <row r="423" spans="1:10" ht="13.5" thickBot="1">
      <c r="A423" s="875"/>
      <c r="B423" s="876"/>
      <c r="C423" s="877" t="s">
        <v>2973</v>
      </c>
      <c r="D423" s="876" t="s">
        <v>2970</v>
      </c>
      <c r="E423" s="878">
        <v>20</v>
      </c>
      <c r="F423" s="1026"/>
      <c r="G423" s="848">
        <f>E423*F423</f>
        <v>0</v>
      </c>
      <c r="H423" s="877" t="s">
        <v>1553</v>
      </c>
      <c r="I423" s="868"/>
      <c r="J423" s="1005" t="str">
        <f t="shared" si="20"/>
        <v>CHYBNÁ CENA</v>
      </c>
    </row>
    <row r="424" spans="1:10">
      <c r="A424" s="849"/>
      <c r="B424" s="72"/>
      <c r="C424" s="850" t="s">
        <v>708</v>
      </c>
      <c r="D424" s="72"/>
      <c r="E424" s="75"/>
      <c r="F424" s="1092"/>
      <c r="G424" s="76">
        <f>SUBTOTAL(9,G411:G423)</f>
        <v>0</v>
      </c>
      <c r="H424" s="74"/>
      <c r="I424" s="79"/>
      <c r="J424" s="1005" t="str">
        <f t="shared" si="20"/>
        <v/>
      </c>
    </row>
    <row r="425" spans="1:10">
      <c r="A425" s="851"/>
      <c r="B425" s="852"/>
      <c r="C425" s="853" t="s">
        <v>18</v>
      </c>
      <c r="D425" s="108" t="s">
        <v>2755</v>
      </c>
      <c r="E425" s="110">
        <v>1</v>
      </c>
      <c r="F425" s="1024"/>
      <c r="G425" s="20">
        <f>E425*F425</f>
        <v>0</v>
      </c>
      <c r="H425" s="854"/>
      <c r="I425" s="84"/>
      <c r="J425" s="1005" t="str">
        <f t="shared" si="20"/>
        <v>CHYBNÁ CENA</v>
      </c>
    </row>
    <row r="426" spans="1:10">
      <c r="A426" s="93"/>
      <c r="B426" s="72"/>
      <c r="C426" s="73"/>
      <c r="D426" s="72"/>
      <c r="E426" s="75"/>
      <c r="F426" s="1092"/>
      <c r="G426" s="76"/>
      <c r="H426" s="74"/>
      <c r="I426" s="77"/>
      <c r="J426" s="1005" t="str">
        <f t="shared" si="20"/>
        <v/>
      </c>
    </row>
    <row r="427" spans="1:10" ht="15" thickBot="1">
      <c r="A427" s="121"/>
      <c r="B427" s="72"/>
      <c r="C427" s="129" t="s">
        <v>19</v>
      </c>
      <c r="D427" s="72"/>
      <c r="E427" s="75"/>
      <c r="F427" s="1092"/>
      <c r="G427" s="122"/>
      <c r="H427" s="74"/>
      <c r="I427" s="122"/>
      <c r="J427" s="1005" t="str">
        <f t="shared" si="20"/>
        <v/>
      </c>
    </row>
    <row r="428" spans="1:10" ht="52.5">
      <c r="A428" s="856" t="s">
        <v>20</v>
      </c>
      <c r="B428" s="857"/>
      <c r="C428" s="859" t="s">
        <v>3184</v>
      </c>
      <c r="D428" s="857" t="s">
        <v>2755</v>
      </c>
      <c r="E428" s="861">
        <v>1</v>
      </c>
      <c r="F428" s="1090"/>
      <c r="G428" s="862">
        <f>F428*E428</f>
        <v>0</v>
      </c>
      <c r="H428" s="859" t="s">
        <v>21</v>
      </c>
      <c r="I428" s="863"/>
      <c r="J428" s="1005" t="str">
        <f t="shared" si="20"/>
        <v>CHYBNÁ CENA</v>
      </c>
    </row>
    <row r="429" spans="1:10">
      <c r="A429" s="234"/>
      <c r="B429" s="17"/>
      <c r="C429" s="18"/>
      <c r="D429" s="17"/>
      <c r="E429" s="19"/>
      <c r="F429" s="1024"/>
      <c r="G429" s="20"/>
      <c r="H429" s="18"/>
      <c r="I429" s="235"/>
      <c r="J429" s="1005" t="str">
        <f t="shared" si="20"/>
        <v/>
      </c>
    </row>
    <row r="430" spans="1:10" ht="26.25" thickBot="1">
      <c r="A430" s="875"/>
      <c r="B430" s="876"/>
      <c r="C430" s="877" t="s">
        <v>2972</v>
      </c>
      <c r="D430" s="876" t="s">
        <v>2970</v>
      </c>
      <c r="E430" s="878">
        <v>10</v>
      </c>
      <c r="F430" s="1026"/>
      <c r="G430" s="848">
        <f>F430*E430</f>
        <v>0</v>
      </c>
      <c r="H430" s="877" t="s">
        <v>22</v>
      </c>
      <c r="I430" s="868"/>
      <c r="J430" s="1005" t="str">
        <f t="shared" si="20"/>
        <v>CHYBNÁ CENA</v>
      </c>
    </row>
    <row r="431" spans="1:10">
      <c r="A431" s="849"/>
      <c r="B431" s="72"/>
      <c r="C431" s="850" t="s">
        <v>709</v>
      </c>
      <c r="D431" s="72"/>
      <c r="E431" s="75"/>
      <c r="F431" s="1092"/>
      <c r="G431" s="76">
        <f>SUBTOTAL(9,G428:G430)</f>
        <v>0</v>
      </c>
      <c r="H431" s="74"/>
      <c r="I431" s="76"/>
      <c r="J431" s="1005" t="str">
        <f t="shared" si="20"/>
        <v/>
      </c>
    </row>
    <row r="432" spans="1:10">
      <c r="A432" s="851"/>
      <c r="B432" s="852"/>
      <c r="C432" s="853" t="s">
        <v>23</v>
      </c>
      <c r="D432" s="108" t="s">
        <v>2755</v>
      </c>
      <c r="E432" s="110">
        <v>1</v>
      </c>
      <c r="F432" s="1024"/>
      <c r="G432" s="20">
        <f>E432*F432</f>
        <v>0</v>
      </c>
      <c r="H432" s="854"/>
      <c r="I432" s="915"/>
      <c r="J432" s="1005" t="str">
        <f t="shared" si="20"/>
        <v>CHYBNÁ CENA</v>
      </c>
    </row>
    <row r="433" spans="1:10">
      <c r="A433" s="93"/>
      <c r="B433" s="72"/>
      <c r="C433" s="73"/>
      <c r="D433" s="72"/>
      <c r="E433" s="75"/>
      <c r="F433" s="1092"/>
      <c r="G433" s="76"/>
      <c r="H433" s="74"/>
      <c r="I433" s="77"/>
      <c r="J433" s="1005" t="str">
        <f t="shared" si="20"/>
        <v/>
      </c>
    </row>
    <row r="434" spans="1:10" ht="26.25" thickBot="1">
      <c r="A434" s="121"/>
      <c r="B434" s="72"/>
      <c r="C434" s="129" t="s">
        <v>24</v>
      </c>
      <c r="D434" s="72"/>
      <c r="E434" s="75"/>
      <c r="F434" s="1092"/>
      <c r="G434" s="122"/>
      <c r="H434" s="74"/>
      <c r="I434" s="77"/>
      <c r="J434" s="1005" t="str">
        <f t="shared" si="20"/>
        <v/>
      </c>
    </row>
    <row r="435" spans="1:10" ht="63.75">
      <c r="A435" s="888" t="s">
        <v>25</v>
      </c>
      <c r="B435" s="857"/>
      <c r="C435" s="917" t="s">
        <v>26</v>
      </c>
      <c r="D435" s="857" t="s">
        <v>2755</v>
      </c>
      <c r="E435" s="861">
        <v>1</v>
      </c>
      <c r="F435" s="1090"/>
      <c r="G435" s="862">
        <f>E435*F435</f>
        <v>0</v>
      </c>
      <c r="H435" s="859" t="s">
        <v>27</v>
      </c>
      <c r="I435" s="863"/>
      <c r="J435" s="1005" t="str">
        <f t="shared" si="20"/>
        <v>CHYBNÁ CENA</v>
      </c>
    </row>
    <row r="436" spans="1:10" ht="14.25">
      <c r="A436" s="890"/>
      <c r="B436" s="17"/>
      <c r="C436" s="123"/>
      <c r="D436" s="17"/>
      <c r="E436" s="19"/>
      <c r="F436" s="1024"/>
      <c r="G436" s="750"/>
      <c r="H436" s="18"/>
      <c r="I436" s="235"/>
      <c r="J436" s="1005" t="str">
        <f t="shared" si="20"/>
        <v/>
      </c>
    </row>
    <row r="437" spans="1:10" ht="51">
      <c r="A437" s="890"/>
      <c r="B437" s="17"/>
      <c r="C437" s="123" t="s">
        <v>660</v>
      </c>
      <c r="D437" s="17" t="s">
        <v>2755</v>
      </c>
      <c r="E437" s="19">
        <v>1</v>
      </c>
      <c r="F437" s="1024"/>
      <c r="G437" s="20">
        <f>E437*F437</f>
        <v>0</v>
      </c>
      <c r="H437" s="18" t="s">
        <v>661</v>
      </c>
      <c r="I437" s="235"/>
      <c r="J437" s="1005" t="str">
        <f t="shared" si="20"/>
        <v>CHYBNÁ CENA</v>
      </c>
    </row>
    <row r="438" spans="1:10" ht="14.25">
      <c r="A438" s="890"/>
      <c r="B438" s="17"/>
      <c r="C438" s="123"/>
      <c r="D438" s="17"/>
      <c r="E438" s="19"/>
      <c r="F438" s="1024"/>
      <c r="G438" s="750"/>
      <c r="H438" s="18"/>
      <c r="I438" s="235"/>
      <c r="J438" s="1005" t="str">
        <f t="shared" si="20"/>
        <v/>
      </c>
    </row>
    <row r="439" spans="1:10" ht="51">
      <c r="A439" s="1127"/>
      <c r="B439" s="60"/>
      <c r="C439" s="126" t="s">
        <v>662</v>
      </c>
      <c r="D439" s="60" t="s">
        <v>2970</v>
      </c>
      <c r="E439" s="58">
        <v>5</v>
      </c>
      <c r="F439" s="1091"/>
      <c r="G439" s="57">
        <f>E439*F439</f>
        <v>0</v>
      </c>
      <c r="H439" s="61"/>
      <c r="I439" s="245"/>
      <c r="J439" s="1005" t="str">
        <f t="shared" si="20"/>
        <v>CHYBNÁ CENA</v>
      </c>
    </row>
    <row r="440" spans="1:10" ht="14.25">
      <c r="A440" s="1129"/>
      <c r="B440" s="1130"/>
      <c r="C440" s="1131"/>
      <c r="D440" s="1130"/>
      <c r="E440" s="1132"/>
      <c r="F440" s="1133"/>
      <c r="G440" s="1134"/>
      <c r="H440" s="1135"/>
      <c r="I440" s="1136"/>
      <c r="J440" s="1005"/>
    </row>
    <row r="441" spans="1:10" ht="63.75">
      <c r="A441" s="1126" t="s">
        <v>247</v>
      </c>
      <c r="B441" s="66"/>
      <c r="C441" s="1128" t="s">
        <v>26</v>
      </c>
      <c r="D441" s="66" t="s">
        <v>2755</v>
      </c>
      <c r="E441" s="68">
        <v>1</v>
      </c>
      <c r="F441" s="1069"/>
      <c r="G441" s="69">
        <f>E441*F441</f>
        <v>0</v>
      </c>
      <c r="H441" s="67" t="s">
        <v>27</v>
      </c>
      <c r="I441" s="255"/>
      <c r="J441" s="1005" t="str">
        <f t="shared" ref="J441:J472" si="21">IF((ISBLANK(D441)),"",IF(G441&lt;=0,"CHYBNÁ CENA",""))</f>
        <v>CHYBNÁ CENA</v>
      </c>
    </row>
    <row r="442" spans="1:10" ht="14.25">
      <c r="A442" s="890"/>
      <c r="B442" s="17"/>
      <c r="C442" s="123"/>
      <c r="D442" s="17"/>
      <c r="E442" s="19"/>
      <c r="F442" s="1024"/>
      <c r="G442" s="750"/>
      <c r="H442" s="18"/>
      <c r="I442" s="235"/>
      <c r="J442" s="1005" t="str">
        <f t="shared" si="21"/>
        <v/>
      </c>
    </row>
    <row r="443" spans="1:10" ht="51">
      <c r="A443" s="890"/>
      <c r="B443" s="17"/>
      <c r="C443" s="123" t="s">
        <v>660</v>
      </c>
      <c r="D443" s="17" t="s">
        <v>2755</v>
      </c>
      <c r="E443" s="19">
        <v>1</v>
      </c>
      <c r="F443" s="1024"/>
      <c r="G443" s="20">
        <f>E443*F443</f>
        <v>0</v>
      </c>
      <c r="H443" s="18" t="s">
        <v>661</v>
      </c>
      <c r="I443" s="235"/>
      <c r="J443" s="1005" t="str">
        <f t="shared" si="21"/>
        <v>CHYBNÁ CENA</v>
      </c>
    </row>
    <row r="444" spans="1:10" ht="14.25">
      <c r="A444" s="890"/>
      <c r="B444" s="17"/>
      <c r="C444" s="123"/>
      <c r="D444" s="17"/>
      <c r="E444" s="19"/>
      <c r="F444" s="1024"/>
      <c r="G444" s="750"/>
      <c r="H444" s="18"/>
      <c r="I444" s="235"/>
      <c r="J444" s="1005" t="str">
        <f t="shared" si="21"/>
        <v/>
      </c>
    </row>
    <row r="445" spans="1:10" ht="51.75" thickBot="1">
      <c r="A445" s="891"/>
      <c r="B445" s="876"/>
      <c r="C445" s="916" t="s">
        <v>662</v>
      </c>
      <c r="D445" s="876" t="s">
        <v>2970</v>
      </c>
      <c r="E445" s="878">
        <v>5</v>
      </c>
      <c r="F445" s="1026"/>
      <c r="G445" s="848">
        <f>E445*F445</f>
        <v>0</v>
      </c>
      <c r="H445" s="877"/>
      <c r="I445" s="868"/>
      <c r="J445" s="1005" t="str">
        <f t="shared" si="21"/>
        <v>CHYBNÁ CENA</v>
      </c>
    </row>
    <row r="446" spans="1:10">
      <c r="A446" s="849"/>
      <c r="B446" s="72"/>
      <c r="C446" s="850" t="s">
        <v>710</v>
      </c>
      <c r="D446" s="72"/>
      <c r="E446" s="75"/>
      <c r="F446" s="1092"/>
      <c r="G446" s="76">
        <f>SUBTOTAL(9,G435:G445)</f>
        <v>0</v>
      </c>
      <c r="H446" s="74"/>
      <c r="I446" s="79"/>
      <c r="J446" s="1005" t="str">
        <f t="shared" si="21"/>
        <v/>
      </c>
    </row>
    <row r="447" spans="1:10">
      <c r="A447" s="851"/>
      <c r="B447" s="852"/>
      <c r="C447" s="853" t="s">
        <v>663</v>
      </c>
      <c r="D447" s="108" t="s">
        <v>2755</v>
      </c>
      <c r="E447" s="110">
        <v>1</v>
      </c>
      <c r="F447" s="1024"/>
      <c r="G447" s="20">
        <f>E447*F447</f>
        <v>0</v>
      </c>
      <c r="H447" s="854"/>
      <c r="I447" s="84"/>
      <c r="J447" s="1005" t="str">
        <f t="shared" si="21"/>
        <v>CHYBNÁ CENA</v>
      </c>
    </row>
    <row r="448" spans="1:10">
      <c r="A448" s="93"/>
      <c r="B448" s="72"/>
      <c r="C448" s="73"/>
      <c r="D448" s="72"/>
      <c r="E448" s="75"/>
      <c r="F448" s="1092"/>
      <c r="G448" s="76"/>
      <c r="H448" s="74"/>
      <c r="I448" s="77"/>
      <c r="J448" s="1005" t="str">
        <f t="shared" si="21"/>
        <v/>
      </c>
    </row>
    <row r="449" spans="1:10" ht="26.25" thickBot="1">
      <c r="A449" s="121"/>
      <c r="B449" s="72"/>
      <c r="C449" s="129" t="s">
        <v>664</v>
      </c>
      <c r="D449" s="72"/>
      <c r="E449" s="75"/>
      <c r="F449" s="1092"/>
      <c r="G449" s="918"/>
      <c r="H449" s="74"/>
      <c r="I449" s="77"/>
      <c r="J449" s="1005" t="str">
        <f t="shared" si="21"/>
        <v/>
      </c>
    </row>
    <row r="450" spans="1:10" ht="63.75">
      <c r="A450" s="856" t="s">
        <v>665</v>
      </c>
      <c r="B450" s="857"/>
      <c r="C450" s="905" t="s">
        <v>666</v>
      </c>
      <c r="D450" s="857" t="s">
        <v>2755</v>
      </c>
      <c r="E450" s="861">
        <v>1</v>
      </c>
      <c r="F450" s="1090"/>
      <c r="G450" s="862">
        <f>E450*F450</f>
        <v>0</v>
      </c>
      <c r="H450" s="859" t="s">
        <v>27</v>
      </c>
      <c r="I450" s="863"/>
      <c r="J450" s="1005" t="str">
        <f t="shared" si="21"/>
        <v>CHYBNÁ CENA</v>
      </c>
    </row>
    <row r="451" spans="1:10" ht="14.25">
      <c r="A451" s="890"/>
      <c r="B451" s="17"/>
      <c r="C451" s="123"/>
      <c r="D451" s="17"/>
      <c r="E451" s="19"/>
      <c r="F451" s="1024"/>
      <c r="G451" s="750"/>
      <c r="H451" s="18"/>
      <c r="I451" s="235"/>
      <c r="J451" s="1005" t="str">
        <f t="shared" si="21"/>
        <v/>
      </c>
    </row>
    <row r="452" spans="1:10" ht="51">
      <c r="A452" s="890"/>
      <c r="B452" s="17"/>
      <c r="C452" s="123" t="s">
        <v>667</v>
      </c>
      <c r="D452" s="17" t="s">
        <v>2755</v>
      </c>
      <c r="E452" s="19">
        <v>1</v>
      </c>
      <c r="F452" s="1024"/>
      <c r="G452" s="20">
        <f>E452*F452</f>
        <v>0</v>
      </c>
      <c r="H452" s="18" t="s">
        <v>668</v>
      </c>
      <c r="I452" s="235"/>
      <c r="J452" s="1005" t="str">
        <f t="shared" si="21"/>
        <v>CHYBNÁ CENA</v>
      </c>
    </row>
    <row r="453" spans="1:10" ht="14.25">
      <c r="A453" s="890"/>
      <c r="B453" s="17"/>
      <c r="C453" s="123"/>
      <c r="D453" s="17"/>
      <c r="E453" s="19"/>
      <c r="F453" s="1024"/>
      <c r="G453" s="750"/>
      <c r="H453" s="18"/>
      <c r="I453" s="235"/>
      <c r="J453" s="1005" t="str">
        <f t="shared" si="21"/>
        <v/>
      </c>
    </row>
    <row r="454" spans="1:10" ht="51.75" thickBot="1">
      <c r="A454" s="891"/>
      <c r="B454" s="876"/>
      <c r="C454" s="916" t="s">
        <v>662</v>
      </c>
      <c r="D454" s="876" t="s">
        <v>2970</v>
      </c>
      <c r="E454" s="878">
        <v>5</v>
      </c>
      <c r="F454" s="1026"/>
      <c r="G454" s="848">
        <f>E454*F454</f>
        <v>0</v>
      </c>
      <c r="H454" s="877"/>
      <c r="I454" s="868"/>
      <c r="J454" s="1005" t="str">
        <f t="shared" si="21"/>
        <v>CHYBNÁ CENA</v>
      </c>
    </row>
    <row r="455" spans="1:10">
      <c r="A455" s="849"/>
      <c r="B455" s="72"/>
      <c r="C455" s="850" t="s">
        <v>711</v>
      </c>
      <c r="D455" s="72"/>
      <c r="E455" s="75"/>
      <c r="F455" s="1092"/>
      <c r="G455" s="76">
        <f>SUBTOTAL(9,G450:G454)</f>
        <v>0</v>
      </c>
      <c r="H455" s="74"/>
      <c r="I455" s="79"/>
      <c r="J455" s="1005" t="str">
        <f t="shared" si="21"/>
        <v/>
      </c>
    </row>
    <row r="456" spans="1:10">
      <c r="A456" s="851"/>
      <c r="B456" s="852"/>
      <c r="C456" s="853" t="s">
        <v>669</v>
      </c>
      <c r="D456" s="108" t="s">
        <v>2755</v>
      </c>
      <c r="E456" s="110">
        <v>1</v>
      </c>
      <c r="F456" s="1024"/>
      <c r="G456" s="20">
        <f>E456*F456</f>
        <v>0</v>
      </c>
      <c r="H456" s="854"/>
      <c r="I456" s="84"/>
      <c r="J456" s="1005" t="str">
        <f t="shared" si="21"/>
        <v>CHYBNÁ CENA</v>
      </c>
    </row>
    <row r="457" spans="1:10">
      <c r="A457" s="93"/>
      <c r="B457" s="72"/>
      <c r="C457" s="73"/>
      <c r="D457" s="72"/>
      <c r="E457" s="75"/>
      <c r="F457" s="1092"/>
      <c r="G457" s="76"/>
      <c r="H457" s="74"/>
      <c r="I457" s="77"/>
      <c r="J457" s="1005" t="str">
        <f t="shared" si="21"/>
        <v/>
      </c>
    </row>
    <row r="458" spans="1:10" ht="26.25" thickBot="1">
      <c r="A458" s="93"/>
      <c r="B458" s="72"/>
      <c r="C458" s="129" t="s">
        <v>670</v>
      </c>
      <c r="D458" s="72"/>
      <c r="E458" s="75"/>
      <c r="F458" s="1092"/>
      <c r="G458" s="76"/>
      <c r="H458" s="74"/>
      <c r="I458" s="77"/>
      <c r="J458" s="1005" t="str">
        <f t="shared" si="21"/>
        <v/>
      </c>
    </row>
    <row r="459" spans="1:10" ht="63.75">
      <c r="A459" s="856" t="s">
        <v>671</v>
      </c>
      <c r="B459" s="857"/>
      <c r="C459" s="905" t="s">
        <v>672</v>
      </c>
      <c r="D459" s="857" t="s">
        <v>2755</v>
      </c>
      <c r="E459" s="861">
        <v>1</v>
      </c>
      <c r="F459" s="1090"/>
      <c r="G459" s="862">
        <f>E459*F459</f>
        <v>0</v>
      </c>
      <c r="H459" s="859" t="s">
        <v>27</v>
      </c>
      <c r="I459" s="863"/>
      <c r="J459" s="1005" t="str">
        <f t="shared" si="21"/>
        <v>CHYBNÁ CENA</v>
      </c>
    </row>
    <row r="460" spans="1:10" ht="14.25">
      <c r="A460" s="890"/>
      <c r="B460" s="17"/>
      <c r="C460" s="123"/>
      <c r="D460" s="17"/>
      <c r="E460" s="19"/>
      <c r="F460" s="1024"/>
      <c r="G460" s="750"/>
      <c r="H460" s="18"/>
      <c r="I460" s="235"/>
      <c r="J460" s="1005" t="str">
        <f t="shared" si="21"/>
        <v/>
      </c>
    </row>
    <row r="461" spans="1:10" ht="51">
      <c r="A461" s="890"/>
      <c r="B461" s="17"/>
      <c r="C461" s="123" t="s">
        <v>673</v>
      </c>
      <c r="D461" s="17" t="s">
        <v>2755</v>
      </c>
      <c r="E461" s="19">
        <v>1</v>
      </c>
      <c r="F461" s="1024"/>
      <c r="G461" s="20">
        <f>E461*F461</f>
        <v>0</v>
      </c>
      <c r="H461" s="18" t="s">
        <v>674</v>
      </c>
      <c r="I461" s="235"/>
      <c r="J461" s="1005" t="str">
        <f t="shared" si="21"/>
        <v>CHYBNÁ CENA</v>
      </c>
    </row>
    <row r="462" spans="1:10" ht="14.25">
      <c r="A462" s="890"/>
      <c r="B462" s="17"/>
      <c r="C462" s="123"/>
      <c r="D462" s="17"/>
      <c r="E462" s="19"/>
      <c r="F462" s="1024"/>
      <c r="G462" s="750"/>
      <c r="H462" s="18"/>
      <c r="I462" s="235"/>
      <c r="J462" s="1005" t="str">
        <f t="shared" si="21"/>
        <v/>
      </c>
    </row>
    <row r="463" spans="1:10" ht="51.75" thickBot="1">
      <c r="A463" s="891"/>
      <c r="B463" s="876"/>
      <c r="C463" s="916" t="s">
        <v>662</v>
      </c>
      <c r="D463" s="876" t="s">
        <v>2970</v>
      </c>
      <c r="E463" s="878">
        <v>20</v>
      </c>
      <c r="F463" s="1026"/>
      <c r="G463" s="848">
        <f>E463*F463</f>
        <v>0</v>
      </c>
      <c r="H463" s="877"/>
      <c r="I463" s="868"/>
      <c r="J463" s="1005" t="str">
        <f t="shared" si="21"/>
        <v>CHYBNÁ CENA</v>
      </c>
    </row>
    <row r="464" spans="1:10">
      <c r="A464" s="849"/>
      <c r="B464" s="72"/>
      <c r="C464" s="850" t="s">
        <v>712</v>
      </c>
      <c r="D464" s="72"/>
      <c r="E464" s="75"/>
      <c r="F464" s="1092"/>
      <c r="G464" s="76">
        <f>SUBTOTAL(9,G459:G463)</f>
        <v>0</v>
      </c>
      <c r="H464" s="74"/>
      <c r="I464" s="79"/>
      <c r="J464" s="1005" t="str">
        <f t="shared" si="21"/>
        <v/>
      </c>
    </row>
    <row r="465" spans="1:10">
      <c r="A465" s="851"/>
      <c r="B465" s="852"/>
      <c r="C465" s="853" t="s">
        <v>675</v>
      </c>
      <c r="D465" s="108" t="s">
        <v>2755</v>
      </c>
      <c r="E465" s="110">
        <v>1</v>
      </c>
      <c r="F465" s="1024"/>
      <c r="G465" s="20">
        <f>E465*F465</f>
        <v>0</v>
      </c>
      <c r="H465" s="854"/>
      <c r="I465" s="84"/>
      <c r="J465" s="1005" t="str">
        <f t="shared" si="21"/>
        <v>CHYBNÁ CENA</v>
      </c>
    </row>
    <row r="466" spans="1:10">
      <c r="A466" s="93"/>
      <c r="B466" s="72"/>
      <c r="C466" s="73"/>
      <c r="D466" s="72"/>
      <c r="E466" s="75"/>
      <c r="F466" s="1092"/>
      <c r="G466" s="76"/>
      <c r="H466" s="74"/>
      <c r="I466" s="77"/>
      <c r="J466" s="1005" t="str">
        <f t="shared" si="21"/>
        <v/>
      </c>
    </row>
    <row r="467" spans="1:10" ht="26.25" thickBot="1">
      <c r="A467" s="93"/>
      <c r="B467" s="72"/>
      <c r="C467" s="129" t="s">
        <v>676</v>
      </c>
      <c r="D467" s="72"/>
      <c r="E467" s="75"/>
      <c r="F467" s="1092"/>
      <c r="G467" s="76"/>
      <c r="H467" s="74"/>
      <c r="I467" s="77"/>
      <c r="J467" s="1005" t="str">
        <f t="shared" si="21"/>
        <v/>
      </c>
    </row>
    <row r="468" spans="1:10" ht="63.75">
      <c r="A468" s="856" t="s">
        <v>677</v>
      </c>
      <c r="B468" s="857"/>
      <c r="C468" s="905" t="s">
        <v>678</v>
      </c>
      <c r="D468" s="857" t="s">
        <v>2755</v>
      </c>
      <c r="E468" s="861">
        <v>1</v>
      </c>
      <c r="F468" s="1090"/>
      <c r="G468" s="862">
        <f>E468*F468</f>
        <v>0</v>
      </c>
      <c r="H468" s="859" t="s">
        <v>679</v>
      </c>
      <c r="I468" s="863"/>
      <c r="J468" s="1005" t="str">
        <f t="shared" si="21"/>
        <v>CHYBNÁ CENA</v>
      </c>
    </row>
    <row r="469" spans="1:10" ht="14.25">
      <c r="A469" s="890"/>
      <c r="B469" s="17"/>
      <c r="C469" s="123"/>
      <c r="D469" s="17"/>
      <c r="E469" s="19"/>
      <c r="F469" s="1024"/>
      <c r="G469" s="750"/>
      <c r="H469" s="18"/>
      <c r="I469" s="235"/>
      <c r="J469" s="1005" t="str">
        <f t="shared" si="21"/>
        <v/>
      </c>
    </row>
    <row r="470" spans="1:10" ht="51">
      <c r="A470" s="890"/>
      <c r="B470" s="17"/>
      <c r="C470" s="123" t="s">
        <v>660</v>
      </c>
      <c r="D470" s="17" t="s">
        <v>2755</v>
      </c>
      <c r="E470" s="19">
        <v>1</v>
      </c>
      <c r="F470" s="1024"/>
      <c r="G470" s="20">
        <f>E470*F470</f>
        <v>0</v>
      </c>
      <c r="H470" s="18" t="s">
        <v>680</v>
      </c>
      <c r="I470" s="235"/>
      <c r="J470" s="1005" t="str">
        <f t="shared" si="21"/>
        <v>CHYBNÁ CENA</v>
      </c>
    </row>
    <row r="471" spans="1:10" ht="14.25">
      <c r="A471" s="890"/>
      <c r="B471" s="17"/>
      <c r="C471" s="123"/>
      <c r="D471" s="17"/>
      <c r="E471" s="19"/>
      <c r="F471" s="1024"/>
      <c r="G471" s="750"/>
      <c r="H471" s="18"/>
      <c r="I471" s="235"/>
      <c r="J471" s="1005" t="str">
        <f t="shared" si="21"/>
        <v/>
      </c>
    </row>
    <row r="472" spans="1:10" ht="51.75" thickBot="1">
      <c r="A472" s="891"/>
      <c r="B472" s="876"/>
      <c r="C472" s="916" t="s">
        <v>662</v>
      </c>
      <c r="D472" s="876" t="s">
        <v>2970</v>
      </c>
      <c r="E472" s="878">
        <v>10</v>
      </c>
      <c r="F472" s="1026"/>
      <c r="G472" s="848">
        <f>E472*F472</f>
        <v>0</v>
      </c>
      <c r="H472" s="877"/>
      <c r="I472" s="868"/>
      <c r="J472" s="1005" t="str">
        <f t="shared" si="21"/>
        <v>CHYBNÁ CENA</v>
      </c>
    </row>
    <row r="473" spans="1:10">
      <c r="A473" s="849"/>
      <c r="B473" s="72"/>
      <c r="C473" s="850" t="s">
        <v>713</v>
      </c>
      <c r="D473" s="72"/>
      <c r="E473" s="75"/>
      <c r="F473" s="1092"/>
      <c r="G473" s="76">
        <f>SUBTOTAL(9,G468:G472)</f>
        <v>0</v>
      </c>
      <c r="H473" s="74"/>
      <c r="I473" s="79"/>
      <c r="J473" s="1005" t="str">
        <f t="shared" ref="J473:J504" si="22">IF((ISBLANK(D473)),"",IF(G473&lt;=0,"CHYBNÁ CENA",""))</f>
        <v/>
      </c>
    </row>
    <row r="474" spans="1:10">
      <c r="A474" s="851"/>
      <c r="B474" s="852"/>
      <c r="C474" s="853" t="s">
        <v>681</v>
      </c>
      <c r="D474" s="108" t="s">
        <v>2755</v>
      </c>
      <c r="E474" s="110">
        <v>1</v>
      </c>
      <c r="F474" s="1024"/>
      <c r="G474" s="20">
        <f>E474*F474</f>
        <v>0</v>
      </c>
      <c r="H474" s="854"/>
      <c r="I474" s="84"/>
      <c r="J474" s="1005" t="str">
        <f t="shared" si="22"/>
        <v>CHYBNÁ CENA</v>
      </c>
    </row>
    <row r="475" spans="1:10">
      <c r="A475" s="93"/>
      <c r="B475" s="72"/>
      <c r="C475" s="73"/>
      <c r="D475" s="72"/>
      <c r="E475" s="75"/>
      <c r="F475" s="1092"/>
      <c r="G475" s="76"/>
      <c r="H475" s="74"/>
      <c r="I475" s="77"/>
      <c r="J475" s="1005" t="str">
        <f t="shared" si="22"/>
        <v/>
      </c>
    </row>
    <row r="476" spans="1:10" ht="13.5" thickBot="1">
      <c r="A476" s="93"/>
      <c r="B476" s="128"/>
      <c r="C476" s="129" t="s">
        <v>682</v>
      </c>
      <c r="D476" s="129"/>
      <c r="E476" s="129"/>
      <c r="F476" s="1089"/>
      <c r="G476" s="128"/>
      <c r="H476" s="127"/>
      <c r="I476" s="127"/>
      <c r="J476" s="1005" t="str">
        <f t="shared" si="22"/>
        <v/>
      </c>
    </row>
    <row r="477" spans="1:10" ht="51">
      <c r="A477" s="856" t="s">
        <v>683</v>
      </c>
      <c r="B477" s="857"/>
      <c r="C477" s="880" t="s">
        <v>684</v>
      </c>
      <c r="D477" s="857" t="s">
        <v>2755</v>
      </c>
      <c r="E477" s="861">
        <v>1</v>
      </c>
      <c r="F477" s="1101"/>
      <c r="G477" s="862">
        <f>E477*F477</f>
        <v>0</v>
      </c>
      <c r="H477" s="859" t="s">
        <v>370</v>
      </c>
      <c r="I477" s="863"/>
      <c r="J477" s="1005" t="str">
        <f t="shared" si="22"/>
        <v>CHYBNÁ CENA</v>
      </c>
    </row>
    <row r="478" spans="1:10">
      <c r="A478" s="234"/>
      <c r="B478" s="17"/>
      <c r="C478" s="18"/>
      <c r="D478" s="17"/>
      <c r="E478" s="19"/>
      <c r="F478" s="1024"/>
      <c r="G478" s="751"/>
      <c r="H478" s="18"/>
      <c r="I478" s="235"/>
      <c r="J478" s="1005" t="str">
        <f t="shared" si="22"/>
        <v/>
      </c>
    </row>
    <row r="479" spans="1:10" ht="38.25">
      <c r="A479" s="234"/>
      <c r="B479" s="17"/>
      <c r="C479" s="18" t="s">
        <v>685</v>
      </c>
      <c r="D479" s="17" t="s">
        <v>3792</v>
      </c>
      <c r="E479" s="19">
        <v>1</v>
      </c>
      <c r="F479" s="1024"/>
      <c r="G479" s="20">
        <f>E479*F479</f>
        <v>0</v>
      </c>
      <c r="H479" s="18" t="s">
        <v>370</v>
      </c>
      <c r="I479" s="235"/>
      <c r="J479" s="1005" t="str">
        <f t="shared" si="22"/>
        <v>CHYBNÁ CENA</v>
      </c>
    </row>
    <row r="480" spans="1:10">
      <c r="A480" s="234"/>
      <c r="B480" s="17"/>
      <c r="C480" s="18"/>
      <c r="D480" s="17"/>
      <c r="E480" s="19"/>
      <c r="F480" s="1024"/>
      <c r="G480" s="20"/>
      <c r="H480" s="18"/>
      <c r="I480" s="235"/>
      <c r="J480" s="1005" t="str">
        <f t="shared" si="22"/>
        <v/>
      </c>
    </row>
    <row r="481" spans="1:10" ht="25.5">
      <c r="A481" s="234"/>
      <c r="B481" s="17"/>
      <c r="C481" s="130" t="s">
        <v>686</v>
      </c>
      <c r="D481" s="17" t="s">
        <v>3792</v>
      </c>
      <c r="E481" s="19">
        <v>1</v>
      </c>
      <c r="F481" s="1024"/>
      <c r="G481" s="20">
        <f>E481*F481</f>
        <v>0</v>
      </c>
      <c r="H481" s="18" t="s">
        <v>687</v>
      </c>
      <c r="I481" s="235"/>
      <c r="J481" s="1005" t="str">
        <f t="shared" si="22"/>
        <v>CHYBNÁ CENA</v>
      </c>
    </row>
    <row r="482" spans="1:10">
      <c r="A482" s="234"/>
      <c r="B482" s="17"/>
      <c r="C482" s="123"/>
      <c r="D482" s="17"/>
      <c r="E482" s="19"/>
      <c r="F482" s="1024"/>
      <c r="G482" s="750"/>
      <c r="H482" s="18"/>
      <c r="I482" s="235"/>
      <c r="J482" s="1005" t="str">
        <f t="shared" si="22"/>
        <v/>
      </c>
    </row>
    <row r="483" spans="1:10" ht="25.5">
      <c r="A483" s="234"/>
      <c r="B483" s="17"/>
      <c r="C483" s="130" t="s">
        <v>688</v>
      </c>
      <c r="D483" s="17" t="s">
        <v>3792</v>
      </c>
      <c r="E483" s="19">
        <v>1</v>
      </c>
      <c r="F483" s="1024"/>
      <c r="G483" s="20">
        <f>E483*F483</f>
        <v>0</v>
      </c>
      <c r="H483" s="123" t="s">
        <v>689</v>
      </c>
      <c r="I483" s="235"/>
      <c r="J483" s="1005" t="str">
        <f t="shared" si="22"/>
        <v>CHYBNÁ CENA</v>
      </c>
    </row>
    <row r="484" spans="1:10">
      <c r="A484" s="234"/>
      <c r="B484" s="17"/>
      <c r="C484" s="18"/>
      <c r="D484" s="17"/>
      <c r="E484" s="19"/>
      <c r="F484" s="1024"/>
      <c r="G484" s="750"/>
      <c r="H484" s="18"/>
      <c r="I484" s="235"/>
      <c r="J484" s="1005" t="str">
        <f t="shared" si="22"/>
        <v/>
      </c>
    </row>
    <row r="485" spans="1:10">
      <c r="A485" s="234" t="s">
        <v>2964</v>
      </c>
      <c r="B485" s="17"/>
      <c r="C485" s="18" t="s">
        <v>846</v>
      </c>
      <c r="D485" s="17" t="s">
        <v>3792</v>
      </c>
      <c r="E485" s="19">
        <v>1</v>
      </c>
      <c r="F485" s="1024"/>
      <c r="G485" s="20">
        <f t="shared" ref="G485:G490" si="23">E485*F485</f>
        <v>0</v>
      </c>
      <c r="H485" s="18" t="s">
        <v>687</v>
      </c>
      <c r="I485" s="235"/>
      <c r="J485" s="1005" t="str">
        <f t="shared" si="22"/>
        <v>CHYBNÁ CENA</v>
      </c>
    </row>
    <row r="486" spans="1:10">
      <c r="A486" s="234" t="s">
        <v>2964</v>
      </c>
      <c r="B486" s="17"/>
      <c r="C486" s="18" t="s">
        <v>846</v>
      </c>
      <c r="D486" s="17" t="s">
        <v>3792</v>
      </c>
      <c r="E486" s="19">
        <v>1</v>
      </c>
      <c r="F486" s="1024"/>
      <c r="G486" s="20">
        <f t="shared" si="23"/>
        <v>0</v>
      </c>
      <c r="H486" s="18" t="s">
        <v>847</v>
      </c>
      <c r="I486" s="235"/>
      <c r="J486" s="1005" t="str">
        <f t="shared" si="22"/>
        <v>CHYBNÁ CENA</v>
      </c>
    </row>
    <row r="487" spans="1:10">
      <c r="A487" s="234" t="s">
        <v>2964</v>
      </c>
      <c r="B487" s="17"/>
      <c r="C487" s="18" t="s">
        <v>846</v>
      </c>
      <c r="D487" s="17" t="s">
        <v>3792</v>
      </c>
      <c r="E487" s="19">
        <v>1</v>
      </c>
      <c r="F487" s="1024"/>
      <c r="G487" s="20">
        <f t="shared" si="23"/>
        <v>0</v>
      </c>
      <c r="H487" s="18" t="s">
        <v>848</v>
      </c>
      <c r="I487" s="235"/>
      <c r="J487" s="1005" t="str">
        <f t="shared" si="22"/>
        <v>CHYBNÁ CENA</v>
      </c>
    </row>
    <row r="488" spans="1:10">
      <c r="A488" s="234" t="s">
        <v>2964</v>
      </c>
      <c r="B488" s="17"/>
      <c r="C488" s="18" t="s">
        <v>846</v>
      </c>
      <c r="D488" s="17" t="s">
        <v>3792</v>
      </c>
      <c r="E488" s="19">
        <v>1</v>
      </c>
      <c r="F488" s="1024"/>
      <c r="G488" s="20">
        <f t="shared" si="23"/>
        <v>0</v>
      </c>
      <c r="H488" s="18" t="s">
        <v>849</v>
      </c>
      <c r="I488" s="235"/>
      <c r="J488" s="1005" t="str">
        <f t="shared" si="22"/>
        <v>CHYBNÁ CENA</v>
      </c>
    </row>
    <row r="489" spans="1:10">
      <c r="A489" s="234" t="s">
        <v>2964</v>
      </c>
      <c r="B489" s="17"/>
      <c r="C489" s="18" t="s">
        <v>846</v>
      </c>
      <c r="D489" s="17" t="s">
        <v>3792</v>
      </c>
      <c r="E489" s="19">
        <v>1</v>
      </c>
      <c r="F489" s="1024"/>
      <c r="G489" s="20">
        <f t="shared" si="23"/>
        <v>0</v>
      </c>
      <c r="H489" s="18" t="s">
        <v>850</v>
      </c>
      <c r="I489" s="235"/>
      <c r="J489" s="1005" t="str">
        <f t="shared" si="22"/>
        <v>CHYBNÁ CENA</v>
      </c>
    </row>
    <row r="490" spans="1:10">
      <c r="A490" s="234" t="s">
        <v>2964</v>
      </c>
      <c r="B490" s="17"/>
      <c r="C490" s="18" t="s">
        <v>846</v>
      </c>
      <c r="D490" s="17" t="s">
        <v>3792</v>
      </c>
      <c r="E490" s="19">
        <v>1</v>
      </c>
      <c r="F490" s="1024"/>
      <c r="G490" s="20">
        <f t="shared" si="23"/>
        <v>0</v>
      </c>
      <c r="H490" s="18" t="s">
        <v>2151</v>
      </c>
      <c r="I490" s="235"/>
      <c r="J490" s="1005" t="str">
        <f t="shared" si="22"/>
        <v>CHYBNÁ CENA</v>
      </c>
    </row>
    <row r="491" spans="1:10">
      <c r="A491" s="234"/>
      <c r="B491" s="17"/>
      <c r="C491" s="74"/>
      <c r="D491" s="17"/>
      <c r="E491" s="19"/>
      <c r="F491" s="1024"/>
      <c r="G491" s="20"/>
      <c r="H491" s="18"/>
      <c r="I491" s="235"/>
      <c r="J491" s="1005" t="str">
        <f t="shared" si="22"/>
        <v/>
      </c>
    </row>
    <row r="492" spans="1:10" ht="25.5">
      <c r="A492" s="234"/>
      <c r="B492" s="17"/>
      <c r="C492" s="109" t="s">
        <v>1567</v>
      </c>
      <c r="D492" s="17"/>
      <c r="E492" s="19"/>
      <c r="F492" s="1024"/>
      <c r="G492" s="20"/>
      <c r="H492" s="18"/>
      <c r="I492" s="235"/>
      <c r="J492" s="1005" t="str">
        <f t="shared" si="22"/>
        <v/>
      </c>
    </row>
    <row r="493" spans="1:10" ht="16.5">
      <c r="A493" s="234"/>
      <c r="B493" s="17"/>
      <c r="C493" s="95" t="s">
        <v>476</v>
      </c>
      <c r="D493" s="17" t="s">
        <v>878</v>
      </c>
      <c r="E493" s="19">
        <v>72</v>
      </c>
      <c r="F493" s="1024"/>
      <c r="G493" s="20">
        <f>E493*F493</f>
        <v>0</v>
      </c>
      <c r="H493" s="18" t="s">
        <v>851</v>
      </c>
      <c r="I493" s="235"/>
      <c r="J493" s="1005" t="str">
        <f t="shared" si="22"/>
        <v>CHYBNÁ CENA</v>
      </c>
    </row>
    <row r="494" spans="1:10" ht="16.5">
      <c r="A494" s="234"/>
      <c r="B494" s="17"/>
      <c r="C494" s="95" t="s">
        <v>477</v>
      </c>
      <c r="D494" s="17" t="s">
        <v>878</v>
      </c>
      <c r="E494" s="19">
        <v>9</v>
      </c>
      <c r="F494" s="1024"/>
      <c r="G494" s="20">
        <f>E494*F494</f>
        <v>0</v>
      </c>
      <c r="H494" s="18" t="s">
        <v>851</v>
      </c>
      <c r="I494" s="235"/>
      <c r="J494" s="1005" t="str">
        <f t="shared" si="22"/>
        <v>CHYBNÁ CENA</v>
      </c>
    </row>
    <row r="495" spans="1:10" ht="16.5">
      <c r="A495" s="234"/>
      <c r="B495" s="17"/>
      <c r="C495" s="95" t="s">
        <v>478</v>
      </c>
      <c r="D495" s="17" t="s">
        <v>878</v>
      </c>
      <c r="E495" s="19">
        <v>8</v>
      </c>
      <c r="F495" s="1024"/>
      <c r="G495" s="20">
        <f>E495*F495</f>
        <v>0</v>
      </c>
      <c r="H495" s="18" t="s">
        <v>851</v>
      </c>
      <c r="I495" s="235"/>
      <c r="J495" s="1005" t="str">
        <f t="shared" si="22"/>
        <v>CHYBNÁ CENA</v>
      </c>
    </row>
    <row r="496" spans="1:10" ht="16.5">
      <c r="A496" s="234"/>
      <c r="B496" s="17"/>
      <c r="C496" s="95" t="s">
        <v>479</v>
      </c>
      <c r="D496" s="17" t="s">
        <v>878</v>
      </c>
      <c r="E496" s="19">
        <v>6</v>
      </c>
      <c r="F496" s="1024"/>
      <c r="G496" s="20">
        <f>E496*F496</f>
        <v>0</v>
      </c>
      <c r="H496" s="18" t="s">
        <v>851</v>
      </c>
      <c r="I496" s="235"/>
      <c r="J496" s="1005" t="str">
        <f t="shared" si="22"/>
        <v>CHYBNÁ CENA</v>
      </c>
    </row>
    <row r="497" spans="1:10" ht="17.25" thickBot="1">
      <c r="A497" s="875"/>
      <c r="B497" s="876"/>
      <c r="C497" s="899" t="s">
        <v>480</v>
      </c>
      <c r="D497" s="876" t="s">
        <v>878</v>
      </c>
      <c r="E497" s="878">
        <v>2</v>
      </c>
      <c r="F497" s="1026"/>
      <c r="G497" s="848">
        <f>E497*F497</f>
        <v>0</v>
      </c>
      <c r="H497" s="877" t="s">
        <v>851</v>
      </c>
      <c r="I497" s="868"/>
      <c r="J497" s="1005" t="str">
        <f t="shared" si="22"/>
        <v>CHYBNÁ CENA</v>
      </c>
    </row>
    <row r="498" spans="1:10">
      <c r="A498" s="849"/>
      <c r="B498" s="72"/>
      <c r="C498" s="850" t="s">
        <v>714</v>
      </c>
      <c r="D498" s="72"/>
      <c r="E498" s="75"/>
      <c r="F498" s="1092"/>
      <c r="G498" s="76">
        <f>SUBTOTAL(9,G477:G497)</f>
        <v>0</v>
      </c>
      <c r="H498" s="74"/>
      <c r="I498" s="79"/>
      <c r="J498" s="1005" t="str">
        <f t="shared" si="22"/>
        <v/>
      </c>
    </row>
    <row r="499" spans="1:10">
      <c r="A499" s="851"/>
      <c r="B499" s="852"/>
      <c r="C499" s="853" t="s">
        <v>852</v>
      </c>
      <c r="D499" s="108" t="s">
        <v>2755</v>
      </c>
      <c r="E499" s="110">
        <v>1</v>
      </c>
      <c r="F499" s="1024"/>
      <c r="G499" s="20">
        <f>E499*F499</f>
        <v>0</v>
      </c>
      <c r="H499" s="854"/>
      <c r="I499" s="84"/>
      <c r="J499" s="1005" t="str">
        <f t="shared" si="22"/>
        <v>CHYBNÁ CENA</v>
      </c>
    </row>
    <row r="500" spans="1:10" ht="13.5" thickBot="1">
      <c r="A500" s="59"/>
      <c r="B500" s="60"/>
      <c r="C500" s="61"/>
      <c r="D500" s="60"/>
      <c r="E500" s="58"/>
      <c r="F500" s="1091"/>
      <c r="G500" s="919"/>
      <c r="H500" s="61"/>
      <c r="I500" s="62"/>
      <c r="J500" s="1005" t="str">
        <f t="shared" si="22"/>
        <v/>
      </c>
    </row>
    <row r="501" spans="1:10" s="113" customFormat="1" ht="38.25">
      <c r="A501" s="903" t="s">
        <v>853</v>
      </c>
      <c r="B501" s="904"/>
      <c r="C501" s="905" t="s">
        <v>854</v>
      </c>
      <c r="D501" s="904" t="s">
        <v>2755</v>
      </c>
      <c r="E501" s="920">
        <v>1</v>
      </c>
      <c r="F501" s="1103"/>
      <c r="G501" s="862">
        <f>E501*F501</f>
        <v>0</v>
      </c>
      <c r="H501" s="905" t="s">
        <v>855</v>
      </c>
      <c r="I501" s="907"/>
      <c r="J501" s="1005" t="str">
        <f t="shared" si="22"/>
        <v>CHYBNÁ CENA</v>
      </c>
    </row>
    <row r="502" spans="1:10" s="113" customFormat="1">
      <c r="A502" s="921"/>
      <c r="B502" s="97"/>
      <c r="C502" s="123"/>
      <c r="D502" s="97"/>
      <c r="E502" s="99"/>
      <c r="F502" s="1094"/>
      <c r="G502" s="753"/>
      <c r="H502" s="123"/>
      <c r="I502" s="922"/>
      <c r="J502" s="1005" t="str">
        <f t="shared" si="22"/>
        <v/>
      </c>
    </row>
    <row r="503" spans="1:10" s="113" customFormat="1" ht="38.25">
      <c r="A503" s="921"/>
      <c r="B503" s="97"/>
      <c r="C503" s="123" t="s">
        <v>856</v>
      </c>
      <c r="D503" s="97" t="s">
        <v>3792</v>
      </c>
      <c r="E503" s="99">
        <v>1</v>
      </c>
      <c r="F503" s="1024"/>
      <c r="G503" s="20">
        <f>E503*F503</f>
        <v>0</v>
      </c>
      <c r="H503" s="123" t="s">
        <v>855</v>
      </c>
      <c r="I503" s="922"/>
      <c r="J503" s="1005" t="str">
        <f t="shared" si="22"/>
        <v>CHYBNÁ CENA</v>
      </c>
    </row>
    <row r="504" spans="1:10">
      <c r="A504" s="234"/>
      <c r="B504" s="17"/>
      <c r="C504" s="18"/>
      <c r="D504" s="17"/>
      <c r="E504" s="19"/>
      <c r="F504" s="1024"/>
      <c r="G504" s="20"/>
      <c r="H504" s="18"/>
      <c r="I504" s="235"/>
      <c r="J504" s="1005" t="str">
        <f t="shared" si="22"/>
        <v/>
      </c>
    </row>
    <row r="505" spans="1:10">
      <c r="A505" s="234"/>
      <c r="B505" s="17"/>
      <c r="C505" s="18" t="s">
        <v>857</v>
      </c>
      <c r="D505" s="97" t="s">
        <v>3792</v>
      </c>
      <c r="E505" s="99">
        <v>1</v>
      </c>
      <c r="F505" s="1024"/>
      <c r="G505" s="20">
        <f>E505*F505</f>
        <v>0</v>
      </c>
      <c r="H505" s="123" t="s">
        <v>855</v>
      </c>
      <c r="I505" s="235"/>
      <c r="J505" s="1005" t="str">
        <f t="shared" ref="J505:J534" si="24">IF((ISBLANK(D505)),"",IF(G505&lt;=0,"CHYBNÁ CENA",""))</f>
        <v>CHYBNÁ CENA</v>
      </c>
    </row>
    <row r="506" spans="1:10">
      <c r="A506" s="234"/>
      <c r="B506" s="17"/>
      <c r="C506" s="18"/>
      <c r="D506" s="17"/>
      <c r="E506" s="19"/>
      <c r="F506" s="1024"/>
      <c r="G506" s="750"/>
      <c r="H506" s="18"/>
      <c r="I506" s="235"/>
      <c r="J506" s="1005" t="str">
        <f t="shared" si="24"/>
        <v/>
      </c>
    </row>
    <row r="507" spans="1:10" s="113" customFormat="1" ht="25.5">
      <c r="A507" s="921"/>
      <c r="B507" s="97"/>
      <c r="C507" s="130" t="s">
        <v>858</v>
      </c>
      <c r="D507" s="97" t="s">
        <v>3792</v>
      </c>
      <c r="E507" s="99">
        <v>1</v>
      </c>
      <c r="F507" s="1094"/>
      <c r="G507" s="20">
        <f>E507*F507</f>
        <v>0</v>
      </c>
      <c r="H507" s="123" t="s">
        <v>859</v>
      </c>
      <c r="I507" s="922"/>
      <c r="J507" s="1005" t="str">
        <f t="shared" si="24"/>
        <v>CHYBNÁ CENA</v>
      </c>
    </row>
    <row r="508" spans="1:10" s="113" customFormat="1">
      <c r="A508" s="921"/>
      <c r="B508" s="97"/>
      <c r="C508" s="123"/>
      <c r="D508" s="97"/>
      <c r="E508" s="99"/>
      <c r="F508" s="1094"/>
      <c r="G508" s="753"/>
      <c r="H508" s="123"/>
      <c r="I508" s="922"/>
      <c r="J508" s="1005" t="str">
        <f t="shared" si="24"/>
        <v/>
      </c>
    </row>
    <row r="509" spans="1:10" s="113" customFormat="1" ht="25.5">
      <c r="A509" s="921"/>
      <c r="B509" s="97"/>
      <c r="C509" s="130" t="s">
        <v>860</v>
      </c>
      <c r="D509" s="97" t="s">
        <v>3792</v>
      </c>
      <c r="E509" s="99">
        <v>1</v>
      </c>
      <c r="F509" s="1094"/>
      <c r="G509" s="20">
        <f>E509*F509</f>
        <v>0</v>
      </c>
      <c r="H509" s="123" t="s">
        <v>861</v>
      </c>
      <c r="I509" s="922"/>
      <c r="J509" s="1005" t="str">
        <f t="shared" si="24"/>
        <v>CHYBNÁ CENA</v>
      </c>
    </row>
    <row r="510" spans="1:10" s="113" customFormat="1" ht="25.5">
      <c r="A510" s="921"/>
      <c r="B510" s="97"/>
      <c r="C510" s="130" t="s">
        <v>862</v>
      </c>
      <c r="D510" s="97" t="s">
        <v>3792</v>
      </c>
      <c r="E510" s="99">
        <v>1</v>
      </c>
      <c r="F510" s="1094"/>
      <c r="G510" s="20">
        <f>E510*F510</f>
        <v>0</v>
      </c>
      <c r="H510" s="123" t="s">
        <v>863</v>
      </c>
      <c r="I510" s="922"/>
      <c r="J510" s="1005" t="str">
        <f t="shared" si="24"/>
        <v>CHYBNÁ CENA</v>
      </c>
    </row>
    <row r="511" spans="1:10">
      <c r="A511" s="234"/>
      <c r="B511" s="17"/>
      <c r="C511" s="18"/>
      <c r="D511" s="17"/>
      <c r="E511" s="19"/>
      <c r="F511" s="1024"/>
      <c r="G511" s="750"/>
      <c r="H511" s="18"/>
      <c r="I511" s="235"/>
      <c r="J511" s="1005" t="str">
        <f t="shared" si="24"/>
        <v/>
      </c>
    </row>
    <row r="512" spans="1:10" ht="17.25" thickBot="1">
      <c r="A512" s="875"/>
      <c r="B512" s="876"/>
      <c r="C512" s="877" t="s">
        <v>864</v>
      </c>
      <c r="D512" s="876" t="s">
        <v>878</v>
      </c>
      <c r="E512" s="878">
        <v>8</v>
      </c>
      <c r="F512" s="1026"/>
      <c r="G512" s="848">
        <f>E512*F512</f>
        <v>0</v>
      </c>
      <c r="H512" s="916" t="s">
        <v>855</v>
      </c>
      <c r="I512" s="868"/>
      <c r="J512" s="1005" t="str">
        <f t="shared" si="24"/>
        <v>CHYBNÁ CENA</v>
      </c>
    </row>
    <row r="513" spans="1:10">
      <c r="A513" s="849"/>
      <c r="B513" s="72"/>
      <c r="C513" s="850" t="s">
        <v>715</v>
      </c>
      <c r="D513" s="72"/>
      <c r="E513" s="75"/>
      <c r="F513" s="1092"/>
      <c r="G513" s="76">
        <f>SUBTOTAL(9,G501:G512)</f>
        <v>0</v>
      </c>
      <c r="H513" s="74"/>
      <c r="I513" s="79"/>
      <c r="J513" s="1005" t="str">
        <f t="shared" si="24"/>
        <v/>
      </c>
    </row>
    <row r="514" spans="1:10">
      <c r="A514" s="851"/>
      <c r="B514" s="852"/>
      <c r="C514" s="853" t="s">
        <v>865</v>
      </c>
      <c r="D514" s="108" t="s">
        <v>2755</v>
      </c>
      <c r="E514" s="110">
        <v>1</v>
      </c>
      <c r="F514" s="1024"/>
      <c r="G514" s="20">
        <f>E514*F514</f>
        <v>0</v>
      </c>
      <c r="H514" s="854"/>
      <c r="I514" s="84"/>
      <c r="J514" s="1005" t="str">
        <f t="shared" si="24"/>
        <v>CHYBNÁ CENA</v>
      </c>
    </row>
    <row r="515" spans="1:10" ht="13.5" thickBot="1">
      <c r="A515" s="59"/>
      <c r="B515" s="60"/>
      <c r="C515" s="61"/>
      <c r="D515" s="60"/>
      <c r="E515" s="58"/>
      <c r="F515" s="1091"/>
      <c r="G515" s="919"/>
      <c r="H515" s="61"/>
      <c r="I515" s="62"/>
      <c r="J515" s="1005" t="str">
        <f t="shared" si="24"/>
        <v/>
      </c>
    </row>
    <row r="516" spans="1:10" ht="38.25">
      <c r="A516" s="856" t="s">
        <v>866</v>
      </c>
      <c r="B516" s="857"/>
      <c r="C516" s="859" t="s">
        <v>867</v>
      </c>
      <c r="D516" s="857" t="s">
        <v>2755</v>
      </c>
      <c r="E516" s="861">
        <v>1</v>
      </c>
      <c r="F516" s="1090"/>
      <c r="G516" s="862">
        <f>E516*F516</f>
        <v>0</v>
      </c>
      <c r="H516" s="859" t="s">
        <v>868</v>
      </c>
      <c r="I516" s="863"/>
      <c r="J516" s="1005" t="str">
        <f t="shared" si="24"/>
        <v>CHYBNÁ CENA</v>
      </c>
    </row>
    <row r="517" spans="1:10" ht="13.5" thickBot="1">
      <c r="A517" s="234"/>
      <c r="B517" s="17"/>
      <c r="C517" s="18"/>
      <c r="D517" s="17"/>
      <c r="E517" s="19"/>
      <c r="F517" s="1024"/>
      <c r="G517" s="750"/>
      <c r="H517" s="18"/>
      <c r="I517" s="235"/>
      <c r="J517" s="1005" t="str">
        <f t="shared" si="24"/>
        <v/>
      </c>
    </row>
    <row r="518" spans="1:10" s="113" customFormat="1" ht="38.25">
      <c r="A518" s="921"/>
      <c r="B518" s="97"/>
      <c r="C518" s="123" t="s">
        <v>869</v>
      </c>
      <c r="D518" s="97" t="s">
        <v>3792</v>
      </c>
      <c r="E518" s="99">
        <v>1</v>
      </c>
      <c r="F518" s="1024"/>
      <c r="G518" s="862">
        <f>E518*F518</f>
        <v>0</v>
      </c>
      <c r="H518" s="18" t="s">
        <v>868</v>
      </c>
      <c r="I518" s="922"/>
      <c r="J518" s="1005" t="str">
        <f t="shared" si="24"/>
        <v>CHYBNÁ CENA</v>
      </c>
    </row>
    <row r="519" spans="1:10">
      <c r="A519" s="234"/>
      <c r="B519" s="17"/>
      <c r="C519" s="18"/>
      <c r="D519" s="17"/>
      <c r="E519" s="19"/>
      <c r="F519" s="1024"/>
      <c r="G519" s="749"/>
      <c r="H519" s="18"/>
      <c r="I519" s="235"/>
      <c r="J519" s="1005" t="str">
        <f t="shared" si="24"/>
        <v/>
      </c>
    </row>
    <row r="520" spans="1:10">
      <c r="A520" s="234" t="s">
        <v>2961</v>
      </c>
      <c r="B520" s="17"/>
      <c r="C520" s="18" t="s">
        <v>870</v>
      </c>
      <c r="D520" s="17" t="s">
        <v>3792</v>
      </c>
      <c r="E520" s="58">
        <v>1</v>
      </c>
      <c r="F520" s="1091"/>
      <c r="G520" s="20">
        <f>E520*F520</f>
        <v>0</v>
      </c>
      <c r="H520" s="18" t="s">
        <v>871</v>
      </c>
      <c r="I520" s="235"/>
      <c r="J520" s="1005" t="str">
        <f t="shared" si="24"/>
        <v>CHYBNÁ CENA</v>
      </c>
    </row>
    <row r="521" spans="1:10">
      <c r="A521" s="234"/>
      <c r="B521" s="17"/>
      <c r="C521" s="74"/>
      <c r="D521" s="17"/>
      <c r="E521" s="58"/>
      <c r="F521" s="1024"/>
      <c r="G521" s="20"/>
      <c r="H521" s="18"/>
      <c r="I521" s="235"/>
      <c r="J521" s="1005" t="str">
        <f t="shared" si="24"/>
        <v/>
      </c>
    </row>
    <row r="522" spans="1:10" ht="25.5">
      <c r="A522" s="234"/>
      <c r="B522" s="17"/>
      <c r="C522" s="109" t="s">
        <v>1567</v>
      </c>
      <c r="D522" s="17"/>
      <c r="E522" s="19"/>
      <c r="F522" s="1024"/>
      <c r="G522" s="754"/>
      <c r="H522" s="18"/>
      <c r="I522" s="235"/>
      <c r="J522" s="1005" t="str">
        <f t="shared" si="24"/>
        <v/>
      </c>
    </row>
    <row r="523" spans="1:10" ht="16.5">
      <c r="A523" s="234"/>
      <c r="B523" s="17"/>
      <c r="C523" s="95" t="s">
        <v>481</v>
      </c>
      <c r="D523" s="17" t="s">
        <v>878</v>
      </c>
      <c r="E523" s="19">
        <v>72</v>
      </c>
      <c r="F523" s="1024"/>
      <c r="G523" s="20">
        <f>E523*F523</f>
        <v>0</v>
      </c>
      <c r="H523" s="18"/>
      <c r="I523" s="235"/>
      <c r="J523" s="1005" t="str">
        <f t="shared" si="24"/>
        <v>CHYBNÁ CENA</v>
      </c>
    </row>
    <row r="524" spans="1:10" ht="16.5">
      <c r="A524" s="234"/>
      <c r="B524" s="17"/>
      <c r="C524" s="95" t="s">
        <v>482</v>
      </c>
      <c r="D524" s="17" t="s">
        <v>878</v>
      </c>
      <c r="E524" s="19">
        <v>3</v>
      </c>
      <c r="F524" s="1024"/>
      <c r="G524" s="20">
        <f>E524*F524</f>
        <v>0</v>
      </c>
      <c r="H524" s="18"/>
      <c r="I524" s="235"/>
      <c r="J524" s="1005" t="str">
        <f t="shared" si="24"/>
        <v>CHYBNÁ CENA</v>
      </c>
    </row>
    <row r="525" spans="1:10">
      <c r="A525" s="234"/>
      <c r="B525" s="17"/>
      <c r="C525" s="18"/>
      <c r="D525" s="17"/>
      <c r="E525" s="19"/>
      <c r="F525" s="1024"/>
      <c r="G525" s="20"/>
      <c r="H525" s="18"/>
      <c r="I525" s="235"/>
      <c r="J525" s="1005" t="str">
        <f t="shared" si="24"/>
        <v/>
      </c>
    </row>
    <row r="526" spans="1:10" ht="17.25" thickBot="1">
      <c r="A526" s="924"/>
      <c r="B526" s="923"/>
      <c r="C526" s="916" t="s">
        <v>1540</v>
      </c>
      <c r="D526" s="876" t="s">
        <v>878</v>
      </c>
      <c r="E526" s="878">
        <v>92</v>
      </c>
      <c r="F526" s="1026"/>
      <c r="G526" s="848">
        <f>E526*F526</f>
        <v>0</v>
      </c>
      <c r="H526" s="916"/>
      <c r="I526" s="868"/>
      <c r="J526" s="1005" t="str">
        <f t="shared" si="24"/>
        <v>CHYBNÁ CENA</v>
      </c>
    </row>
    <row r="527" spans="1:10">
      <c r="A527" s="849"/>
      <c r="B527" s="72"/>
      <c r="C527" s="850" t="s">
        <v>716</v>
      </c>
      <c r="D527" s="72"/>
      <c r="E527" s="75"/>
      <c r="F527" s="1092"/>
      <c r="G527" s="76">
        <f>SUBTOTAL(9,G516:G526)</f>
        <v>0</v>
      </c>
      <c r="H527" s="74"/>
      <c r="I527" s="79"/>
      <c r="J527" s="1005" t="str">
        <f t="shared" si="24"/>
        <v/>
      </c>
    </row>
    <row r="528" spans="1:10">
      <c r="A528" s="851"/>
      <c r="B528" s="852"/>
      <c r="C528" s="853" t="s">
        <v>872</v>
      </c>
      <c r="D528" s="108" t="s">
        <v>2755</v>
      </c>
      <c r="E528" s="110">
        <v>1</v>
      </c>
      <c r="F528" s="1024"/>
      <c r="G528" s="20">
        <f>E528*F528</f>
        <v>0</v>
      </c>
      <c r="H528" s="854"/>
      <c r="I528" s="84"/>
      <c r="J528" s="1005" t="str">
        <f t="shared" si="24"/>
        <v>CHYBNÁ CENA</v>
      </c>
    </row>
    <row r="529" spans="1:10">
      <c r="A529" s="78"/>
      <c r="B529" s="66"/>
      <c r="C529" s="67"/>
      <c r="D529" s="66"/>
      <c r="E529" s="68"/>
      <c r="F529" s="1069"/>
      <c r="G529" s="750"/>
      <c r="H529" s="67"/>
      <c r="I529" s="92"/>
      <c r="J529" s="1005" t="str">
        <f t="shared" si="24"/>
        <v/>
      </c>
    </row>
    <row r="530" spans="1:10" ht="13.5" thickBot="1">
      <c r="A530" s="93"/>
      <c r="B530" s="72"/>
      <c r="C530" s="129" t="s">
        <v>873</v>
      </c>
      <c r="D530" s="72"/>
      <c r="E530" s="75"/>
      <c r="F530" s="1092"/>
      <c r="G530" s="76"/>
      <c r="H530" s="74"/>
      <c r="I530" s="77"/>
      <c r="J530" s="1005" t="str">
        <f t="shared" si="24"/>
        <v/>
      </c>
    </row>
    <row r="531" spans="1:10" ht="39" thickBot="1">
      <c r="A531" s="925" t="s">
        <v>874</v>
      </c>
      <c r="B531" s="926"/>
      <c r="C531" s="927" t="s">
        <v>875</v>
      </c>
      <c r="D531" s="926" t="s">
        <v>2755</v>
      </c>
      <c r="E531" s="928">
        <v>1</v>
      </c>
      <c r="F531" s="1104"/>
      <c r="G531" s="929">
        <f>E531*F531</f>
        <v>0</v>
      </c>
      <c r="H531" s="927" t="s">
        <v>876</v>
      </c>
      <c r="I531" s="930"/>
      <c r="J531" s="1005" t="str">
        <f t="shared" si="24"/>
        <v>CHYBNÁ CENA</v>
      </c>
    </row>
    <row r="532" spans="1:10">
      <c r="A532" s="849"/>
      <c r="B532" s="72"/>
      <c r="C532" s="850" t="s">
        <v>717</v>
      </c>
      <c r="D532" s="72"/>
      <c r="E532" s="75"/>
      <c r="F532" s="1092"/>
      <c r="G532" s="76">
        <f>SUBTOTAL(9,G531:G531)</f>
        <v>0</v>
      </c>
      <c r="H532" s="74"/>
      <c r="I532" s="79"/>
      <c r="J532" s="1005" t="str">
        <f t="shared" si="24"/>
        <v/>
      </c>
    </row>
    <row r="533" spans="1:10">
      <c r="A533" s="851"/>
      <c r="B533" s="852"/>
      <c r="C533" s="853" t="s">
        <v>877</v>
      </c>
      <c r="D533" s="108" t="s">
        <v>2755</v>
      </c>
      <c r="E533" s="110">
        <v>1</v>
      </c>
      <c r="F533" s="1024"/>
      <c r="G533" s="20">
        <f>E533*F533</f>
        <v>0</v>
      </c>
      <c r="H533" s="854"/>
      <c r="I533" s="84"/>
      <c r="J533" s="1005" t="str">
        <f t="shared" si="24"/>
        <v>CHYBNÁ CENA</v>
      </c>
    </row>
    <row r="534" spans="1:10">
      <c r="A534" s="16"/>
      <c r="B534" s="17"/>
      <c r="C534" s="18"/>
      <c r="D534" s="17"/>
      <c r="E534" s="19"/>
      <c r="F534" s="1024"/>
      <c r="G534" s="20"/>
      <c r="H534" s="18"/>
      <c r="I534" s="21"/>
      <c r="J534" s="1005" t="str">
        <f t="shared" si="24"/>
        <v/>
      </c>
    </row>
    <row r="535" spans="1:10" s="273" customFormat="1" ht="13.5" thickBot="1">
      <c r="A535" s="405"/>
      <c r="B535" s="406"/>
      <c r="C535" s="407" t="s">
        <v>2956</v>
      </c>
      <c r="D535" s="405"/>
      <c r="E535" s="409"/>
      <c r="F535" s="1105"/>
      <c r="G535" s="431">
        <f>SUBTOTAL(9,G7:G533)</f>
        <v>0</v>
      </c>
      <c r="H535" s="408"/>
      <c r="I535" s="408"/>
      <c r="J535" s="1015"/>
    </row>
    <row r="536" spans="1:10" ht="13.5" thickBot="1">
      <c r="A536" s="1304" t="s">
        <v>45</v>
      </c>
      <c r="B536" s="1305"/>
      <c r="C536" s="1305"/>
      <c r="D536" s="1305"/>
      <c r="E536" s="1305"/>
      <c r="F536" s="1305"/>
      <c r="G536" s="1305"/>
      <c r="H536" s="1305"/>
      <c r="I536" s="1306"/>
    </row>
    <row r="537" spans="1:10">
      <c r="A537" s="93"/>
      <c r="B537" s="72"/>
      <c r="C537" s="74"/>
      <c r="D537" s="72"/>
      <c r="E537" s="75"/>
      <c r="F537" s="76"/>
      <c r="G537" s="76"/>
      <c r="H537" s="74"/>
      <c r="I537" s="77"/>
    </row>
    <row r="538" spans="1:10">
      <c r="A538" s="93"/>
      <c r="B538" s="72"/>
      <c r="C538" s="74"/>
      <c r="D538" s="72"/>
      <c r="E538" s="75"/>
      <c r="F538" s="76"/>
      <c r="G538" s="76"/>
      <c r="H538" s="74"/>
      <c r="I538" s="77"/>
    </row>
    <row r="539" spans="1:10">
      <c r="A539" s="93"/>
      <c r="B539" s="72"/>
      <c r="C539" s="74"/>
      <c r="D539" s="72"/>
      <c r="E539" s="75"/>
      <c r="F539" s="1006" t="s">
        <v>245</v>
      </c>
      <c r="G539" s="1007">
        <f>COUNTIF(G6:G534,"&lt;=0")</f>
        <v>359</v>
      </c>
      <c r="H539" s="74"/>
      <c r="I539" s="77"/>
    </row>
    <row r="540" spans="1:10">
      <c r="A540" s="93"/>
      <c r="B540" s="72"/>
      <c r="C540" s="74"/>
      <c r="D540" s="72"/>
      <c r="E540" s="75"/>
      <c r="F540" s="76"/>
      <c r="G540" s="76"/>
      <c r="H540" s="74"/>
      <c r="I540" s="77"/>
    </row>
    <row r="541" spans="1:10">
      <c r="A541" s="93"/>
      <c r="B541" s="72"/>
      <c r="C541" s="74"/>
      <c r="D541" s="72"/>
      <c r="E541" s="75"/>
      <c r="F541" s="76"/>
      <c r="G541" s="76"/>
      <c r="H541" s="74"/>
      <c r="I541" s="77"/>
    </row>
    <row r="542" spans="1:10">
      <c r="A542" s="93"/>
      <c r="B542" s="72"/>
      <c r="C542" s="74"/>
      <c r="D542" s="72"/>
      <c r="E542" s="75"/>
      <c r="F542" s="76"/>
      <c r="G542" s="76"/>
      <c r="H542" s="74"/>
      <c r="I542" s="77"/>
    </row>
    <row r="543" spans="1:10">
      <c r="A543" s="93"/>
      <c r="B543" s="72"/>
      <c r="C543" s="74"/>
      <c r="D543" s="72"/>
      <c r="E543" s="75"/>
      <c r="F543" s="76"/>
      <c r="G543" s="76"/>
      <c r="H543" s="74"/>
      <c r="I543" s="77"/>
    </row>
    <row r="544" spans="1:10">
      <c r="A544" s="93"/>
      <c r="B544" s="72"/>
      <c r="C544" s="74"/>
      <c r="D544" s="72"/>
      <c r="E544" s="75"/>
      <c r="F544" s="76"/>
      <c r="G544" s="76"/>
      <c r="H544" s="74"/>
      <c r="I544" s="77"/>
    </row>
    <row r="545" spans="1:9">
      <c r="A545" s="93"/>
      <c r="B545" s="72"/>
      <c r="C545" s="74"/>
      <c r="D545" s="72"/>
      <c r="E545" s="75"/>
      <c r="F545" s="76"/>
      <c r="G545" s="76"/>
      <c r="H545" s="74"/>
      <c r="I545" s="77"/>
    </row>
    <row r="546" spans="1:9">
      <c r="A546" s="93"/>
      <c r="B546" s="72"/>
      <c r="C546" s="74"/>
      <c r="D546" s="72"/>
      <c r="E546" s="75"/>
      <c r="F546" s="76"/>
      <c r="G546" s="76"/>
      <c r="H546" s="74"/>
      <c r="I546" s="77"/>
    </row>
    <row r="547" spans="1:9">
      <c r="A547" s="93"/>
      <c r="B547" s="72"/>
      <c r="C547" s="74"/>
      <c r="D547" s="72"/>
      <c r="E547" s="75"/>
      <c r="F547" s="76"/>
      <c r="G547" s="76"/>
      <c r="H547" s="74"/>
      <c r="I547" s="77"/>
    </row>
    <row r="548" spans="1:9">
      <c r="A548" s="93"/>
      <c r="B548" s="72"/>
      <c r="C548" s="74"/>
      <c r="D548" s="72"/>
      <c r="E548" s="75"/>
      <c r="F548" s="76"/>
      <c r="G548" s="76"/>
      <c r="H548" s="74"/>
      <c r="I548" s="77"/>
    </row>
    <row r="549" spans="1:9">
      <c r="A549" s="93"/>
      <c r="B549" s="72"/>
      <c r="C549" s="74"/>
      <c r="D549" s="72"/>
      <c r="E549" s="75"/>
      <c r="F549" s="76"/>
      <c r="G549" s="76"/>
      <c r="H549" s="74"/>
      <c r="I549" s="77"/>
    </row>
    <row r="550" spans="1:9">
      <c r="A550" s="93"/>
      <c r="B550" s="72"/>
      <c r="C550" s="74"/>
      <c r="D550" s="72"/>
      <c r="E550" s="75"/>
      <c r="F550" s="76"/>
      <c r="G550" s="76"/>
      <c r="H550" s="74"/>
      <c r="I550" s="77"/>
    </row>
    <row r="551" spans="1:9">
      <c r="A551" s="93"/>
      <c r="B551" s="72"/>
      <c r="C551" s="74"/>
      <c r="D551" s="72"/>
      <c r="E551" s="75"/>
      <c r="F551" s="76"/>
      <c r="G551" s="76"/>
      <c r="H551" s="74"/>
      <c r="I551" s="77"/>
    </row>
    <row r="552" spans="1:9" ht="25.35" customHeight="1">
      <c r="A552" s="93"/>
      <c r="B552" s="128"/>
      <c r="C552" s="127"/>
      <c r="D552" s="129"/>
      <c r="E552" s="129"/>
      <c r="F552" s="128"/>
      <c r="G552" s="128"/>
      <c r="H552" s="127"/>
      <c r="I552" s="127"/>
    </row>
    <row r="553" spans="1:9" ht="30.6" customHeight="1">
      <c r="A553" s="93"/>
      <c r="B553" s="72"/>
      <c r="C553" s="74"/>
      <c r="D553" s="72"/>
      <c r="E553" s="75"/>
      <c r="F553" s="76"/>
      <c r="G553" s="122"/>
      <c r="H553" s="74"/>
      <c r="I553" s="77"/>
    </row>
    <row r="554" spans="1:9">
      <c r="A554" s="93"/>
      <c r="B554" s="72"/>
      <c r="C554" s="74"/>
      <c r="D554" s="72"/>
      <c r="E554" s="75"/>
      <c r="F554" s="76"/>
      <c r="G554" s="76"/>
      <c r="H554" s="8"/>
      <c r="I554" s="77"/>
    </row>
    <row r="555" spans="1:9">
      <c r="A555" s="93"/>
      <c r="B555" s="72"/>
      <c r="C555" s="74"/>
      <c r="D555" s="72"/>
      <c r="E555" s="75"/>
      <c r="F555" s="76"/>
      <c r="G555" s="122"/>
      <c r="H555" s="74"/>
      <c r="I555" s="77"/>
    </row>
    <row r="556" spans="1:9" ht="14.85" customHeight="1">
      <c r="A556" s="93"/>
      <c r="B556" s="72"/>
      <c r="C556" s="74"/>
      <c r="D556" s="72"/>
      <c r="E556" s="75"/>
      <c r="F556" s="76"/>
      <c r="G556" s="76"/>
      <c r="H556" s="74"/>
      <c r="I556" s="77"/>
    </row>
    <row r="557" spans="1:9" ht="16.7" customHeight="1">
      <c r="A557" s="93"/>
      <c r="B557" s="72"/>
      <c r="C557" s="74"/>
      <c r="D557" s="72"/>
      <c r="E557" s="75"/>
      <c r="F557" s="76"/>
      <c r="G557" s="122"/>
      <c r="H557" s="74"/>
      <c r="I557" s="77"/>
    </row>
    <row r="558" spans="1:9" ht="16.7" customHeight="1">
      <c r="A558" s="93"/>
      <c r="B558" s="72"/>
      <c r="C558" s="74"/>
      <c r="D558" s="72"/>
      <c r="E558" s="75"/>
      <c r="F558" s="76"/>
      <c r="G558" s="122"/>
      <c r="H558" s="74"/>
      <c r="I558" s="77"/>
    </row>
    <row r="559" spans="1:9" ht="12.75" customHeight="1">
      <c r="A559" s="93"/>
      <c r="B559" s="72"/>
      <c r="C559" s="74"/>
      <c r="D559" s="72"/>
      <c r="E559" s="75"/>
      <c r="F559" s="76"/>
      <c r="G559" s="122"/>
      <c r="H559" s="74"/>
      <c r="I559" s="77"/>
    </row>
    <row r="560" spans="1:9" ht="12.75" customHeight="1">
      <c r="A560" s="93"/>
      <c r="B560" s="72"/>
      <c r="C560" s="74"/>
      <c r="D560" s="72"/>
      <c r="E560" s="75"/>
      <c r="F560" s="76"/>
      <c r="G560" s="122"/>
      <c r="H560" s="74"/>
      <c r="I560" s="77"/>
    </row>
    <row r="561" spans="1:9" ht="12.75" customHeight="1">
      <c r="A561" s="93"/>
      <c r="B561" s="72"/>
      <c r="C561" s="74"/>
      <c r="D561" s="72"/>
      <c r="E561" s="75"/>
      <c r="F561" s="76"/>
      <c r="G561" s="122"/>
      <c r="H561" s="74"/>
      <c r="I561" s="77"/>
    </row>
    <row r="562" spans="1:9" ht="12.75" customHeight="1">
      <c r="A562" s="93"/>
      <c r="B562" s="72"/>
      <c r="C562" s="74"/>
      <c r="D562" s="72"/>
      <c r="E562" s="75"/>
      <c r="F562" s="76"/>
      <c r="G562" s="755"/>
      <c r="H562" s="74"/>
      <c r="I562" s="77"/>
    </row>
    <row r="563" spans="1:9" ht="12.75" customHeight="1">
      <c r="A563" s="93"/>
      <c r="B563" s="72"/>
      <c r="C563" s="74"/>
      <c r="D563" s="72"/>
      <c r="E563" s="75"/>
      <c r="F563" s="76"/>
      <c r="G563" s="122"/>
      <c r="H563" s="74"/>
      <c r="I563" s="77"/>
    </row>
    <row r="564" spans="1:9" ht="12.75" customHeight="1">
      <c r="A564" s="93"/>
      <c r="B564" s="72"/>
      <c r="C564" s="74"/>
      <c r="D564" s="72"/>
      <c r="E564" s="75"/>
      <c r="F564" s="76"/>
      <c r="G564" s="122"/>
      <c r="H564" s="74"/>
      <c r="I564" s="77"/>
    </row>
    <row r="565" spans="1:9" ht="12.75" customHeight="1">
      <c r="A565" s="93"/>
      <c r="B565" s="72"/>
      <c r="C565" s="74"/>
      <c r="D565" s="72"/>
      <c r="E565" s="75"/>
      <c r="F565" s="76"/>
      <c r="G565" s="122"/>
      <c r="H565" s="74"/>
      <c r="I565" s="77"/>
    </row>
    <row r="566" spans="1:9">
      <c r="A566" s="93"/>
      <c r="B566" s="72"/>
      <c r="C566" s="74"/>
      <c r="D566" s="72"/>
      <c r="E566" s="75"/>
      <c r="F566" s="76"/>
      <c r="G566" s="122"/>
      <c r="H566" s="74"/>
      <c r="I566" s="77"/>
    </row>
    <row r="567" spans="1:9" ht="14.85" customHeight="1">
      <c r="A567" s="93"/>
      <c r="B567" s="72"/>
      <c r="C567" s="74"/>
      <c r="D567" s="72"/>
      <c r="E567" s="75"/>
      <c r="F567" s="76"/>
      <c r="G567" s="755"/>
      <c r="H567" s="74"/>
      <c r="I567" s="77"/>
    </row>
    <row r="568" spans="1:9" ht="12.75" customHeight="1">
      <c r="A568" s="93"/>
      <c r="B568" s="72"/>
      <c r="C568" s="132"/>
      <c r="D568" s="72"/>
      <c r="E568" s="75"/>
      <c r="F568" s="76"/>
      <c r="G568" s="122"/>
      <c r="H568" s="74"/>
      <c r="I568" s="77"/>
    </row>
    <row r="569" spans="1:9" ht="12.75" customHeight="1">
      <c r="A569" s="93"/>
      <c r="B569" s="72"/>
      <c r="C569" s="74"/>
      <c r="D569" s="72"/>
      <c r="E569" s="75"/>
      <c r="F569" s="76"/>
      <c r="G569" s="122"/>
      <c r="H569" s="74"/>
      <c r="I569" s="77"/>
    </row>
    <row r="570" spans="1:9" ht="12.75" customHeight="1">
      <c r="A570" s="93"/>
      <c r="B570" s="72"/>
      <c r="C570" s="74"/>
      <c r="D570" s="72"/>
      <c r="E570" s="75"/>
      <c r="F570" s="76"/>
      <c r="G570" s="122"/>
      <c r="H570" s="74"/>
      <c r="I570" s="77"/>
    </row>
    <row r="571" spans="1:9" ht="12.75" customHeight="1">
      <c r="A571" s="93"/>
      <c r="B571" s="72"/>
      <c r="C571" s="74"/>
      <c r="D571" s="72"/>
      <c r="E571" s="75"/>
      <c r="F571" s="76"/>
      <c r="G571" s="122"/>
      <c r="H571" s="74"/>
      <c r="I571" s="77"/>
    </row>
    <row r="572" spans="1:9" ht="12.75" customHeight="1">
      <c r="A572" s="93"/>
      <c r="B572" s="72"/>
      <c r="C572" s="74"/>
      <c r="D572" s="72"/>
      <c r="E572" s="75"/>
      <c r="F572" s="76"/>
      <c r="G572" s="122"/>
      <c r="H572" s="74"/>
      <c r="I572" s="77"/>
    </row>
    <row r="573" spans="1:9" ht="12.75" customHeight="1">
      <c r="A573" s="93"/>
      <c r="B573" s="72"/>
      <c r="C573" s="74"/>
      <c r="D573" s="72"/>
      <c r="E573" s="75"/>
      <c r="F573" s="76"/>
      <c r="G573" s="76"/>
      <c r="H573" s="74"/>
      <c r="I573" s="77"/>
    </row>
    <row r="574" spans="1:9" ht="12.75" customHeight="1">
      <c r="A574" s="93"/>
      <c r="B574" s="72"/>
      <c r="C574" s="74"/>
      <c r="D574" s="72"/>
      <c r="E574" s="75"/>
      <c r="F574" s="76"/>
      <c r="G574" s="122"/>
      <c r="H574" s="74"/>
      <c r="I574" s="77"/>
    </row>
    <row r="575" spans="1:9" ht="12.75" customHeight="1">
      <c r="A575" s="93"/>
      <c r="B575" s="72"/>
      <c r="C575" s="74"/>
      <c r="D575" s="72"/>
      <c r="E575" s="75"/>
      <c r="F575" s="76"/>
      <c r="G575" s="122"/>
      <c r="H575" s="74"/>
      <c r="I575" s="77"/>
    </row>
    <row r="576" spans="1:9" ht="12.75" customHeight="1">
      <c r="A576" s="93"/>
      <c r="B576" s="72"/>
      <c r="C576" s="74"/>
      <c r="D576" s="72"/>
      <c r="E576" s="75"/>
      <c r="F576" s="76"/>
      <c r="G576" s="122"/>
      <c r="H576" s="74"/>
      <c r="I576" s="77"/>
    </row>
    <row r="577" spans="1:9" ht="12.75" customHeight="1">
      <c r="A577" s="93"/>
      <c r="B577" s="72"/>
      <c r="C577" s="74"/>
      <c r="D577" s="72"/>
      <c r="E577" s="75"/>
      <c r="F577" s="76"/>
      <c r="G577" s="122"/>
      <c r="H577" s="74"/>
      <c r="I577" s="77"/>
    </row>
    <row r="578" spans="1:9" ht="12.75" customHeight="1">
      <c r="A578" s="93"/>
      <c r="B578" s="72"/>
      <c r="C578" s="74"/>
      <c r="D578" s="72"/>
      <c r="E578" s="75"/>
      <c r="F578" s="76"/>
      <c r="G578" s="122"/>
      <c r="H578" s="74"/>
      <c r="I578" s="77"/>
    </row>
    <row r="579" spans="1:9" ht="12.75" customHeight="1">
      <c r="A579" s="93"/>
      <c r="B579" s="72"/>
      <c r="C579" s="74"/>
      <c r="D579" s="72"/>
      <c r="E579" s="75"/>
      <c r="F579" s="76"/>
      <c r="G579" s="122"/>
      <c r="H579" s="74"/>
      <c r="I579" s="77"/>
    </row>
    <row r="580" spans="1:9" ht="12.75" customHeight="1">
      <c r="A580" s="93"/>
      <c r="B580" s="72"/>
      <c r="C580" s="74"/>
      <c r="D580" s="72"/>
      <c r="E580" s="75"/>
      <c r="F580" s="76"/>
      <c r="G580" s="122"/>
      <c r="H580" s="74"/>
      <c r="I580" s="77"/>
    </row>
    <row r="581" spans="1:9" ht="12.75" customHeight="1">
      <c r="A581" s="93"/>
      <c r="B581" s="72"/>
      <c r="C581" s="74"/>
      <c r="D581" s="72"/>
      <c r="E581" s="75"/>
      <c r="F581" s="76"/>
      <c r="G581" s="122"/>
      <c r="H581" s="74"/>
      <c r="I581" s="77"/>
    </row>
    <row r="582" spans="1:9" ht="12.75" customHeight="1">
      <c r="A582" s="93"/>
      <c r="B582" s="72"/>
      <c r="C582" s="74"/>
      <c r="D582" s="72"/>
      <c r="E582" s="75"/>
      <c r="F582" s="76"/>
      <c r="G582" s="122"/>
      <c r="H582" s="74"/>
      <c r="I582" s="77"/>
    </row>
    <row r="583" spans="1:9" ht="12.75" customHeight="1">
      <c r="A583" s="93"/>
      <c r="B583" s="72"/>
      <c r="C583" s="74"/>
      <c r="D583" s="72"/>
      <c r="E583" s="75"/>
      <c r="F583" s="76"/>
      <c r="G583" s="122"/>
      <c r="H583" s="74"/>
      <c r="I583" s="77"/>
    </row>
    <row r="584" spans="1:9" ht="12.75" customHeight="1">
      <c r="A584" s="93"/>
      <c r="B584" s="72"/>
      <c r="C584" s="74"/>
      <c r="D584" s="72"/>
      <c r="E584" s="75"/>
      <c r="F584" s="76"/>
      <c r="G584" s="76"/>
      <c r="H584" s="74"/>
      <c r="I584" s="77"/>
    </row>
    <row r="585" spans="1:9" ht="12.75" customHeight="1">
      <c r="A585" s="93"/>
      <c r="B585" s="72"/>
      <c r="C585" s="74"/>
      <c r="D585" s="72"/>
      <c r="E585" s="75"/>
      <c r="F585" s="76"/>
      <c r="G585" s="122"/>
      <c r="H585" s="74"/>
      <c r="I585" s="77"/>
    </row>
    <row r="586" spans="1:9" ht="12.75" customHeight="1">
      <c r="A586" s="93"/>
      <c r="B586" s="72"/>
      <c r="C586" s="74"/>
      <c r="D586" s="72"/>
      <c r="E586" s="75"/>
      <c r="F586" s="76"/>
      <c r="G586" s="122"/>
      <c r="H586" s="74"/>
      <c r="I586" s="77"/>
    </row>
    <row r="587" spans="1:9" ht="12.75" customHeight="1">
      <c r="A587" s="93"/>
      <c r="B587" s="72"/>
      <c r="C587" s="74"/>
      <c r="D587" s="72"/>
      <c r="E587" s="75"/>
      <c r="F587" s="76"/>
      <c r="G587" s="122"/>
      <c r="H587" s="74"/>
      <c r="I587" s="77"/>
    </row>
    <row r="588" spans="1:9" ht="12.75" customHeight="1">
      <c r="A588" s="93"/>
      <c r="B588" s="72"/>
      <c r="C588" s="74"/>
      <c r="D588" s="72"/>
      <c r="E588" s="75"/>
      <c r="F588" s="76"/>
      <c r="G588" s="122"/>
      <c r="H588" s="74"/>
      <c r="I588" s="77"/>
    </row>
    <row r="589" spans="1:9" ht="12.75" customHeight="1">
      <c r="A589" s="93"/>
      <c r="B589" s="72"/>
      <c r="C589" s="74"/>
      <c r="D589" s="72"/>
      <c r="E589" s="75"/>
      <c r="F589" s="76"/>
      <c r="G589" s="122"/>
      <c r="H589" s="74"/>
      <c r="I589" s="77"/>
    </row>
    <row r="590" spans="1:9" ht="12.75" customHeight="1">
      <c r="A590" s="93"/>
      <c r="B590" s="72"/>
      <c r="C590" s="74"/>
      <c r="D590" s="72"/>
      <c r="E590" s="75"/>
      <c r="F590" s="76"/>
      <c r="G590" s="122"/>
      <c r="H590" s="74"/>
      <c r="I590" s="77"/>
    </row>
    <row r="591" spans="1:9" ht="12.75" customHeight="1">
      <c r="A591" s="93"/>
      <c r="B591" s="72"/>
      <c r="C591" s="74"/>
      <c r="D591" s="72"/>
      <c r="E591" s="75"/>
      <c r="F591" s="76"/>
      <c r="G591" s="122"/>
      <c r="H591" s="74"/>
      <c r="I591" s="77"/>
    </row>
    <row r="592" spans="1:9" ht="12.75" customHeight="1">
      <c r="A592" s="93"/>
      <c r="B592" s="72"/>
      <c r="C592" s="74"/>
      <c r="D592" s="72"/>
      <c r="E592" s="75"/>
      <c r="F592" s="76"/>
      <c r="G592" s="122"/>
      <c r="H592" s="74"/>
      <c r="I592" s="77"/>
    </row>
    <row r="593" spans="1:9" ht="12.75" customHeight="1">
      <c r="A593" s="93"/>
      <c r="B593" s="72"/>
      <c r="C593" s="74"/>
      <c r="D593" s="72"/>
      <c r="E593" s="75"/>
      <c r="F593" s="76"/>
      <c r="G593" s="122"/>
      <c r="H593" s="74"/>
      <c r="I593" s="77"/>
    </row>
    <row r="594" spans="1:9" ht="12.75" customHeight="1">
      <c r="A594" s="93"/>
      <c r="B594" s="72"/>
      <c r="C594" s="74"/>
      <c r="D594" s="72"/>
      <c r="E594" s="75"/>
      <c r="F594" s="76"/>
      <c r="G594" s="122"/>
      <c r="H594" s="74"/>
      <c r="I594" s="77"/>
    </row>
    <row r="595" spans="1:9" ht="12.75" customHeight="1">
      <c r="A595" s="93"/>
      <c r="B595" s="72"/>
      <c r="C595" s="74"/>
      <c r="D595" s="72"/>
      <c r="E595" s="75"/>
      <c r="F595" s="76"/>
      <c r="G595" s="122"/>
      <c r="H595" s="74"/>
      <c r="I595" s="77"/>
    </row>
    <row r="596" spans="1:9" ht="12.75" customHeight="1">
      <c r="A596" s="93"/>
      <c r="B596" s="72"/>
      <c r="C596" s="74"/>
      <c r="D596" s="72"/>
      <c r="E596" s="75"/>
      <c r="F596" s="76"/>
      <c r="G596" s="122"/>
      <c r="H596" s="74"/>
      <c r="I596" s="77"/>
    </row>
    <row r="597" spans="1:9" ht="12.75" customHeight="1">
      <c r="A597" s="93"/>
      <c r="B597" s="72"/>
      <c r="C597" s="74"/>
      <c r="D597" s="72"/>
      <c r="E597" s="75"/>
      <c r="F597" s="76"/>
      <c r="G597" s="122"/>
      <c r="H597" s="74"/>
      <c r="I597" s="77"/>
    </row>
    <row r="598" spans="1:9" ht="12.75" customHeight="1">
      <c r="A598" s="93"/>
      <c r="B598" s="72"/>
      <c r="C598" s="74"/>
      <c r="D598" s="72"/>
      <c r="E598" s="75"/>
      <c r="F598" s="76"/>
      <c r="G598" s="122"/>
      <c r="H598" s="74"/>
      <c r="I598" s="77"/>
    </row>
    <row r="599" spans="1:9" ht="12.75" customHeight="1">
      <c r="A599" s="93"/>
      <c r="B599" s="72"/>
      <c r="C599" s="74"/>
      <c r="D599" s="72"/>
      <c r="E599" s="75"/>
      <c r="F599" s="76"/>
      <c r="G599" s="122"/>
      <c r="H599" s="74"/>
      <c r="I599" s="77"/>
    </row>
    <row r="600" spans="1:9" ht="12.75" customHeight="1">
      <c r="A600" s="93"/>
      <c r="B600" s="72"/>
      <c r="C600" s="74"/>
      <c r="D600" s="72"/>
      <c r="E600" s="75"/>
      <c r="F600" s="76"/>
      <c r="G600" s="122"/>
      <c r="H600" s="74"/>
      <c r="I600" s="77"/>
    </row>
    <row r="601" spans="1:9" ht="12.75" customHeight="1">
      <c r="A601" s="93"/>
      <c r="B601" s="72"/>
      <c r="C601" s="74"/>
      <c r="D601" s="72"/>
      <c r="E601" s="75"/>
      <c r="F601" s="76"/>
      <c r="G601" s="122"/>
      <c r="H601" s="74"/>
      <c r="I601" s="77"/>
    </row>
    <row r="602" spans="1:9">
      <c r="A602" s="93"/>
      <c r="B602" s="72"/>
      <c r="C602" s="74"/>
      <c r="D602" s="72"/>
      <c r="E602" s="75"/>
      <c r="F602" s="76"/>
      <c r="G602" s="122"/>
      <c r="H602" s="74"/>
      <c r="I602" s="77"/>
    </row>
    <row r="603" spans="1:9">
      <c r="A603" s="93"/>
      <c r="B603" s="72"/>
      <c r="C603" s="74"/>
      <c r="D603" s="72"/>
      <c r="E603" s="75"/>
      <c r="F603" s="76"/>
      <c r="G603" s="122"/>
      <c r="H603" s="74"/>
      <c r="I603" s="77"/>
    </row>
    <row r="604" spans="1:9">
      <c r="A604" s="93"/>
      <c r="B604" s="72"/>
      <c r="C604" s="74"/>
      <c r="D604" s="72"/>
      <c r="E604" s="75"/>
      <c r="F604" s="76"/>
      <c r="G604" s="122"/>
      <c r="H604" s="74"/>
      <c r="I604" s="77"/>
    </row>
    <row r="605" spans="1:9">
      <c r="A605" s="93"/>
      <c r="B605" s="72"/>
      <c r="C605" s="74"/>
      <c r="D605" s="72"/>
      <c r="E605" s="75"/>
      <c r="F605" s="76"/>
      <c r="G605" s="122"/>
      <c r="H605" s="74"/>
      <c r="I605" s="77"/>
    </row>
    <row r="606" spans="1:9">
      <c r="A606" s="93"/>
      <c r="B606" s="72"/>
      <c r="C606" s="74"/>
      <c r="D606" s="72"/>
      <c r="E606" s="75"/>
      <c r="F606" s="76"/>
      <c r="G606" s="122"/>
      <c r="H606" s="74"/>
      <c r="I606" s="77"/>
    </row>
    <row r="607" spans="1:9">
      <c r="A607" s="93"/>
      <c r="B607" s="72"/>
      <c r="C607" s="74"/>
      <c r="D607" s="72"/>
      <c r="E607" s="75"/>
      <c r="F607" s="76"/>
      <c r="G607" s="122"/>
      <c r="H607" s="74"/>
      <c r="I607" s="77"/>
    </row>
    <row r="608" spans="1:9">
      <c r="A608" s="93"/>
      <c r="B608" s="72"/>
      <c r="C608" s="74"/>
      <c r="D608" s="72"/>
      <c r="E608" s="75"/>
      <c r="F608" s="76"/>
      <c r="G608" s="76"/>
      <c r="H608" s="74"/>
      <c r="I608" s="77"/>
    </row>
    <row r="609" spans="1:10">
      <c r="A609" s="93"/>
      <c r="B609" s="72"/>
      <c r="C609" s="74"/>
      <c r="D609" s="72"/>
      <c r="E609" s="75"/>
      <c r="F609" s="76"/>
      <c r="G609" s="122"/>
      <c r="H609" s="74"/>
      <c r="I609" s="77"/>
    </row>
    <row r="610" spans="1:10">
      <c r="A610" s="93"/>
      <c r="B610" s="72"/>
      <c r="C610" s="74"/>
      <c r="D610" s="72"/>
      <c r="E610" s="75"/>
      <c r="F610" s="76"/>
      <c r="G610" s="122"/>
      <c r="H610" s="74"/>
      <c r="I610" s="77"/>
    </row>
    <row r="611" spans="1:10">
      <c r="A611" s="93"/>
      <c r="B611" s="72"/>
      <c r="C611" s="74"/>
      <c r="D611" s="72"/>
      <c r="E611" s="75"/>
      <c r="F611" s="76"/>
      <c r="G611" s="122"/>
      <c r="H611" s="74"/>
      <c r="I611" s="77"/>
    </row>
    <row r="612" spans="1:10">
      <c r="A612" s="93"/>
      <c r="B612" s="72"/>
      <c r="C612" s="74"/>
      <c r="D612" s="72"/>
      <c r="E612" s="75"/>
      <c r="F612" s="76"/>
      <c r="G612" s="122"/>
      <c r="H612" s="74"/>
      <c r="I612" s="77"/>
      <c r="J612" s="133" t="s">
        <v>2565</v>
      </c>
    </row>
    <row r="614" spans="1:10" ht="29.85" customHeight="1"/>
    <row r="638" ht="29.85" customHeight="1"/>
  </sheetData>
  <sheetProtection selectLockedCells="1"/>
  <mergeCells count="13">
    <mergeCell ref="A1:B1"/>
    <mergeCell ref="C1:I1"/>
    <mergeCell ref="A2:B2"/>
    <mergeCell ref="C2:F2"/>
    <mergeCell ref="A536:I536"/>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6" activePane="bottomLeft" state="frozen"/>
      <selection pane="bottomLeft" activeCell="I2" sqref="I2"/>
    </sheetView>
  </sheetViews>
  <sheetFormatPr defaultRowHeight="12.75"/>
  <cols>
    <col min="1" max="1" width="11.140625" style="433" customWidth="1"/>
    <col min="2" max="2" width="18" style="433" customWidth="1"/>
    <col min="3" max="3" width="38.140625" style="433" customWidth="1"/>
    <col min="4" max="4" width="10.140625" style="433" customWidth="1"/>
    <col min="5" max="5" width="14.85546875" style="433" customWidth="1"/>
    <col min="6" max="7" width="20.42578125" style="433" customWidth="1"/>
    <col min="8" max="8" width="23.85546875" style="433" customWidth="1"/>
    <col min="9" max="9" width="22.140625" style="433" customWidth="1"/>
    <col min="10" max="10" width="22" style="1016" customWidth="1"/>
    <col min="11" max="16384" width="9.140625" style="433"/>
  </cols>
  <sheetData>
    <row r="1" spans="1:10" customFormat="1" ht="31.5" customHeight="1" thickBot="1">
      <c r="A1" s="1287" t="s">
        <v>2563</v>
      </c>
      <c r="B1" s="1288"/>
      <c r="C1" s="1289" t="s">
        <v>1363</v>
      </c>
      <c r="D1" s="1290"/>
      <c r="E1" s="1290"/>
      <c r="F1" s="1290"/>
      <c r="G1" s="1291"/>
      <c r="H1" s="1291"/>
      <c r="I1" s="1291"/>
      <c r="J1" s="1012"/>
    </row>
    <row r="2" spans="1:10" customFormat="1" ht="30" customHeight="1" thickBot="1">
      <c r="A2" s="1292" t="s">
        <v>2564</v>
      </c>
      <c r="B2" s="1293"/>
      <c r="C2" s="1289" t="s">
        <v>4579</v>
      </c>
      <c r="D2" s="1290"/>
      <c r="E2" s="1290"/>
      <c r="F2" s="1290"/>
      <c r="G2" s="2" t="s">
        <v>2566</v>
      </c>
      <c r="H2" s="944"/>
      <c r="I2" s="1340" t="s">
        <v>4573</v>
      </c>
      <c r="J2" s="1012"/>
    </row>
    <row r="3" spans="1:10" customFormat="1" ht="16.5" customHeight="1" thickBot="1">
      <c r="A3" s="1294" t="s">
        <v>2567</v>
      </c>
      <c r="B3" s="1290"/>
      <c r="C3" s="1290"/>
      <c r="D3" s="1290"/>
      <c r="E3" s="1290"/>
      <c r="F3" s="1290"/>
      <c r="G3" s="1290"/>
      <c r="H3" s="1290"/>
      <c r="I3" s="1295"/>
      <c r="J3" s="1012"/>
    </row>
    <row r="4" spans="1:10" customFormat="1" ht="25.5" customHeight="1">
      <c r="A4" s="1281" t="s">
        <v>2568</v>
      </c>
      <c r="B4" s="216" t="s">
        <v>2569</v>
      </c>
      <c r="C4" s="1283" t="s">
        <v>2570</v>
      </c>
      <c r="D4" s="1285" t="s">
        <v>2571</v>
      </c>
      <c r="E4" s="1285" t="s">
        <v>2572</v>
      </c>
      <c r="F4" s="1296" t="s">
        <v>2573</v>
      </c>
      <c r="G4" s="1297"/>
      <c r="H4" s="1285" t="s">
        <v>3789</v>
      </c>
      <c r="I4" s="1301" t="s">
        <v>2574</v>
      </c>
      <c r="J4" s="1012"/>
    </row>
    <row r="5" spans="1:10" customFormat="1" ht="29.85" customHeight="1" thickBot="1">
      <c r="A5" s="1282"/>
      <c r="B5" s="4" t="s">
        <v>2575</v>
      </c>
      <c r="C5" s="1284"/>
      <c r="D5" s="1286"/>
      <c r="E5" s="1286"/>
      <c r="F5" s="5" t="s">
        <v>2576</v>
      </c>
      <c r="G5" s="724" t="s">
        <v>4447</v>
      </c>
      <c r="H5" s="1303"/>
      <c r="I5" s="1302"/>
      <c r="J5" s="1008" t="s">
        <v>694</v>
      </c>
    </row>
    <row r="6" spans="1:10" s="774" customFormat="1" ht="29.85" customHeight="1" thickBot="1">
      <c r="A6" s="768"/>
      <c r="B6" s="769"/>
      <c r="C6" s="790" t="s">
        <v>4580</v>
      </c>
      <c r="D6" s="771"/>
      <c r="E6" s="771"/>
      <c r="F6" s="1079"/>
      <c r="G6" s="772">
        <f>SUM(G7+G22+G78)</f>
        <v>0</v>
      </c>
      <c r="H6" s="770"/>
      <c r="I6" s="773"/>
      <c r="J6" s="1005" t="str">
        <f t="shared" ref="J6:J37" si="0">IF((ISBLANK(D6)),"",IF(G6&lt;=0,"CHYBNÁ CENA",""))</f>
        <v/>
      </c>
    </row>
    <row r="7" spans="1:10" ht="29.85" customHeight="1" thickBot="1">
      <c r="A7" s="436"/>
      <c r="B7" s="437"/>
      <c r="C7" s="438" t="s">
        <v>3368</v>
      </c>
      <c r="D7" s="439"/>
      <c r="E7" s="439"/>
      <c r="F7" s="1080"/>
      <c r="G7" s="435">
        <f>SUM(G8)</f>
        <v>0</v>
      </c>
      <c r="H7" s="438"/>
      <c r="I7" s="440"/>
      <c r="J7" s="1005" t="str">
        <f t="shared" si="0"/>
        <v/>
      </c>
    </row>
    <row r="8" spans="1:10" ht="29.85" customHeight="1" thickBot="1">
      <c r="A8" s="441"/>
      <c r="B8" s="434"/>
      <c r="C8" s="442" t="s">
        <v>3369</v>
      </c>
      <c r="D8" s="444"/>
      <c r="E8" s="444"/>
      <c r="F8" s="1081"/>
      <c r="G8" s="435">
        <f>SUM(G9:G21)</f>
        <v>0</v>
      </c>
      <c r="H8" s="443"/>
      <c r="I8" s="445"/>
      <c r="J8" s="1005" t="str">
        <f t="shared" si="0"/>
        <v/>
      </c>
    </row>
    <row r="9" spans="1:10" ht="255">
      <c r="A9" s="446" t="s">
        <v>2565</v>
      </c>
      <c r="B9" s="447" t="s">
        <v>3370</v>
      </c>
      <c r="C9" s="448" t="s">
        <v>3371</v>
      </c>
      <c r="D9" s="449" t="s">
        <v>1745</v>
      </c>
      <c r="E9" s="449">
        <v>106</v>
      </c>
      <c r="F9" s="1082"/>
      <c r="G9" s="450">
        <f t="shared" ref="G9:G21" si="1">(E9*F9)</f>
        <v>0</v>
      </c>
      <c r="H9" s="449" t="s">
        <v>1744</v>
      </c>
      <c r="I9" s="451" t="s">
        <v>2565</v>
      </c>
      <c r="J9" s="1005" t="str">
        <f t="shared" si="0"/>
        <v>CHYBNÁ CENA</v>
      </c>
    </row>
    <row r="10" spans="1:10" ht="25.5">
      <c r="A10" s="453" t="s">
        <v>2565</v>
      </c>
      <c r="B10" s="454" t="s">
        <v>1746</v>
      </c>
      <c r="C10" s="455" t="s">
        <v>1747</v>
      </c>
      <c r="D10" s="456" t="s">
        <v>1745</v>
      </c>
      <c r="E10" s="456">
        <v>21.2</v>
      </c>
      <c r="F10" s="1083"/>
      <c r="G10" s="457">
        <f t="shared" si="1"/>
        <v>0</v>
      </c>
      <c r="H10" s="456" t="s">
        <v>1748</v>
      </c>
      <c r="I10" s="458" t="s">
        <v>2565</v>
      </c>
      <c r="J10" s="1005" t="str">
        <f t="shared" si="0"/>
        <v>CHYBNÁ CENA</v>
      </c>
    </row>
    <row r="11" spans="1:10" ht="25.5">
      <c r="A11" s="453" t="s">
        <v>2565</v>
      </c>
      <c r="B11" s="454" t="s">
        <v>1749</v>
      </c>
      <c r="C11" s="455" t="s">
        <v>1750</v>
      </c>
      <c r="D11" s="456" t="s">
        <v>1751</v>
      </c>
      <c r="E11" s="456">
        <v>220</v>
      </c>
      <c r="F11" s="1083"/>
      <c r="G11" s="457">
        <f t="shared" si="1"/>
        <v>0</v>
      </c>
      <c r="H11" s="456" t="s">
        <v>1748</v>
      </c>
      <c r="I11" s="458" t="s">
        <v>2565</v>
      </c>
      <c r="J11" s="1005" t="str">
        <f t="shared" si="0"/>
        <v>CHYBNÁ CENA</v>
      </c>
    </row>
    <row r="12" spans="1:10" ht="25.5">
      <c r="A12" s="453" t="s">
        <v>2565</v>
      </c>
      <c r="B12" s="454" t="s">
        <v>1752</v>
      </c>
      <c r="C12" s="455" t="s">
        <v>1753</v>
      </c>
      <c r="D12" s="456" t="s">
        <v>1751</v>
      </c>
      <c r="E12" s="456">
        <v>220</v>
      </c>
      <c r="F12" s="1083"/>
      <c r="G12" s="457">
        <f t="shared" si="1"/>
        <v>0</v>
      </c>
      <c r="H12" s="456" t="s">
        <v>1748</v>
      </c>
      <c r="I12" s="458" t="s">
        <v>2565</v>
      </c>
      <c r="J12" s="1005" t="str">
        <f t="shared" si="0"/>
        <v>CHYBNÁ CENA</v>
      </c>
    </row>
    <row r="13" spans="1:10" ht="25.5">
      <c r="A13" s="453" t="s">
        <v>2565</v>
      </c>
      <c r="B13" s="454" t="s">
        <v>1754</v>
      </c>
      <c r="C13" s="455" t="s">
        <v>1755</v>
      </c>
      <c r="D13" s="456" t="s">
        <v>1745</v>
      </c>
      <c r="E13" s="456">
        <v>106</v>
      </c>
      <c r="F13" s="1083"/>
      <c r="G13" s="457">
        <f t="shared" si="1"/>
        <v>0</v>
      </c>
      <c r="H13" s="456" t="s">
        <v>1748</v>
      </c>
      <c r="I13" s="458" t="s">
        <v>2565</v>
      </c>
      <c r="J13" s="1005" t="str">
        <f t="shared" si="0"/>
        <v>CHYBNÁ CENA</v>
      </c>
    </row>
    <row r="14" spans="1:10" ht="25.5">
      <c r="A14" s="453" t="s">
        <v>2565</v>
      </c>
      <c r="B14" s="454" t="s">
        <v>1756</v>
      </c>
      <c r="C14" s="455" t="s">
        <v>1757</v>
      </c>
      <c r="D14" s="456" t="s">
        <v>1745</v>
      </c>
      <c r="E14" s="456">
        <v>106</v>
      </c>
      <c r="F14" s="1083"/>
      <c r="G14" s="457">
        <f t="shared" si="1"/>
        <v>0</v>
      </c>
      <c r="H14" s="456" t="s">
        <v>1748</v>
      </c>
      <c r="I14" s="458" t="s">
        <v>2565</v>
      </c>
      <c r="J14" s="1005" t="str">
        <f t="shared" si="0"/>
        <v>CHYBNÁ CENA</v>
      </c>
    </row>
    <row r="15" spans="1:10" ht="25.5">
      <c r="A15" s="453" t="s">
        <v>2565</v>
      </c>
      <c r="B15" s="454" t="s">
        <v>1758</v>
      </c>
      <c r="C15" s="455" t="s">
        <v>1759</v>
      </c>
      <c r="D15" s="456" t="s">
        <v>1745</v>
      </c>
      <c r="E15" s="456">
        <v>52</v>
      </c>
      <c r="F15" s="1083"/>
      <c r="G15" s="457">
        <f t="shared" si="1"/>
        <v>0</v>
      </c>
      <c r="H15" s="456" t="s">
        <v>1748</v>
      </c>
      <c r="I15" s="458" t="s">
        <v>2565</v>
      </c>
      <c r="J15" s="1005" t="str">
        <f t="shared" si="0"/>
        <v>CHYBNÁ CENA</v>
      </c>
    </row>
    <row r="16" spans="1:10" ht="25.5">
      <c r="A16" s="453" t="s">
        <v>2565</v>
      </c>
      <c r="B16" s="454" t="s">
        <v>1760</v>
      </c>
      <c r="C16" s="455" t="s">
        <v>1761</v>
      </c>
      <c r="D16" s="456" t="s">
        <v>1745</v>
      </c>
      <c r="E16" s="456">
        <v>52</v>
      </c>
      <c r="F16" s="1083"/>
      <c r="G16" s="457">
        <f t="shared" si="1"/>
        <v>0</v>
      </c>
      <c r="H16" s="456" t="s">
        <v>1748</v>
      </c>
      <c r="I16" s="458" t="s">
        <v>2565</v>
      </c>
      <c r="J16" s="1005" t="str">
        <f t="shared" si="0"/>
        <v>CHYBNÁ CENA</v>
      </c>
    </row>
    <row r="17" spans="1:10">
      <c r="A17" s="453" t="s">
        <v>2565</v>
      </c>
      <c r="B17" s="454" t="s">
        <v>1762</v>
      </c>
      <c r="C17" s="455" t="s">
        <v>1763</v>
      </c>
      <c r="D17" s="456" t="s">
        <v>1745</v>
      </c>
      <c r="E17" s="456">
        <v>52</v>
      </c>
      <c r="F17" s="1083"/>
      <c r="G17" s="457">
        <f t="shared" si="1"/>
        <v>0</v>
      </c>
      <c r="H17" s="456" t="s">
        <v>1748</v>
      </c>
      <c r="I17" s="458" t="s">
        <v>2565</v>
      </c>
      <c r="J17" s="1005" t="str">
        <f t="shared" si="0"/>
        <v>CHYBNÁ CENA</v>
      </c>
    </row>
    <row r="18" spans="1:10" ht="25.5">
      <c r="A18" s="453" t="s">
        <v>2565</v>
      </c>
      <c r="B18" s="454" t="s">
        <v>1764</v>
      </c>
      <c r="C18" s="455" t="s">
        <v>1765</v>
      </c>
      <c r="D18" s="456" t="s">
        <v>1766</v>
      </c>
      <c r="E18" s="456">
        <v>83.2</v>
      </c>
      <c r="F18" s="1083"/>
      <c r="G18" s="457">
        <f t="shared" si="1"/>
        <v>0</v>
      </c>
      <c r="H18" s="456" t="s">
        <v>1748</v>
      </c>
      <c r="I18" s="458" t="s">
        <v>2565</v>
      </c>
      <c r="J18" s="1005" t="str">
        <f t="shared" si="0"/>
        <v>CHYBNÁ CENA</v>
      </c>
    </row>
    <row r="19" spans="1:10" ht="25.5">
      <c r="A19" s="453" t="s">
        <v>2565</v>
      </c>
      <c r="B19" s="454" t="s">
        <v>1767</v>
      </c>
      <c r="C19" s="455" t="s">
        <v>1768</v>
      </c>
      <c r="D19" s="456" t="s">
        <v>1745</v>
      </c>
      <c r="E19" s="456">
        <v>54</v>
      </c>
      <c r="F19" s="1083"/>
      <c r="G19" s="457">
        <f t="shared" si="1"/>
        <v>0</v>
      </c>
      <c r="H19" s="456" t="s">
        <v>1748</v>
      </c>
      <c r="I19" s="458" t="s">
        <v>2565</v>
      </c>
      <c r="J19" s="1005" t="str">
        <f t="shared" si="0"/>
        <v>CHYBNÁ CENA</v>
      </c>
    </row>
    <row r="20" spans="1:10" ht="38.25">
      <c r="A20" s="453" t="s">
        <v>2565</v>
      </c>
      <c r="B20" s="454" t="s">
        <v>1769</v>
      </c>
      <c r="C20" s="455" t="s">
        <v>1770</v>
      </c>
      <c r="D20" s="456" t="s">
        <v>1745</v>
      </c>
      <c r="E20" s="456">
        <v>46</v>
      </c>
      <c r="F20" s="1083"/>
      <c r="G20" s="457">
        <f t="shared" si="1"/>
        <v>0</v>
      </c>
      <c r="H20" s="456" t="s">
        <v>1748</v>
      </c>
      <c r="I20" s="458" t="s">
        <v>2565</v>
      </c>
      <c r="J20" s="1005" t="str">
        <f t="shared" si="0"/>
        <v>CHYBNÁ CENA</v>
      </c>
    </row>
    <row r="21" spans="1:10" ht="26.25" thickBot="1">
      <c r="A21" s="453" t="s">
        <v>2565</v>
      </c>
      <c r="B21" s="454" t="s">
        <v>1771</v>
      </c>
      <c r="C21" s="455" t="s">
        <v>1772</v>
      </c>
      <c r="D21" s="456" t="s">
        <v>1745</v>
      </c>
      <c r="E21" s="456">
        <v>2.5</v>
      </c>
      <c r="F21" s="1083"/>
      <c r="G21" s="457">
        <f t="shared" si="1"/>
        <v>0</v>
      </c>
      <c r="H21" s="456" t="s">
        <v>1773</v>
      </c>
      <c r="I21" s="458" t="s">
        <v>2565</v>
      </c>
      <c r="J21" s="1005" t="str">
        <f t="shared" si="0"/>
        <v>CHYBNÁ CENA</v>
      </c>
    </row>
    <row r="22" spans="1:10" s="488" customFormat="1" ht="18.75" thickBot="1">
      <c r="A22" s="482" t="s">
        <v>2565</v>
      </c>
      <c r="B22" s="483"/>
      <c r="C22" s="484" t="s">
        <v>3186</v>
      </c>
      <c r="D22" s="483"/>
      <c r="E22" s="483"/>
      <c r="F22" s="1084"/>
      <c r="G22" s="486">
        <f>SUM(G23+G73)</f>
        <v>0</v>
      </c>
      <c r="H22" s="485"/>
      <c r="I22" s="487" t="s">
        <v>2565</v>
      </c>
      <c r="J22" s="1005" t="str">
        <f t="shared" si="0"/>
        <v/>
      </c>
    </row>
    <row r="23" spans="1:10" s="488" customFormat="1" ht="36">
      <c r="A23" s="482" t="s">
        <v>2565</v>
      </c>
      <c r="B23" s="483"/>
      <c r="C23" s="484" t="s">
        <v>1774</v>
      </c>
      <c r="D23" s="483"/>
      <c r="E23" s="483"/>
      <c r="F23" s="1084"/>
      <c r="G23" s="486">
        <f>SUM(G24:G72)</f>
        <v>0</v>
      </c>
      <c r="H23" s="485"/>
      <c r="I23" s="487" t="s">
        <v>2565</v>
      </c>
      <c r="J23" s="1005" t="str">
        <f t="shared" si="0"/>
        <v/>
      </c>
    </row>
    <row r="24" spans="1:10" ht="51">
      <c r="A24" s="453" t="s">
        <v>2565</v>
      </c>
      <c r="B24" s="454" t="s">
        <v>1775</v>
      </c>
      <c r="C24" s="455" t="s">
        <v>1776</v>
      </c>
      <c r="D24" s="456" t="s">
        <v>4492</v>
      </c>
      <c r="E24" s="456">
        <v>260</v>
      </c>
      <c r="F24" s="1083"/>
      <c r="G24" s="457">
        <f t="shared" ref="G24:G72" si="2">(E24*F24)</f>
        <v>0</v>
      </c>
      <c r="H24" s="456" t="s">
        <v>1777</v>
      </c>
      <c r="I24" s="458" t="s">
        <v>2565</v>
      </c>
      <c r="J24" s="1005" t="str">
        <f t="shared" si="0"/>
        <v>CHYBNÁ CENA</v>
      </c>
    </row>
    <row r="25" spans="1:10" ht="51">
      <c r="A25" s="453"/>
      <c r="B25" s="454" t="s">
        <v>1778</v>
      </c>
      <c r="C25" s="455" t="s">
        <v>3809</v>
      </c>
      <c r="D25" s="456" t="s">
        <v>4492</v>
      </c>
      <c r="E25" s="456">
        <v>101</v>
      </c>
      <c r="F25" s="1083"/>
      <c r="G25" s="457">
        <f t="shared" si="2"/>
        <v>0</v>
      </c>
      <c r="H25" s="456" t="s">
        <v>1777</v>
      </c>
      <c r="I25" s="458"/>
      <c r="J25" s="1005" t="str">
        <f t="shared" si="0"/>
        <v>CHYBNÁ CENA</v>
      </c>
    </row>
    <row r="26" spans="1:10" ht="51">
      <c r="A26" s="453"/>
      <c r="B26" s="454" t="s">
        <v>3810</v>
      </c>
      <c r="C26" s="455" t="s">
        <v>3771</v>
      </c>
      <c r="D26" s="456" t="s">
        <v>4492</v>
      </c>
      <c r="E26" s="456">
        <v>70</v>
      </c>
      <c r="F26" s="1083"/>
      <c r="G26" s="457">
        <f t="shared" si="2"/>
        <v>0</v>
      </c>
      <c r="H26" s="456" t="s">
        <v>1777</v>
      </c>
      <c r="I26" s="458"/>
      <c r="J26" s="1005" t="str">
        <f t="shared" si="0"/>
        <v>CHYBNÁ CENA</v>
      </c>
    </row>
    <row r="27" spans="1:10" s="452" customFormat="1" ht="51">
      <c r="A27" s="453"/>
      <c r="B27" s="454" t="s">
        <v>3772</v>
      </c>
      <c r="C27" s="455" t="s">
        <v>3773</v>
      </c>
      <c r="D27" s="468" t="s">
        <v>4492</v>
      </c>
      <c r="E27" s="468">
        <v>173</v>
      </c>
      <c r="F27" s="1083"/>
      <c r="G27" s="457">
        <f t="shared" si="2"/>
        <v>0</v>
      </c>
      <c r="H27" s="468" t="s">
        <v>1777</v>
      </c>
      <c r="I27" s="458"/>
      <c r="J27" s="1005" t="str">
        <f t="shared" si="0"/>
        <v>CHYBNÁ CENA</v>
      </c>
    </row>
    <row r="28" spans="1:10" s="452" customFormat="1" ht="51">
      <c r="A28" s="453"/>
      <c r="B28" s="454" t="s">
        <v>3774</v>
      </c>
      <c r="C28" s="455" t="s">
        <v>3775</v>
      </c>
      <c r="D28" s="468" t="s">
        <v>4492</v>
      </c>
      <c r="E28" s="468">
        <v>136</v>
      </c>
      <c r="F28" s="1083"/>
      <c r="G28" s="457">
        <f t="shared" si="2"/>
        <v>0</v>
      </c>
      <c r="H28" s="468" t="s">
        <v>1777</v>
      </c>
      <c r="I28" s="458"/>
      <c r="J28" s="1005" t="str">
        <f t="shared" si="0"/>
        <v>CHYBNÁ CENA</v>
      </c>
    </row>
    <row r="29" spans="1:10" s="452" customFormat="1" ht="51">
      <c r="A29" s="453"/>
      <c r="B29" s="454" t="s">
        <v>3776</v>
      </c>
      <c r="C29" s="455" t="s">
        <v>3835</v>
      </c>
      <c r="D29" s="468" t="s">
        <v>4492</v>
      </c>
      <c r="E29" s="468">
        <v>26.5</v>
      </c>
      <c r="F29" s="1083"/>
      <c r="G29" s="457">
        <f t="shared" si="2"/>
        <v>0</v>
      </c>
      <c r="H29" s="468" t="s">
        <v>1777</v>
      </c>
      <c r="I29" s="458"/>
      <c r="J29" s="1005" t="str">
        <f t="shared" si="0"/>
        <v>CHYBNÁ CENA</v>
      </c>
    </row>
    <row r="30" spans="1:10" ht="51">
      <c r="A30" s="453"/>
      <c r="B30" s="454" t="s">
        <v>3836</v>
      </c>
      <c r="C30" s="469" t="s">
        <v>236</v>
      </c>
      <c r="D30" s="456" t="s">
        <v>4492</v>
      </c>
      <c r="E30" s="456">
        <v>112</v>
      </c>
      <c r="F30" s="1083"/>
      <c r="G30" s="457">
        <f t="shared" si="2"/>
        <v>0</v>
      </c>
      <c r="H30" s="456" t="s">
        <v>3837</v>
      </c>
      <c r="I30" s="458"/>
      <c r="J30" s="1005" t="str">
        <f t="shared" si="0"/>
        <v>CHYBNÁ CENA</v>
      </c>
    </row>
    <row r="31" spans="1:10" s="463" customFormat="1" ht="51">
      <c r="A31" s="459"/>
      <c r="B31" s="454" t="s">
        <v>3838</v>
      </c>
      <c r="C31" s="464" t="s">
        <v>237</v>
      </c>
      <c r="D31" s="456" t="s">
        <v>4492</v>
      </c>
      <c r="E31" s="456">
        <v>20</v>
      </c>
      <c r="F31" s="1085"/>
      <c r="G31" s="460">
        <f t="shared" si="2"/>
        <v>0</v>
      </c>
      <c r="H31" s="456" t="s">
        <v>3837</v>
      </c>
      <c r="I31" s="461"/>
      <c r="J31" s="1005" t="str">
        <f t="shared" si="0"/>
        <v>CHYBNÁ CENA</v>
      </c>
    </row>
    <row r="32" spans="1:10" s="463" customFormat="1" ht="51">
      <c r="A32" s="459"/>
      <c r="B32" s="454" t="s">
        <v>3846</v>
      </c>
      <c r="C32" s="464" t="s">
        <v>1605</v>
      </c>
      <c r="D32" s="456" t="s">
        <v>4492</v>
      </c>
      <c r="E32" s="456">
        <v>24</v>
      </c>
      <c r="F32" s="1085"/>
      <c r="G32" s="460">
        <f t="shared" si="2"/>
        <v>0</v>
      </c>
      <c r="H32" s="456" t="s">
        <v>3190</v>
      </c>
      <c r="I32" s="461"/>
      <c r="J32" s="1005" t="str">
        <f t="shared" si="0"/>
        <v>CHYBNÁ CENA</v>
      </c>
    </row>
    <row r="33" spans="1:10" ht="51">
      <c r="A33" s="453"/>
      <c r="B33" s="454" t="s">
        <v>3849</v>
      </c>
      <c r="C33" s="469" t="s">
        <v>1606</v>
      </c>
      <c r="D33" s="456" t="s">
        <v>4492</v>
      </c>
      <c r="E33" s="456">
        <v>2.5</v>
      </c>
      <c r="F33" s="1083"/>
      <c r="G33" s="457">
        <f t="shared" si="2"/>
        <v>0</v>
      </c>
      <c r="H33" s="456" t="s">
        <v>3190</v>
      </c>
      <c r="I33" s="458"/>
      <c r="J33" s="1005" t="str">
        <f t="shared" si="0"/>
        <v>CHYBNÁ CENA</v>
      </c>
    </row>
    <row r="34" spans="1:10" s="463" customFormat="1" ht="51">
      <c r="A34" s="459"/>
      <c r="B34" s="454" t="s">
        <v>3851</v>
      </c>
      <c r="C34" s="464" t="s">
        <v>1607</v>
      </c>
      <c r="D34" s="456" t="s">
        <v>4492</v>
      </c>
      <c r="E34" s="456">
        <v>16</v>
      </c>
      <c r="F34" s="1085"/>
      <c r="G34" s="460">
        <f t="shared" si="2"/>
        <v>0</v>
      </c>
      <c r="H34" s="456" t="s">
        <v>3190</v>
      </c>
      <c r="I34" s="461"/>
      <c r="J34" s="1005" t="str">
        <f t="shared" si="0"/>
        <v>CHYBNÁ CENA</v>
      </c>
    </row>
    <row r="35" spans="1:10" s="463" customFormat="1" ht="51">
      <c r="A35" s="459"/>
      <c r="B35" s="454" t="s">
        <v>3853</v>
      </c>
      <c r="C35" s="464" t="s">
        <v>1608</v>
      </c>
      <c r="D35" s="456" t="s">
        <v>4492</v>
      </c>
      <c r="E35" s="456">
        <v>28</v>
      </c>
      <c r="F35" s="1085"/>
      <c r="G35" s="460">
        <f t="shared" si="2"/>
        <v>0</v>
      </c>
      <c r="H35" s="456" t="s">
        <v>3190</v>
      </c>
      <c r="I35" s="461"/>
      <c r="J35" s="1005" t="str">
        <f t="shared" si="0"/>
        <v>CHYBNÁ CENA</v>
      </c>
    </row>
    <row r="36" spans="1:10" s="463" customFormat="1" ht="51">
      <c r="A36" s="459" t="s">
        <v>2565</v>
      </c>
      <c r="B36" s="454" t="s">
        <v>3855</v>
      </c>
      <c r="C36" s="464" t="s">
        <v>3839</v>
      </c>
      <c r="D36" s="456" t="s">
        <v>4492</v>
      </c>
      <c r="E36" s="456">
        <v>17</v>
      </c>
      <c r="F36" s="1085"/>
      <c r="G36" s="460">
        <f t="shared" si="2"/>
        <v>0</v>
      </c>
      <c r="H36" s="456" t="s">
        <v>3190</v>
      </c>
      <c r="I36" s="461" t="s">
        <v>2565</v>
      </c>
      <c r="J36" s="1005" t="str">
        <f t="shared" si="0"/>
        <v>CHYBNÁ CENA</v>
      </c>
    </row>
    <row r="37" spans="1:10" s="463" customFormat="1" ht="51">
      <c r="A37" s="459"/>
      <c r="B37" s="454" t="s">
        <v>3857</v>
      </c>
      <c r="C37" s="464" t="s">
        <v>3840</v>
      </c>
      <c r="D37" s="456" t="s">
        <v>4492</v>
      </c>
      <c r="E37" s="456">
        <v>2</v>
      </c>
      <c r="F37" s="1085"/>
      <c r="G37" s="460">
        <f t="shared" si="2"/>
        <v>0</v>
      </c>
      <c r="H37" s="456" t="s">
        <v>3190</v>
      </c>
      <c r="I37" s="461"/>
      <c r="J37" s="1005" t="str">
        <f t="shared" si="0"/>
        <v>CHYBNÁ CENA</v>
      </c>
    </row>
    <row r="38" spans="1:10" s="463" customFormat="1" ht="51">
      <c r="A38" s="459"/>
      <c r="B38" s="454" t="s">
        <v>3860</v>
      </c>
      <c r="C38" s="464" t="s">
        <v>3841</v>
      </c>
      <c r="D38" s="456" t="s">
        <v>4492</v>
      </c>
      <c r="E38" s="456">
        <v>18</v>
      </c>
      <c r="F38" s="1085"/>
      <c r="G38" s="460">
        <f t="shared" si="2"/>
        <v>0</v>
      </c>
      <c r="H38" s="456" t="s">
        <v>3190</v>
      </c>
      <c r="I38" s="461"/>
      <c r="J38" s="1005" t="str">
        <f t="shared" ref="J38:J69" si="3">IF((ISBLANK(D38)),"",IF(G38&lt;=0,"CHYBNÁ CENA",""))</f>
        <v>CHYBNÁ CENA</v>
      </c>
    </row>
    <row r="39" spans="1:10" s="463" customFormat="1" ht="51">
      <c r="A39" s="459"/>
      <c r="B39" s="454" t="s">
        <v>3863</v>
      </c>
      <c r="C39" s="464" t="s">
        <v>3842</v>
      </c>
      <c r="D39" s="456" t="s">
        <v>4492</v>
      </c>
      <c r="E39" s="456">
        <v>15</v>
      </c>
      <c r="F39" s="1085"/>
      <c r="G39" s="460">
        <f t="shared" si="2"/>
        <v>0</v>
      </c>
      <c r="H39" s="456" t="s">
        <v>3190</v>
      </c>
      <c r="I39" s="461"/>
      <c r="J39" s="1005" t="str">
        <f t="shared" si="3"/>
        <v>CHYBNÁ CENA</v>
      </c>
    </row>
    <row r="40" spans="1:10" s="463" customFormat="1" ht="51">
      <c r="A40" s="459"/>
      <c r="B40" s="454" t="s">
        <v>3867</v>
      </c>
      <c r="C40" s="464" t="s">
        <v>3843</v>
      </c>
      <c r="D40" s="456" t="s">
        <v>4492</v>
      </c>
      <c r="E40" s="456">
        <v>22</v>
      </c>
      <c r="F40" s="1085"/>
      <c r="G40" s="460">
        <f t="shared" si="2"/>
        <v>0</v>
      </c>
      <c r="H40" s="456" t="s">
        <v>3190</v>
      </c>
      <c r="I40" s="461"/>
      <c r="J40" s="1005" t="str">
        <f t="shared" si="3"/>
        <v>CHYBNÁ CENA</v>
      </c>
    </row>
    <row r="41" spans="1:10" s="463" customFormat="1" ht="51">
      <c r="A41" s="459"/>
      <c r="B41" s="454" t="s">
        <v>3869</v>
      </c>
      <c r="C41" s="464" t="s">
        <v>3844</v>
      </c>
      <c r="D41" s="456" t="s">
        <v>4492</v>
      </c>
      <c r="E41" s="456">
        <v>27</v>
      </c>
      <c r="F41" s="1085"/>
      <c r="G41" s="460">
        <f t="shared" si="2"/>
        <v>0</v>
      </c>
      <c r="H41" s="456" t="s">
        <v>3190</v>
      </c>
      <c r="I41" s="461"/>
      <c r="J41" s="1005" t="str">
        <f t="shared" si="3"/>
        <v>CHYBNÁ CENA</v>
      </c>
    </row>
    <row r="42" spans="1:10" s="467" customFormat="1" ht="51">
      <c r="A42" s="465"/>
      <c r="B42" s="454" t="s">
        <v>3871</v>
      </c>
      <c r="C42" s="455" t="s">
        <v>3845</v>
      </c>
      <c r="D42" s="456" t="s">
        <v>4492</v>
      </c>
      <c r="E42" s="456">
        <v>16</v>
      </c>
      <c r="F42" s="1083"/>
      <c r="G42" s="457">
        <f t="shared" si="2"/>
        <v>0</v>
      </c>
      <c r="H42" s="456" t="s">
        <v>3190</v>
      </c>
      <c r="I42" s="466"/>
      <c r="J42" s="1005" t="str">
        <f t="shared" si="3"/>
        <v>CHYBNÁ CENA</v>
      </c>
    </row>
    <row r="43" spans="1:10" s="452" customFormat="1" ht="38.25">
      <c r="A43" s="453"/>
      <c r="B43" s="454" t="s">
        <v>2263</v>
      </c>
      <c r="C43" s="455" t="s">
        <v>3847</v>
      </c>
      <c r="D43" s="468" t="s">
        <v>4492</v>
      </c>
      <c r="E43" s="468">
        <v>126</v>
      </c>
      <c r="F43" s="1083"/>
      <c r="G43" s="457">
        <f t="shared" si="2"/>
        <v>0</v>
      </c>
      <c r="H43" s="468" t="s">
        <v>3848</v>
      </c>
      <c r="I43" s="458"/>
      <c r="J43" s="1005" t="str">
        <f t="shared" si="3"/>
        <v>CHYBNÁ CENA</v>
      </c>
    </row>
    <row r="44" spans="1:10" ht="38.25">
      <c r="A44" s="453"/>
      <c r="B44" s="454" t="s">
        <v>4509</v>
      </c>
      <c r="C44" s="455" t="s">
        <v>3850</v>
      </c>
      <c r="D44" s="456" t="s">
        <v>4492</v>
      </c>
      <c r="E44" s="456">
        <v>29</v>
      </c>
      <c r="F44" s="1083"/>
      <c r="G44" s="457">
        <f t="shared" si="2"/>
        <v>0</v>
      </c>
      <c r="H44" s="456" t="s">
        <v>3848</v>
      </c>
      <c r="I44" s="458"/>
      <c r="J44" s="1005" t="str">
        <f t="shared" si="3"/>
        <v>CHYBNÁ CENA</v>
      </c>
    </row>
    <row r="45" spans="1:10" ht="25.5">
      <c r="A45" s="453"/>
      <c r="B45" s="454" t="s">
        <v>4511</v>
      </c>
      <c r="C45" s="455" t="s">
        <v>3852</v>
      </c>
      <c r="D45" s="456" t="s">
        <v>4492</v>
      </c>
      <c r="E45" s="456">
        <v>24</v>
      </c>
      <c r="F45" s="1083"/>
      <c r="G45" s="457">
        <f t="shared" si="2"/>
        <v>0</v>
      </c>
      <c r="H45" s="456" t="s">
        <v>3848</v>
      </c>
      <c r="I45" s="458"/>
      <c r="J45" s="1005" t="str">
        <f t="shared" si="3"/>
        <v>CHYBNÁ CENA</v>
      </c>
    </row>
    <row r="46" spans="1:10" ht="38.25">
      <c r="A46" s="453"/>
      <c r="B46" s="454" t="s">
        <v>4513</v>
      </c>
      <c r="C46" s="455" t="s">
        <v>3854</v>
      </c>
      <c r="D46" s="456" t="s">
        <v>4492</v>
      </c>
      <c r="E46" s="456">
        <v>25.5</v>
      </c>
      <c r="F46" s="1083"/>
      <c r="G46" s="457">
        <f t="shared" si="2"/>
        <v>0</v>
      </c>
      <c r="H46" s="456" t="s">
        <v>3848</v>
      </c>
      <c r="I46" s="458"/>
      <c r="J46" s="1005" t="str">
        <f t="shared" si="3"/>
        <v>CHYBNÁ CENA</v>
      </c>
    </row>
    <row r="47" spans="1:10" ht="63.75">
      <c r="A47" s="453"/>
      <c r="B47" s="454" t="s">
        <v>4515</v>
      </c>
      <c r="C47" s="455" t="s">
        <v>3856</v>
      </c>
      <c r="D47" s="456" t="s">
        <v>4492</v>
      </c>
      <c r="E47" s="456">
        <v>5.5</v>
      </c>
      <c r="F47" s="1083"/>
      <c r="G47" s="457">
        <f t="shared" si="2"/>
        <v>0</v>
      </c>
      <c r="H47" s="456" t="s">
        <v>3190</v>
      </c>
      <c r="I47" s="458"/>
      <c r="J47" s="1005" t="str">
        <f t="shared" si="3"/>
        <v>CHYBNÁ CENA</v>
      </c>
    </row>
    <row r="48" spans="1:10" ht="63.75">
      <c r="A48" s="453"/>
      <c r="B48" s="454" t="s">
        <v>1609</v>
      </c>
      <c r="C48" s="455" t="s">
        <v>3858</v>
      </c>
      <c r="D48" s="456" t="s">
        <v>4492</v>
      </c>
      <c r="E48" s="456">
        <v>11</v>
      </c>
      <c r="F48" s="1083"/>
      <c r="G48" s="457">
        <f t="shared" si="2"/>
        <v>0</v>
      </c>
      <c r="H48" s="456" t="s">
        <v>3859</v>
      </c>
      <c r="I48" s="458"/>
      <c r="J48" s="1005" t="str">
        <f t="shared" si="3"/>
        <v>CHYBNÁ CENA</v>
      </c>
    </row>
    <row r="49" spans="1:10" s="452" customFormat="1" ht="38.25">
      <c r="A49" s="453"/>
      <c r="B49" s="454" t="s">
        <v>4517</v>
      </c>
      <c r="C49" s="455" t="s">
        <v>3861</v>
      </c>
      <c r="D49" s="468" t="s">
        <v>3792</v>
      </c>
      <c r="E49" s="468">
        <v>4</v>
      </c>
      <c r="F49" s="1083"/>
      <c r="G49" s="457">
        <f t="shared" si="2"/>
        <v>0</v>
      </c>
      <c r="H49" s="468" t="s">
        <v>1777</v>
      </c>
      <c r="I49" s="458"/>
      <c r="J49" s="1005" t="str">
        <f t="shared" si="3"/>
        <v>CHYBNÁ CENA</v>
      </c>
    </row>
    <row r="50" spans="1:10" s="462" customFormat="1" ht="38.25">
      <c r="A50" s="459"/>
      <c r="B50" s="454" t="s">
        <v>1610</v>
      </c>
      <c r="C50" s="464" t="s">
        <v>3862</v>
      </c>
      <c r="D50" s="468" t="s">
        <v>3792</v>
      </c>
      <c r="E50" s="468">
        <v>4</v>
      </c>
      <c r="F50" s="1085"/>
      <c r="G50" s="460">
        <f t="shared" si="2"/>
        <v>0</v>
      </c>
      <c r="H50" s="468" t="s">
        <v>1777</v>
      </c>
      <c r="I50" s="461"/>
      <c r="J50" s="1005" t="str">
        <f t="shared" si="3"/>
        <v>CHYBNÁ CENA</v>
      </c>
    </row>
    <row r="51" spans="1:10" ht="25.5">
      <c r="A51" s="453"/>
      <c r="B51" s="454" t="s">
        <v>4519</v>
      </c>
      <c r="C51" s="469" t="s">
        <v>3864</v>
      </c>
      <c r="D51" s="456" t="s">
        <v>3792</v>
      </c>
      <c r="E51" s="456">
        <v>9</v>
      </c>
      <c r="F51" s="1083"/>
      <c r="G51" s="457">
        <f t="shared" si="2"/>
        <v>0</v>
      </c>
      <c r="H51" s="456" t="s">
        <v>3865</v>
      </c>
      <c r="I51" s="458"/>
      <c r="J51" s="1005" t="str">
        <f t="shared" si="3"/>
        <v>CHYBNÁ CENA</v>
      </c>
    </row>
    <row r="52" spans="1:10" s="463" customFormat="1" ht="25.5">
      <c r="A52" s="459"/>
      <c r="B52" s="454" t="s">
        <v>4521</v>
      </c>
      <c r="C52" s="464" t="s">
        <v>3866</v>
      </c>
      <c r="D52" s="456" t="s">
        <v>3792</v>
      </c>
      <c r="E52" s="456">
        <v>2</v>
      </c>
      <c r="F52" s="1085"/>
      <c r="G52" s="460">
        <f t="shared" si="2"/>
        <v>0</v>
      </c>
      <c r="H52" s="456" t="s">
        <v>3865</v>
      </c>
      <c r="I52" s="461"/>
      <c r="J52" s="1005" t="str">
        <f t="shared" si="3"/>
        <v>CHYBNÁ CENA</v>
      </c>
    </row>
    <row r="53" spans="1:10" ht="25.5">
      <c r="A53" s="453"/>
      <c r="B53" s="454" t="s">
        <v>4523</v>
      </c>
      <c r="C53" s="455" t="s">
        <v>3868</v>
      </c>
      <c r="D53" s="456" t="s">
        <v>3792</v>
      </c>
      <c r="E53" s="456">
        <v>14</v>
      </c>
      <c r="F53" s="1083"/>
      <c r="G53" s="457">
        <f t="shared" si="2"/>
        <v>0</v>
      </c>
      <c r="H53" s="456" t="s">
        <v>3865</v>
      </c>
      <c r="I53" s="458"/>
      <c r="J53" s="1005" t="str">
        <f t="shared" si="3"/>
        <v>CHYBNÁ CENA</v>
      </c>
    </row>
    <row r="54" spans="1:10" ht="25.5">
      <c r="A54" s="453" t="s">
        <v>2565</v>
      </c>
      <c r="B54" s="454" t="s">
        <v>4525</v>
      </c>
      <c r="C54" s="455" t="s">
        <v>3870</v>
      </c>
      <c r="D54" s="456" t="s">
        <v>3792</v>
      </c>
      <c r="E54" s="456">
        <v>2</v>
      </c>
      <c r="F54" s="1083"/>
      <c r="G54" s="457">
        <f t="shared" si="2"/>
        <v>0</v>
      </c>
      <c r="H54" s="456"/>
      <c r="I54" s="458" t="s">
        <v>2565</v>
      </c>
      <c r="J54" s="1005" t="str">
        <f t="shared" si="3"/>
        <v>CHYBNÁ CENA</v>
      </c>
    </row>
    <row r="55" spans="1:10" ht="25.5">
      <c r="A55" s="453" t="s">
        <v>2565</v>
      </c>
      <c r="B55" s="454" t="s">
        <v>4528</v>
      </c>
      <c r="C55" s="455" t="s">
        <v>3872</v>
      </c>
      <c r="D55" s="456" t="s">
        <v>3792</v>
      </c>
      <c r="E55" s="456">
        <v>15</v>
      </c>
      <c r="F55" s="1083"/>
      <c r="G55" s="457">
        <f t="shared" si="2"/>
        <v>0</v>
      </c>
      <c r="H55" s="456" t="s">
        <v>2261</v>
      </c>
      <c r="I55" s="458" t="s">
        <v>2565</v>
      </c>
      <c r="J55" s="1005" t="str">
        <f t="shared" si="3"/>
        <v>CHYBNÁ CENA</v>
      </c>
    </row>
    <row r="56" spans="1:10" s="463" customFormat="1" ht="38.25">
      <c r="A56" s="459" t="s">
        <v>2565</v>
      </c>
      <c r="B56" s="470" t="s">
        <v>4531</v>
      </c>
      <c r="C56" s="464" t="s">
        <v>2262</v>
      </c>
      <c r="D56" s="456" t="s">
        <v>3792</v>
      </c>
      <c r="E56" s="456">
        <v>4</v>
      </c>
      <c r="F56" s="1085"/>
      <c r="G56" s="460">
        <f t="shared" si="2"/>
        <v>0</v>
      </c>
      <c r="H56" s="456" t="s">
        <v>3859</v>
      </c>
      <c r="I56" s="461" t="s">
        <v>2565</v>
      </c>
      <c r="J56" s="1005" t="str">
        <f t="shared" si="3"/>
        <v>CHYBNÁ CENA</v>
      </c>
    </row>
    <row r="57" spans="1:10" s="462" customFormat="1">
      <c r="A57" s="459" t="s">
        <v>2565</v>
      </c>
      <c r="B57" s="470" t="s">
        <v>4533</v>
      </c>
      <c r="C57" s="464" t="s">
        <v>1611</v>
      </c>
      <c r="D57" s="468" t="s">
        <v>3792</v>
      </c>
      <c r="E57" s="468">
        <v>1</v>
      </c>
      <c r="F57" s="1085"/>
      <c r="G57" s="460">
        <f t="shared" si="2"/>
        <v>0</v>
      </c>
      <c r="H57" s="468" t="s">
        <v>2311</v>
      </c>
      <c r="I57" s="461" t="s">
        <v>2565</v>
      </c>
      <c r="J57" s="1005" t="str">
        <f t="shared" si="3"/>
        <v>CHYBNÁ CENA</v>
      </c>
    </row>
    <row r="58" spans="1:10" s="463" customFormat="1" ht="25.5">
      <c r="A58" s="459" t="s">
        <v>2565</v>
      </c>
      <c r="B58" s="470" t="s">
        <v>1612</v>
      </c>
      <c r="C58" s="464" t="s">
        <v>4508</v>
      </c>
      <c r="D58" s="456" t="s">
        <v>3792</v>
      </c>
      <c r="E58" s="456">
        <v>26</v>
      </c>
      <c r="F58" s="1085"/>
      <c r="G58" s="460">
        <f t="shared" si="2"/>
        <v>0</v>
      </c>
      <c r="H58" s="456" t="s">
        <v>3859</v>
      </c>
      <c r="I58" s="461" t="s">
        <v>2565</v>
      </c>
      <c r="J58" s="1005" t="str">
        <f t="shared" si="3"/>
        <v>CHYBNÁ CENA</v>
      </c>
    </row>
    <row r="59" spans="1:10" s="452" customFormat="1" ht="25.5">
      <c r="A59" s="453" t="s">
        <v>2565</v>
      </c>
      <c r="B59" s="471" t="s">
        <v>1613</v>
      </c>
      <c r="C59" s="469" t="s">
        <v>4510</v>
      </c>
      <c r="D59" s="468" t="s">
        <v>3792</v>
      </c>
      <c r="E59" s="468">
        <v>15</v>
      </c>
      <c r="F59" s="1083"/>
      <c r="G59" s="457">
        <f t="shared" si="2"/>
        <v>0</v>
      </c>
      <c r="H59" s="468" t="s">
        <v>2261</v>
      </c>
      <c r="I59" s="458" t="s">
        <v>2565</v>
      </c>
      <c r="J59" s="1005" t="str">
        <f t="shared" si="3"/>
        <v>CHYBNÁ CENA</v>
      </c>
    </row>
    <row r="60" spans="1:10" s="452" customFormat="1" ht="38.25">
      <c r="A60" s="453" t="s">
        <v>2565</v>
      </c>
      <c r="B60" s="471" t="s">
        <v>1614</v>
      </c>
      <c r="C60" s="455" t="s">
        <v>4512</v>
      </c>
      <c r="D60" s="468" t="s">
        <v>3792</v>
      </c>
      <c r="E60" s="468">
        <v>14</v>
      </c>
      <c r="F60" s="1083"/>
      <c r="G60" s="457">
        <f t="shared" si="2"/>
        <v>0</v>
      </c>
      <c r="H60" s="468" t="s">
        <v>1777</v>
      </c>
      <c r="I60" s="458" t="s">
        <v>2565</v>
      </c>
      <c r="J60" s="1005" t="str">
        <f t="shared" si="3"/>
        <v>CHYBNÁ CENA</v>
      </c>
    </row>
    <row r="61" spans="1:10" s="452" customFormat="1" ht="38.25">
      <c r="A61" s="453" t="s">
        <v>2565</v>
      </c>
      <c r="B61" s="471" t="s">
        <v>1615</v>
      </c>
      <c r="C61" s="455" t="s">
        <v>4514</v>
      </c>
      <c r="D61" s="468" t="s">
        <v>3792</v>
      </c>
      <c r="E61" s="468">
        <v>128</v>
      </c>
      <c r="F61" s="1083"/>
      <c r="G61" s="457">
        <f t="shared" si="2"/>
        <v>0</v>
      </c>
      <c r="H61" s="468" t="s">
        <v>1777</v>
      </c>
      <c r="I61" s="458" t="s">
        <v>2565</v>
      </c>
      <c r="J61" s="1005" t="str">
        <f t="shared" si="3"/>
        <v>CHYBNÁ CENA</v>
      </c>
    </row>
    <row r="62" spans="1:10" s="452" customFormat="1" ht="38.25">
      <c r="A62" s="453" t="s">
        <v>2565</v>
      </c>
      <c r="B62" s="471" t="s">
        <v>1616</v>
      </c>
      <c r="C62" s="455" t="s">
        <v>4516</v>
      </c>
      <c r="D62" s="468" t="s">
        <v>3792</v>
      </c>
      <c r="E62" s="468">
        <v>6</v>
      </c>
      <c r="F62" s="1083"/>
      <c r="G62" s="457">
        <f t="shared" si="2"/>
        <v>0</v>
      </c>
      <c r="H62" s="468" t="s">
        <v>1777</v>
      </c>
      <c r="I62" s="458" t="s">
        <v>2565</v>
      </c>
      <c r="J62" s="1005" t="str">
        <f t="shared" si="3"/>
        <v>CHYBNÁ CENA</v>
      </c>
    </row>
    <row r="63" spans="1:10" s="452" customFormat="1" ht="25.5">
      <c r="A63" s="453" t="s">
        <v>2565</v>
      </c>
      <c r="B63" s="471" t="s">
        <v>1617</v>
      </c>
      <c r="C63" s="455" t="s">
        <v>4518</v>
      </c>
      <c r="D63" s="468" t="s">
        <v>3792</v>
      </c>
      <c r="E63" s="468">
        <v>4</v>
      </c>
      <c r="F63" s="1083"/>
      <c r="G63" s="457">
        <f t="shared" si="2"/>
        <v>0</v>
      </c>
      <c r="H63" s="468" t="s">
        <v>3190</v>
      </c>
      <c r="I63" s="458" t="s">
        <v>2565</v>
      </c>
      <c r="J63" s="1005" t="str">
        <f t="shared" si="3"/>
        <v>CHYBNÁ CENA</v>
      </c>
    </row>
    <row r="64" spans="1:10" s="452" customFormat="1" ht="25.5">
      <c r="A64" s="453" t="s">
        <v>2565</v>
      </c>
      <c r="B64" s="471" t="s">
        <v>1618</v>
      </c>
      <c r="C64" s="455" t="s">
        <v>4520</v>
      </c>
      <c r="D64" s="468" t="s">
        <v>3792</v>
      </c>
      <c r="E64" s="468">
        <v>2</v>
      </c>
      <c r="F64" s="1083"/>
      <c r="G64" s="457">
        <f t="shared" si="2"/>
        <v>0</v>
      </c>
      <c r="H64" s="468" t="s">
        <v>3190</v>
      </c>
      <c r="I64" s="458" t="s">
        <v>2565</v>
      </c>
      <c r="J64" s="1005" t="str">
        <f t="shared" si="3"/>
        <v>CHYBNÁ CENA</v>
      </c>
    </row>
    <row r="65" spans="1:63" s="452" customFormat="1" ht="25.5">
      <c r="A65" s="453"/>
      <c r="B65" s="471" t="s">
        <v>1619</v>
      </c>
      <c r="C65" s="455" t="s">
        <v>4522</v>
      </c>
      <c r="D65" s="468" t="s">
        <v>3792</v>
      </c>
      <c r="E65" s="468">
        <v>2</v>
      </c>
      <c r="F65" s="1083"/>
      <c r="G65" s="457">
        <f t="shared" si="2"/>
        <v>0</v>
      </c>
      <c r="H65" s="468" t="s">
        <v>3190</v>
      </c>
      <c r="I65" s="458"/>
      <c r="J65" s="1005" t="str">
        <f t="shared" si="3"/>
        <v>CHYBNÁ CENA</v>
      </c>
    </row>
    <row r="66" spans="1:63" s="452" customFormat="1" ht="25.5">
      <c r="A66" s="453"/>
      <c r="B66" s="471" t="s">
        <v>1620</v>
      </c>
      <c r="C66" s="455" t="s">
        <v>4524</v>
      </c>
      <c r="D66" s="468" t="s">
        <v>3792</v>
      </c>
      <c r="E66" s="468">
        <v>67</v>
      </c>
      <c r="F66" s="1083"/>
      <c r="G66" s="457">
        <f t="shared" si="2"/>
        <v>0</v>
      </c>
      <c r="H66" s="468" t="s">
        <v>2261</v>
      </c>
      <c r="I66" s="458"/>
      <c r="J66" s="1005" t="str">
        <f t="shared" si="3"/>
        <v>CHYBNÁ CENA</v>
      </c>
    </row>
    <row r="67" spans="1:63" ht="25.5">
      <c r="A67" s="453"/>
      <c r="B67" s="471" t="s">
        <v>1621</v>
      </c>
      <c r="C67" s="469" t="s">
        <v>4526</v>
      </c>
      <c r="D67" s="456" t="s">
        <v>3792</v>
      </c>
      <c r="E67" s="456">
        <v>1</v>
      </c>
      <c r="F67" s="1083"/>
      <c r="G67" s="457">
        <f t="shared" si="2"/>
        <v>0</v>
      </c>
      <c r="H67" s="456" t="s">
        <v>4527</v>
      </c>
      <c r="I67" s="458"/>
      <c r="J67" s="1005" t="str">
        <f t="shared" si="3"/>
        <v>CHYBNÁ CENA</v>
      </c>
    </row>
    <row r="68" spans="1:63" ht="25.5">
      <c r="A68" s="453"/>
      <c r="B68" s="471" t="s">
        <v>1622</v>
      </c>
      <c r="C68" s="469" t="s">
        <v>4529</v>
      </c>
      <c r="D68" s="456" t="s">
        <v>3792</v>
      </c>
      <c r="E68" s="456">
        <v>1</v>
      </c>
      <c r="F68" s="1083"/>
      <c r="G68" s="457">
        <f t="shared" si="2"/>
        <v>0</v>
      </c>
      <c r="H68" s="456" t="s">
        <v>4530</v>
      </c>
      <c r="I68" s="458"/>
      <c r="J68" s="1005" t="str">
        <f t="shared" si="3"/>
        <v>CHYBNÁ CENA</v>
      </c>
    </row>
    <row r="69" spans="1:63" ht="25.5">
      <c r="A69" s="453"/>
      <c r="B69" s="471" t="s">
        <v>1623</v>
      </c>
      <c r="C69" s="469" t="s">
        <v>4532</v>
      </c>
      <c r="D69" s="456" t="s">
        <v>2755</v>
      </c>
      <c r="E69" s="456">
        <v>1</v>
      </c>
      <c r="F69" s="1083"/>
      <c r="G69" s="457">
        <f t="shared" si="2"/>
        <v>0</v>
      </c>
      <c r="H69" s="456" t="s">
        <v>1777</v>
      </c>
      <c r="I69" s="458"/>
      <c r="J69" s="1005" t="str">
        <f t="shared" si="3"/>
        <v>CHYBNÁ CENA</v>
      </c>
    </row>
    <row r="70" spans="1:63" s="463" customFormat="1" ht="51">
      <c r="A70" s="459"/>
      <c r="B70" s="470" t="s">
        <v>1624</v>
      </c>
      <c r="C70" s="464" t="s">
        <v>4534</v>
      </c>
      <c r="D70" s="456" t="s">
        <v>2755</v>
      </c>
      <c r="E70" s="456">
        <v>1</v>
      </c>
      <c r="F70" s="1085"/>
      <c r="G70" s="460">
        <f t="shared" si="2"/>
        <v>0</v>
      </c>
      <c r="H70" s="456" t="s">
        <v>4535</v>
      </c>
      <c r="I70" s="461"/>
      <c r="J70" s="1005" t="str">
        <f t="shared" ref="J70:J94" si="4">IF((ISBLANK(D70)),"",IF(G70&lt;=0,"CHYBNÁ CENA",""))</f>
        <v>CHYBNÁ CENA</v>
      </c>
    </row>
    <row r="71" spans="1:63" s="501" customFormat="1" ht="51">
      <c r="A71" s="511"/>
      <c r="B71" s="1274" t="s">
        <v>4855</v>
      </c>
      <c r="C71" s="1275" t="s">
        <v>4856</v>
      </c>
      <c r="D71" s="514" t="s">
        <v>4492</v>
      </c>
      <c r="E71" s="514">
        <v>25</v>
      </c>
      <c r="F71" s="1078"/>
      <c r="G71" s="515">
        <f t="shared" si="2"/>
        <v>0</v>
      </c>
      <c r="H71" s="514" t="s">
        <v>1777</v>
      </c>
      <c r="I71" s="516"/>
      <c r="J71" s="1005" t="str">
        <f t="shared" si="4"/>
        <v>CHYBNÁ CENA</v>
      </c>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row>
    <row r="72" spans="1:63" ht="25.5">
      <c r="A72" s="472"/>
      <c r="B72" s="454" t="s">
        <v>4536</v>
      </c>
      <c r="C72" s="455" t="s">
        <v>4537</v>
      </c>
      <c r="D72" s="456" t="s">
        <v>3367</v>
      </c>
      <c r="E72" s="456">
        <f>SUM(G24:G70)/100</f>
        <v>0</v>
      </c>
      <c r="F72" s="1115"/>
      <c r="G72" s="457">
        <f t="shared" si="2"/>
        <v>0</v>
      </c>
      <c r="H72" s="456"/>
      <c r="I72" s="473"/>
      <c r="J72" s="1005" t="str">
        <f t="shared" si="4"/>
        <v>CHYBNÁ CENA</v>
      </c>
    </row>
    <row r="73" spans="1:63" s="488" customFormat="1" ht="36">
      <c r="A73" s="489"/>
      <c r="B73" s="490"/>
      <c r="C73" s="491" t="s">
        <v>4538</v>
      </c>
      <c r="D73" s="490"/>
      <c r="E73" s="490"/>
      <c r="F73" s="1086"/>
      <c r="G73" s="493">
        <f>SUM(G74:G76)</f>
        <v>0</v>
      </c>
      <c r="H73" s="492"/>
      <c r="I73" s="494"/>
      <c r="J73" s="1005" t="str">
        <f t="shared" si="4"/>
        <v/>
      </c>
    </row>
    <row r="74" spans="1:63" ht="38.25">
      <c r="A74" s="472"/>
      <c r="B74" s="454" t="s">
        <v>4539</v>
      </c>
      <c r="C74" s="469" t="s">
        <v>2469</v>
      </c>
      <c r="D74" s="456" t="s">
        <v>2755</v>
      </c>
      <c r="E74" s="456">
        <v>1</v>
      </c>
      <c r="F74" s="1083"/>
      <c r="G74" s="457">
        <f>(E74*F74)</f>
        <v>0</v>
      </c>
      <c r="H74" s="456" t="s">
        <v>3190</v>
      </c>
      <c r="I74" s="473"/>
      <c r="J74" s="1005" t="str">
        <f t="shared" si="4"/>
        <v>CHYBNÁ CENA</v>
      </c>
    </row>
    <row r="75" spans="1:63" s="452" customFormat="1" ht="38.25">
      <c r="A75" s="472"/>
      <c r="B75" s="454" t="s">
        <v>4540</v>
      </c>
      <c r="C75" s="469" t="s">
        <v>2470</v>
      </c>
      <c r="D75" s="468" t="s">
        <v>2755</v>
      </c>
      <c r="E75" s="468">
        <v>1</v>
      </c>
      <c r="F75" s="1083"/>
      <c r="G75" s="457">
        <f>(E75*F75)</f>
        <v>0</v>
      </c>
      <c r="H75" s="468" t="s">
        <v>3190</v>
      </c>
      <c r="I75" s="473"/>
      <c r="J75" s="1005" t="str">
        <f t="shared" si="4"/>
        <v>CHYBNÁ CENA</v>
      </c>
    </row>
    <row r="76" spans="1:63" ht="25.5">
      <c r="A76" s="472"/>
      <c r="B76" s="454" t="s">
        <v>4536</v>
      </c>
      <c r="C76" s="455" t="s">
        <v>4537</v>
      </c>
      <c r="D76" s="456" t="s">
        <v>3367</v>
      </c>
      <c r="E76" s="456">
        <f>SUM(G74:G75)/100</f>
        <v>0</v>
      </c>
      <c r="F76" s="1115"/>
      <c r="G76" s="457">
        <f>(E76*F76)</f>
        <v>0</v>
      </c>
      <c r="H76" s="456" t="s">
        <v>3190</v>
      </c>
      <c r="I76" s="473"/>
      <c r="J76" s="1005" t="str">
        <f t="shared" si="4"/>
        <v>CHYBNÁ CENA</v>
      </c>
    </row>
    <row r="77" spans="1:63" ht="13.5" thickBot="1">
      <c r="B77" s="474"/>
      <c r="C77" s="474"/>
      <c r="D77" s="474"/>
      <c r="E77" s="474"/>
      <c r="F77" s="1087"/>
      <c r="G77" s="474"/>
      <c r="H77" s="474"/>
      <c r="I77" s="474"/>
      <c r="J77" s="1005" t="str">
        <f t="shared" si="4"/>
        <v/>
      </c>
    </row>
    <row r="78" spans="1:63" ht="18.75" thickBot="1">
      <c r="A78" s="475"/>
      <c r="B78" s="476"/>
      <c r="C78" s="477" t="s">
        <v>3185</v>
      </c>
      <c r="D78" s="479"/>
      <c r="E78" s="479"/>
      <c r="F78" s="1088"/>
      <c r="G78" s="480">
        <f>SUM(G79)</f>
        <v>0</v>
      </c>
      <c r="H78" s="478"/>
      <c r="I78" s="481"/>
      <c r="J78" s="1005" t="str">
        <f t="shared" si="4"/>
        <v/>
      </c>
    </row>
    <row r="79" spans="1:63" s="488" customFormat="1" ht="18">
      <c r="A79" s="482"/>
      <c r="B79" s="483"/>
      <c r="C79" s="484" t="s">
        <v>3186</v>
      </c>
      <c r="D79" s="483"/>
      <c r="E79" s="483"/>
      <c r="F79" s="1084"/>
      <c r="G79" s="486">
        <f>SUM(G80)</f>
        <v>0</v>
      </c>
      <c r="H79" s="485"/>
      <c r="I79" s="487"/>
      <c r="J79" s="1005" t="str">
        <f t="shared" si="4"/>
        <v/>
      </c>
    </row>
    <row r="80" spans="1:63" s="488" customFormat="1" ht="36.75" thickBot="1">
      <c r="A80" s="489"/>
      <c r="B80" s="490"/>
      <c r="C80" s="491" t="s">
        <v>4541</v>
      </c>
      <c r="D80" s="490"/>
      <c r="E80" s="490"/>
      <c r="F80" s="1086"/>
      <c r="G80" s="493">
        <f>SUM(G81:G94)</f>
        <v>0</v>
      </c>
      <c r="H80" s="492"/>
      <c r="I80" s="494"/>
      <c r="J80" s="1005" t="str">
        <f t="shared" si="4"/>
        <v/>
      </c>
    </row>
    <row r="81" spans="1:10" ht="89.25">
      <c r="A81" s="446" t="s">
        <v>2565</v>
      </c>
      <c r="B81" s="759" t="s">
        <v>4542</v>
      </c>
      <c r="C81" s="1138" t="s">
        <v>4543</v>
      </c>
      <c r="D81" s="449" t="s">
        <v>3792</v>
      </c>
      <c r="E81" s="449">
        <v>29</v>
      </c>
      <c r="F81" s="1082"/>
      <c r="G81" s="450">
        <f t="shared" ref="G81:G94" si="5">(E81*F81)</f>
        <v>0</v>
      </c>
      <c r="H81" s="449" t="s">
        <v>4544</v>
      </c>
      <c r="I81" s="451" t="s">
        <v>2565</v>
      </c>
      <c r="J81" s="1005" t="str">
        <f t="shared" si="4"/>
        <v>CHYBNÁ CENA</v>
      </c>
    </row>
    <row r="82" spans="1:10" ht="51">
      <c r="A82" s="453" t="s">
        <v>2565</v>
      </c>
      <c r="B82" s="760" t="s">
        <v>4551</v>
      </c>
      <c r="C82" s="1139" t="s">
        <v>4546</v>
      </c>
      <c r="D82" s="456" t="s">
        <v>3792</v>
      </c>
      <c r="E82" s="456">
        <v>1</v>
      </c>
      <c r="F82" s="1083"/>
      <c r="G82" s="457">
        <f t="shared" si="5"/>
        <v>0</v>
      </c>
      <c r="H82" s="456" t="s">
        <v>3190</v>
      </c>
      <c r="I82" s="458" t="s">
        <v>2565</v>
      </c>
      <c r="J82" s="1005" t="str">
        <f t="shared" si="4"/>
        <v>CHYBNÁ CENA</v>
      </c>
    </row>
    <row r="83" spans="1:10" s="462" customFormat="1" ht="63.75">
      <c r="A83" s="459" t="s">
        <v>2565</v>
      </c>
      <c r="B83" s="760" t="s">
        <v>4553</v>
      </c>
      <c r="C83" s="1139" t="s">
        <v>248</v>
      </c>
      <c r="D83" s="468" t="s">
        <v>3792</v>
      </c>
      <c r="E83" s="468">
        <v>2</v>
      </c>
      <c r="F83" s="1085"/>
      <c r="G83" s="460">
        <f t="shared" si="5"/>
        <v>0</v>
      </c>
      <c r="H83" s="468" t="s">
        <v>3190</v>
      </c>
      <c r="I83" s="461" t="s">
        <v>2565</v>
      </c>
      <c r="J83" s="1005" t="str">
        <f t="shared" si="4"/>
        <v>CHYBNÁ CENA</v>
      </c>
    </row>
    <row r="84" spans="1:10" ht="25.5">
      <c r="A84" s="453" t="s">
        <v>2565</v>
      </c>
      <c r="B84" s="760" t="s">
        <v>778</v>
      </c>
      <c r="C84" s="1139" t="s">
        <v>4548</v>
      </c>
      <c r="D84" s="456" t="s">
        <v>3792</v>
      </c>
      <c r="E84" s="456">
        <v>2</v>
      </c>
      <c r="F84" s="1083"/>
      <c r="G84" s="457">
        <f t="shared" si="5"/>
        <v>0</v>
      </c>
      <c r="H84" s="456" t="s">
        <v>4544</v>
      </c>
      <c r="I84" s="458" t="s">
        <v>2565</v>
      </c>
      <c r="J84" s="1005" t="str">
        <f t="shared" si="4"/>
        <v>CHYBNÁ CENA</v>
      </c>
    </row>
    <row r="85" spans="1:10" ht="25.5">
      <c r="A85" s="453" t="s">
        <v>2565</v>
      </c>
      <c r="B85" s="760" t="s">
        <v>779</v>
      </c>
      <c r="C85" s="1139" t="s">
        <v>4550</v>
      </c>
      <c r="D85" s="456" t="s">
        <v>3792</v>
      </c>
      <c r="E85" s="456">
        <v>2</v>
      </c>
      <c r="F85" s="1083"/>
      <c r="G85" s="457">
        <f t="shared" si="5"/>
        <v>0</v>
      </c>
      <c r="H85" s="456" t="s">
        <v>4544</v>
      </c>
      <c r="I85" s="458" t="s">
        <v>2565</v>
      </c>
      <c r="J85" s="1005" t="str">
        <f t="shared" si="4"/>
        <v>CHYBNÁ CENA</v>
      </c>
    </row>
    <row r="86" spans="1:10" ht="89.25">
      <c r="A86" s="453" t="s">
        <v>2565</v>
      </c>
      <c r="B86" s="760" t="s">
        <v>780</v>
      </c>
      <c r="C86" s="1139" t="s">
        <v>4552</v>
      </c>
      <c r="D86" s="456" t="s">
        <v>3792</v>
      </c>
      <c r="E86" s="456">
        <v>6</v>
      </c>
      <c r="F86" s="1083"/>
      <c r="G86" s="457">
        <f t="shared" si="5"/>
        <v>0</v>
      </c>
      <c r="H86" s="456" t="s">
        <v>4544</v>
      </c>
      <c r="I86" s="458" t="s">
        <v>2565</v>
      </c>
      <c r="J86" s="1005" t="str">
        <f t="shared" si="4"/>
        <v>CHYBNÁ CENA</v>
      </c>
    </row>
    <row r="87" spans="1:10" ht="89.25">
      <c r="A87" s="453" t="s">
        <v>2565</v>
      </c>
      <c r="B87" s="760" t="s">
        <v>781</v>
      </c>
      <c r="C87" s="1139" t="s">
        <v>249</v>
      </c>
      <c r="D87" s="456" t="s">
        <v>3792</v>
      </c>
      <c r="E87" s="456">
        <v>4</v>
      </c>
      <c r="F87" s="1083"/>
      <c r="G87" s="457">
        <f t="shared" si="5"/>
        <v>0</v>
      </c>
      <c r="H87" s="456" t="s">
        <v>4544</v>
      </c>
      <c r="I87" s="458" t="s">
        <v>2565</v>
      </c>
      <c r="J87" s="1005" t="str">
        <f t="shared" si="4"/>
        <v>CHYBNÁ CENA</v>
      </c>
    </row>
    <row r="88" spans="1:10" ht="76.5">
      <c r="A88" s="453" t="s">
        <v>2565</v>
      </c>
      <c r="B88" s="760" t="s">
        <v>783</v>
      </c>
      <c r="C88" s="1139" t="s">
        <v>250</v>
      </c>
      <c r="D88" s="456" t="s">
        <v>3792</v>
      </c>
      <c r="E88" s="456">
        <v>97</v>
      </c>
      <c r="F88" s="1083"/>
      <c r="G88" s="457">
        <f t="shared" si="5"/>
        <v>0</v>
      </c>
      <c r="H88" s="456" t="s">
        <v>4544</v>
      </c>
      <c r="I88" s="458" t="s">
        <v>2565</v>
      </c>
      <c r="J88" s="1005" t="str">
        <f t="shared" si="4"/>
        <v>CHYBNÁ CENA</v>
      </c>
    </row>
    <row r="89" spans="1:10" ht="89.25">
      <c r="A89" s="453" t="s">
        <v>2565</v>
      </c>
      <c r="B89" s="760" t="s">
        <v>784</v>
      </c>
      <c r="C89" s="1139" t="s">
        <v>251</v>
      </c>
      <c r="D89" s="456" t="s">
        <v>3792</v>
      </c>
      <c r="E89" s="456">
        <v>6</v>
      </c>
      <c r="F89" s="1083"/>
      <c r="G89" s="457">
        <f t="shared" si="5"/>
        <v>0</v>
      </c>
      <c r="H89" s="456" t="s">
        <v>4544</v>
      </c>
      <c r="I89" s="458" t="s">
        <v>2565</v>
      </c>
      <c r="J89" s="1005" t="str">
        <f t="shared" si="4"/>
        <v>CHYBNÁ CENA</v>
      </c>
    </row>
    <row r="90" spans="1:10" ht="76.5">
      <c r="A90" s="453" t="s">
        <v>2565</v>
      </c>
      <c r="B90" s="760" t="s">
        <v>4545</v>
      </c>
      <c r="C90" s="1139" t="s">
        <v>252</v>
      </c>
      <c r="D90" s="456" t="s">
        <v>3792</v>
      </c>
      <c r="E90" s="456">
        <v>3</v>
      </c>
      <c r="F90" s="1083"/>
      <c r="G90" s="457">
        <f t="shared" si="5"/>
        <v>0</v>
      </c>
      <c r="H90" s="456" t="s">
        <v>4544</v>
      </c>
      <c r="I90" s="458" t="s">
        <v>2565</v>
      </c>
      <c r="J90" s="1005" t="str">
        <f t="shared" si="4"/>
        <v>CHYBNÁ CENA</v>
      </c>
    </row>
    <row r="91" spans="1:10" ht="51">
      <c r="A91" s="453" t="s">
        <v>2565</v>
      </c>
      <c r="B91" s="760" t="s">
        <v>4547</v>
      </c>
      <c r="C91" s="1139" t="s">
        <v>782</v>
      </c>
      <c r="D91" s="456" t="s">
        <v>3792</v>
      </c>
      <c r="E91" s="456">
        <v>14</v>
      </c>
      <c r="F91" s="1083"/>
      <c r="G91" s="457">
        <f t="shared" si="5"/>
        <v>0</v>
      </c>
      <c r="H91" s="456" t="s">
        <v>4544</v>
      </c>
      <c r="I91" s="458" t="s">
        <v>2565</v>
      </c>
      <c r="J91" s="1005" t="str">
        <f t="shared" si="4"/>
        <v>CHYBNÁ CENA</v>
      </c>
    </row>
    <row r="92" spans="1:10" ht="63.75">
      <c r="A92" s="453" t="s">
        <v>2565</v>
      </c>
      <c r="B92" s="760" t="s">
        <v>4549</v>
      </c>
      <c r="C92" s="1139" t="s">
        <v>253</v>
      </c>
      <c r="D92" s="456" t="s">
        <v>3792</v>
      </c>
      <c r="E92" s="456">
        <v>8</v>
      </c>
      <c r="F92" s="1083"/>
      <c r="G92" s="457">
        <f t="shared" si="5"/>
        <v>0</v>
      </c>
      <c r="H92" s="456" t="s">
        <v>4544</v>
      </c>
      <c r="I92" s="458" t="s">
        <v>2565</v>
      </c>
      <c r="J92" s="1005" t="str">
        <f t="shared" si="4"/>
        <v>CHYBNÁ CENA</v>
      </c>
    </row>
    <row r="93" spans="1:10" s="452" customFormat="1" ht="63.75">
      <c r="A93" s="453" t="s">
        <v>2565</v>
      </c>
      <c r="B93" s="760" t="s">
        <v>2471</v>
      </c>
      <c r="C93" s="1139" t="s">
        <v>254</v>
      </c>
      <c r="D93" s="468" t="s">
        <v>3792</v>
      </c>
      <c r="E93" s="468">
        <v>7</v>
      </c>
      <c r="F93" s="1083"/>
      <c r="G93" s="457">
        <f t="shared" si="5"/>
        <v>0</v>
      </c>
      <c r="H93" s="468" t="s">
        <v>4544</v>
      </c>
      <c r="I93" s="458" t="s">
        <v>2565</v>
      </c>
      <c r="J93" s="1005" t="str">
        <f t="shared" si="4"/>
        <v>CHYBNÁ CENA</v>
      </c>
    </row>
    <row r="94" spans="1:10" s="452" customFormat="1" ht="26.25" thickBot="1">
      <c r="A94" s="495" t="s">
        <v>2565</v>
      </c>
      <c r="B94" s="496" t="s">
        <v>785</v>
      </c>
      <c r="C94" s="1140" t="s">
        <v>786</v>
      </c>
      <c r="D94" s="498" t="s">
        <v>3367</v>
      </c>
      <c r="E94" s="498">
        <f>SUM(G81:G93)/100</f>
        <v>0</v>
      </c>
      <c r="F94" s="1114"/>
      <c r="G94" s="499">
        <f t="shared" si="5"/>
        <v>0</v>
      </c>
      <c r="H94" s="497"/>
      <c r="I94" s="500" t="s">
        <v>2565</v>
      </c>
      <c r="J94" s="1005" t="str">
        <f t="shared" si="4"/>
        <v>CHYBNÁ CENA</v>
      </c>
    </row>
    <row r="95" spans="1:10" customFormat="1" ht="13.5" thickBot="1">
      <c r="A95" s="1304" t="s">
        <v>45</v>
      </c>
      <c r="B95" s="1305"/>
      <c r="C95" s="1305"/>
      <c r="D95" s="1305"/>
      <c r="E95" s="1305"/>
      <c r="F95" s="1305"/>
      <c r="G95" s="1305"/>
      <c r="H95" s="1305"/>
      <c r="I95" s="1306"/>
      <c r="J95" s="1012"/>
    </row>
    <row r="98" spans="6:7">
      <c r="F98" s="1006" t="s">
        <v>245</v>
      </c>
      <c r="G98" s="1007">
        <f>COUNTIF(G6:G93,"&lt;=0")</f>
        <v>87</v>
      </c>
    </row>
  </sheetData>
  <sheetProtection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9" activePane="bottomLeft" state="frozen"/>
      <selection pane="bottomLeft" activeCell="F5" sqref="F5"/>
    </sheetView>
  </sheetViews>
  <sheetFormatPr defaultRowHeight="12.75"/>
  <cols>
    <col min="1" max="1" width="9.140625" style="501"/>
    <col min="2" max="2" width="16.140625" style="501" customWidth="1"/>
    <col min="3" max="3" width="39.5703125" style="501" customWidth="1"/>
    <col min="4" max="4" width="9.28515625" style="501" customWidth="1"/>
    <col min="5" max="5" width="16.5703125" style="501" customWidth="1"/>
    <col min="6" max="6" width="20.42578125" style="501" customWidth="1"/>
    <col min="7" max="7" width="21.28515625" style="501" customWidth="1"/>
    <col min="8" max="8" width="23.7109375" style="501" customWidth="1"/>
    <col min="9" max="9" width="23.85546875" style="501" customWidth="1"/>
    <col min="10" max="10" width="22" style="1018" customWidth="1"/>
    <col min="11" max="16384" width="9.140625" style="501"/>
  </cols>
  <sheetData>
    <row r="1" spans="1:63" customFormat="1" ht="31.5" customHeight="1" thickBot="1">
      <c r="A1" s="1287" t="s">
        <v>2563</v>
      </c>
      <c r="B1" s="1288"/>
      <c r="C1" s="1289" t="s">
        <v>1363</v>
      </c>
      <c r="D1" s="1290"/>
      <c r="E1" s="1290"/>
      <c r="F1" s="1290"/>
      <c r="G1" s="1291"/>
      <c r="H1" s="1291"/>
      <c r="I1" s="1291"/>
      <c r="J1" s="1012"/>
    </row>
    <row r="2" spans="1:63" customFormat="1" ht="30" customHeight="1" thickBot="1">
      <c r="A2" s="1292" t="s">
        <v>2564</v>
      </c>
      <c r="B2" s="1293"/>
      <c r="C2" s="1289" t="s">
        <v>4581</v>
      </c>
      <c r="D2" s="1290"/>
      <c r="E2" s="1290"/>
      <c r="F2" s="1290"/>
      <c r="G2" s="1346" t="s">
        <v>2566</v>
      </c>
      <c r="H2" s="944"/>
      <c r="I2" s="3" t="s">
        <v>4573</v>
      </c>
      <c r="J2" s="1012"/>
    </row>
    <row r="3" spans="1:63" customFormat="1" ht="16.5" customHeight="1" thickBot="1">
      <c r="A3" s="1294" t="s">
        <v>2567</v>
      </c>
      <c r="B3" s="1290"/>
      <c r="C3" s="1290"/>
      <c r="D3" s="1290"/>
      <c r="E3" s="1290"/>
      <c r="F3" s="1290"/>
      <c r="G3" s="1290"/>
      <c r="H3" s="1290"/>
      <c r="I3" s="1295"/>
      <c r="J3" s="1012"/>
    </row>
    <row r="4" spans="1:63" customFormat="1" ht="25.5" customHeight="1">
      <c r="A4" s="1281" t="s">
        <v>2568</v>
      </c>
      <c r="B4" s="216" t="s">
        <v>2569</v>
      </c>
      <c r="C4" s="1283" t="s">
        <v>2570</v>
      </c>
      <c r="D4" s="1285" t="s">
        <v>2571</v>
      </c>
      <c r="E4" s="1285" t="s">
        <v>2572</v>
      </c>
      <c r="F4" s="1296" t="s">
        <v>2573</v>
      </c>
      <c r="G4" s="1297"/>
      <c r="H4" s="1285" t="s">
        <v>3789</v>
      </c>
      <c r="I4" s="1301" t="s">
        <v>2574</v>
      </c>
      <c r="J4" s="1012"/>
    </row>
    <row r="5" spans="1:63" customFormat="1" ht="29.85" customHeight="1" thickBot="1">
      <c r="A5" s="1282"/>
      <c r="B5" s="4" t="s">
        <v>2575</v>
      </c>
      <c r="C5" s="1284"/>
      <c r="D5" s="1286"/>
      <c r="E5" s="1286"/>
      <c r="F5" s="5" t="s">
        <v>2576</v>
      </c>
      <c r="G5" s="724" t="s">
        <v>4447</v>
      </c>
      <c r="H5" s="1303"/>
      <c r="I5" s="1302"/>
      <c r="J5" s="1008" t="s">
        <v>694</v>
      </c>
    </row>
    <row r="6" spans="1:63" s="767" customFormat="1" ht="29.85" customHeight="1" thickBot="1">
      <c r="A6" s="761"/>
      <c r="B6" s="762"/>
      <c r="C6" s="790" t="s">
        <v>4580</v>
      </c>
      <c r="D6" s="764"/>
      <c r="E6" s="764"/>
      <c r="F6" s="1076"/>
      <c r="G6" s="765">
        <f>SUM(G7)</f>
        <v>0</v>
      </c>
      <c r="H6" s="763"/>
      <c r="I6" s="766"/>
      <c r="J6" s="1005" t="str">
        <f t="shared" ref="J6:J37" si="0">IF((ISBLANK(D6)),"",IF(G6&lt;=0,"CHYBNÁ CENA",""))</f>
        <v/>
      </c>
    </row>
    <row r="7" spans="1:63" s="509" customFormat="1" ht="18">
      <c r="A7" s="503" t="s">
        <v>2565</v>
      </c>
      <c r="B7" s="504"/>
      <c r="C7" s="505" t="s">
        <v>3186</v>
      </c>
      <c r="D7" s="506"/>
      <c r="E7" s="506"/>
      <c r="F7" s="1077"/>
      <c r="G7" s="507">
        <f>SUM(G8)</f>
        <v>0</v>
      </c>
      <c r="H7" s="506"/>
      <c r="I7" s="508" t="s">
        <v>2565</v>
      </c>
      <c r="J7" s="1005" t="str">
        <f t="shared" si="0"/>
        <v/>
      </c>
    </row>
    <row r="8" spans="1:63" s="509" customFormat="1" ht="18">
      <c r="A8" s="510"/>
      <c r="B8" s="504"/>
      <c r="C8" s="505" t="s">
        <v>2259</v>
      </c>
      <c r="D8" s="506"/>
      <c r="E8" s="506"/>
      <c r="F8" s="1077"/>
      <c r="G8" s="507">
        <f>SUM(G9:G54)</f>
        <v>0</v>
      </c>
      <c r="H8" s="506"/>
      <c r="I8" s="508"/>
      <c r="J8" s="1005" t="str">
        <f t="shared" si="0"/>
        <v/>
      </c>
    </row>
    <row r="9" spans="1:63" ht="51">
      <c r="A9" s="511"/>
      <c r="B9" s="512" t="s">
        <v>2260</v>
      </c>
      <c r="C9" s="513" t="s">
        <v>725</v>
      </c>
      <c r="D9" s="514" t="s">
        <v>4492</v>
      </c>
      <c r="E9" s="514">
        <v>479</v>
      </c>
      <c r="F9" s="1078"/>
      <c r="G9" s="515">
        <f t="shared" ref="G9:G54" si="1">(E9*F9)</f>
        <v>0</v>
      </c>
      <c r="H9" s="514" t="s">
        <v>1777</v>
      </c>
      <c r="I9" s="516"/>
      <c r="J9" s="1005" t="str">
        <f t="shared" si="0"/>
        <v>CHYBNÁ CENA</v>
      </c>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row>
    <row r="10" spans="1:63" ht="51">
      <c r="A10" s="511"/>
      <c r="B10" s="512" t="s">
        <v>726</v>
      </c>
      <c r="C10" s="513" t="s">
        <v>727</v>
      </c>
      <c r="D10" s="514" t="s">
        <v>4492</v>
      </c>
      <c r="E10" s="514">
        <v>632</v>
      </c>
      <c r="F10" s="1078"/>
      <c r="G10" s="515">
        <f t="shared" si="1"/>
        <v>0</v>
      </c>
      <c r="H10" s="514" t="s">
        <v>1777</v>
      </c>
      <c r="I10" s="516"/>
      <c r="J10" s="1005" t="str">
        <f t="shared" si="0"/>
        <v>CHYBNÁ CENA</v>
      </c>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row>
    <row r="11" spans="1:63" ht="51">
      <c r="A11" s="511"/>
      <c r="B11" s="512" t="s">
        <v>728</v>
      </c>
      <c r="C11" s="513" t="s">
        <v>729</v>
      </c>
      <c r="D11" s="514" t="s">
        <v>4492</v>
      </c>
      <c r="E11" s="514">
        <v>257</v>
      </c>
      <c r="F11" s="1078"/>
      <c r="G11" s="515">
        <f t="shared" si="1"/>
        <v>0</v>
      </c>
      <c r="H11" s="514" t="s">
        <v>4544</v>
      </c>
      <c r="I11" s="516"/>
      <c r="J11" s="1005" t="str">
        <f t="shared" si="0"/>
        <v>CHYBNÁ CENA</v>
      </c>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row>
    <row r="12" spans="1:63" ht="51">
      <c r="A12" s="511"/>
      <c r="B12" s="512" t="s">
        <v>730</v>
      </c>
      <c r="C12" s="513" t="s">
        <v>731</v>
      </c>
      <c r="D12" s="514" t="s">
        <v>4492</v>
      </c>
      <c r="E12" s="514">
        <v>95</v>
      </c>
      <c r="F12" s="1078"/>
      <c r="G12" s="515">
        <f t="shared" si="1"/>
        <v>0</v>
      </c>
      <c r="H12" s="514" t="s">
        <v>1777</v>
      </c>
      <c r="I12" s="516"/>
      <c r="J12" s="1005" t="str">
        <f t="shared" si="0"/>
        <v>CHYBNÁ CENA</v>
      </c>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row>
    <row r="13" spans="1:63" ht="51">
      <c r="A13" s="511"/>
      <c r="B13" s="512" t="s">
        <v>732</v>
      </c>
      <c r="C13" s="513" t="s">
        <v>733</v>
      </c>
      <c r="D13" s="514" t="s">
        <v>4492</v>
      </c>
      <c r="E13" s="514">
        <v>229</v>
      </c>
      <c r="F13" s="1078"/>
      <c r="G13" s="515">
        <f t="shared" si="1"/>
        <v>0</v>
      </c>
      <c r="H13" s="514" t="s">
        <v>734</v>
      </c>
      <c r="I13" s="516"/>
      <c r="J13" s="1005" t="str">
        <f t="shared" si="0"/>
        <v>CHYBNÁ CENA</v>
      </c>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row>
    <row r="14" spans="1:63" ht="51">
      <c r="A14" s="511"/>
      <c r="B14" s="512" t="s">
        <v>735</v>
      </c>
      <c r="C14" s="513" t="s">
        <v>736</v>
      </c>
      <c r="D14" s="514" t="s">
        <v>4492</v>
      </c>
      <c r="E14" s="514">
        <v>35</v>
      </c>
      <c r="F14" s="1078"/>
      <c r="G14" s="515">
        <f t="shared" si="1"/>
        <v>0</v>
      </c>
      <c r="H14" s="514" t="s">
        <v>737</v>
      </c>
      <c r="I14" s="516"/>
      <c r="J14" s="1005" t="str">
        <f t="shared" si="0"/>
        <v>CHYBNÁ CENA</v>
      </c>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row>
    <row r="15" spans="1:63" ht="51">
      <c r="A15" s="511"/>
      <c r="B15" s="512" t="s">
        <v>738</v>
      </c>
      <c r="C15" s="513" t="s">
        <v>739</v>
      </c>
      <c r="D15" s="514" t="s">
        <v>4492</v>
      </c>
      <c r="E15" s="514">
        <v>108</v>
      </c>
      <c r="F15" s="1078"/>
      <c r="G15" s="515">
        <f t="shared" si="1"/>
        <v>0</v>
      </c>
      <c r="H15" s="514" t="s">
        <v>4535</v>
      </c>
      <c r="I15" s="516"/>
      <c r="J15" s="1005" t="str">
        <f t="shared" si="0"/>
        <v>CHYBNÁ CENA</v>
      </c>
    </row>
    <row r="16" spans="1:63" ht="51">
      <c r="A16" s="511"/>
      <c r="B16" s="512" t="s">
        <v>740</v>
      </c>
      <c r="C16" s="513" t="s">
        <v>741</v>
      </c>
      <c r="D16" s="514" t="s">
        <v>4492</v>
      </c>
      <c r="E16" s="514">
        <v>35</v>
      </c>
      <c r="F16" s="1078"/>
      <c r="G16" s="515">
        <f t="shared" si="1"/>
        <v>0</v>
      </c>
      <c r="H16" s="514" t="s">
        <v>742</v>
      </c>
      <c r="I16" s="516"/>
      <c r="J16" s="1005" t="str">
        <f t="shared" si="0"/>
        <v>CHYBNÁ CENA</v>
      </c>
    </row>
    <row r="17" spans="1:10" ht="38.25">
      <c r="A17" s="511"/>
      <c r="B17" s="512" t="s">
        <v>743</v>
      </c>
      <c r="C17" s="513" t="s">
        <v>744</v>
      </c>
      <c r="D17" s="514" t="s">
        <v>4492</v>
      </c>
      <c r="E17" s="514">
        <v>10</v>
      </c>
      <c r="F17" s="1078"/>
      <c r="G17" s="515">
        <f t="shared" si="1"/>
        <v>0</v>
      </c>
      <c r="H17" s="514" t="s">
        <v>3190</v>
      </c>
      <c r="I17" s="516"/>
      <c r="J17" s="1005" t="str">
        <f t="shared" si="0"/>
        <v>CHYBNÁ CENA</v>
      </c>
    </row>
    <row r="18" spans="1:10" ht="25.5">
      <c r="A18" s="511"/>
      <c r="B18" s="512" t="s">
        <v>745</v>
      </c>
      <c r="C18" s="517" t="s">
        <v>2264</v>
      </c>
      <c r="D18" s="514" t="s">
        <v>4492</v>
      </c>
      <c r="E18" s="514">
        <v>479</v>
      </c>
      <c r="F18" s="1078"/>
      <c r="G18" s="515">
        <f t="shared" si="1"/>
        <v>0</v>
      </c>
      <c r="H18" s="514" t="s">
        <v>2265</v>
      </c>
      <c r="I18" s="516"/>
      <c r="J18" s="1005" t="str">
        <f t="shared" si="0"/>
        <v>CHYBNÁ CENA</v>
      </c>
    </row>
    <row r="19" spans="1:10" ht="25.5">
      <c r="A19" s="511"/>
      <c r="B19" s="512" t="s">
        <v>2266</v>
      </c>
      <c r="C19" s="517" t="s">
        <v>2267</v>
      </c>
      <c r="D19" s="514" t="s">
        <v>4492</v>
      </c>
      <c r="E19" s="514">
        <v>632</v>
      </c>
      <c r="F19" s="1078"/>
      <c r="G19" s="515">
        <f t="shared" si="1"/>
        <v>0</v>
      </c>
      <c r="H19" s="514" t="s">
        <v>2265</v>
      </c>
      <c r="I19" s="516"/>
      <c r="J19" s="1005" t="str">
        <f t="shared" si="0"/>
        <v>CHYBNÁ CENA</v>
      </c>
    </row>
    <row r="20" spans="1:10" ht="25.5">
      <c r="A20" s="511"/>
      <c r="B20" s="512" t="s">
        <v>2268</v>
      </c>
      <c r="C20" s="517" t="s">
        <v>2269</v>
      </c>
      <c r="D20" s="514" t="s">
        <v>4492</v>
      </c>
      <c r="E20" s="514">
        <v>257</v>
      </c>
      <c r="F20" s="1078"/>
      <c r="G20" s="515">
        <f t="shared" si="1"/>
        <v>0</v>
      </c>
      <c r="H20" s="514" t="s">
        <v>2265</v>
      </c>
      <c r="I20" s="516"/>
      <c r="J20" s="1005" t="str">
        <f t="shared" si="0"/>
        <v>CHYBNÁ CENA</v>
      </c>
    </row>
    <row r="21" spans="1:10" ht="25.5">
      <c r="A21" s="511"/>
      <c r="B21" s="512" t="s">
        <v>2270</v>
      </c>
      <c r="C21" s="517" t="s">
        <v>2271</v>
      </c>
      <c r="D21" s="514" t="s">
        <v>4492</v>
      </c>
      <c r="E21" s="514">
        <v>95</v>
      </c>
      <c r="F21" s="1078"/>
      <c r="G21" s="515">
        <f t="shared" si="1"/>
        <v>0</v>
      </c>
      <c r="H21" s="514" t="s">
        <v>2265</v>
      </c>
      <c r="I21" s="516"/>
      <c r="J21" s="1005" t="str">
        <f t="shared" si="0"/>
        <v>CHYBNÁ CENA</v>
      </c>
    </row>
    <row r="22" spans="1:10" ht="25.5">
      <c r="A22" s="511"/>
      <c r="B22" s="512" t="s">
        <v>2272</v>
      </c>
      <c r="C22" s="517" t="s">
        <v>2273</v>
      </c>
      <c r="D22" s="514" t="s">
        <v>4492</v>
      </c>
      <c r="E22" s="514">
        <v>229</v>
      </c>
      <c r="F22" s="1078"/>
      <c r="G22" s="515">
        <f t="shared" si="1"/>
        <v>0</v>
      </c>
      <c r="H22" s="514" t="s">
        <v>4544</v>
      </c>
      <c r="I22" s="516"/>
      <c r="J22" s="1005" t="str">
        <f t="shared" si="0"/>
        <v>CHYBNÁ CENA</v>
      </c>
    </row>
    <row r="23" spans="1:10" ht="25.5">
      <c r="A23" s="511"/>
      <c r="B23" s="512" t="s">
        <v>2274</v>
      </c>
      <c r="C23" s="517" t="s">
        <v>2275</v>
      </c>
      <c r="D23" s="514" t="s">
        <v>4492</v>
      </c>
      <c r="E23" s="514">
        <v>35</v>
      </c>
      <c r="F23" s="1078"/>
      <c r="G23" s="515">
        <f t="shared" si="1"/>
        <v>0</v>
      </c>
      <c r="H23" s="514" t="s">
        <v>2276</v>
      </c>
      <c r="I23" s="516"/>
      <c r="J23" s="1005" t="str">
        <f t="shared" si="0"/>
        <v>CHYBNÁ CENA</v>
      </c>
    </row>
    <row r="24" spans="1:10" ht="25.5">
      <c r="A24" s="511"/>
      <c r="B24" s="512" t="s">
        <v>2277</v>
      </c>
      <c r="C24" s="517" t="s">
        <v>2278</v>
      </c>
      <c r="D24" s="514" t="s">
        <v>4492</v>
      </c>
      <c r="E24" s="514">
        <v>108</v>
      </c>
      <c r="F24" s="1078"/>
      <c r="G24" s="515">
        <f t="shared" si="1"/>
        <v>0</v>
      </c>
      <c r="H24" s="514" t="s">
        <v>4535</v>
      </c>
      <c r="I24" s="516"/>
      <c r="J24" s="1005" t="str">
        <f t="shared" si="0"/>
        <v>CHYBNÁ CENA</v>
      </c>
    </row>
    <row r="25" spans="1:10" ht="25.5">
      <c r="A25" s="511"/>
      <c r="B25" s="512" t="s">
        <v>2279</v>
      </c>
      <c r="C25" s="517" t="s">
        <v>2280</v>
      </c>
      <c r="D25" s="514" t="s">
        <v>4492</v>
      </c>
      <c r="E25" s="514">
        <v>35</v>
      </c>
      <c r="F25" s="1078"/>
      <c r="G25" s="515">
        <f t="shared" si="1"/>
        <v>0</v>
      </c>
      <c r="H25" s="514" t="s">
        <v>4535</v>
      </c>
      <c r="I25" s="516"/>
      <c r="J25" s="1005" t="str">
        <f t="shared" si="0"/>
        <v>CHYBNÁ CENA</v>
      </c>
    </row>
    <row r="26" spans="1:10" ht="25.5">
      <c r="A26" s="511"/>
      <c r="B26" s="512" t="s">
        <v>2281</v>
      </c>
      <c r="C26" s="513" t="s">
        <v>2282</v>
      </c>
      <c r="D26" s="514" t="s">
        <v>3792</v>
      </c>
      <c r="E26" s="514">
        <v>2</v>
      </c>
      <c r="F26" s="1078"/>
      <c r="G26" s="515">
        <f t="shared" si="1"/>
        <v>0</v>
      </c>
      <c r="H26" s="514" t="s">
        <v>3190</v>
      </c>
      <c r="I26" s="516"/>
      <c r="J26" s="1005" t="str">
        <f t="shared" si="0"/>
        <v>CHYBNÁ CENA</v>
      </c>
    </row>
    <row r="27" spans="1:10" ht="25.5">
      <c r="A27" s="511"/>
      <c r="B27" s="512" t="s">
        <v>2283</v>
      </c>
      <c r="C27" s="513" t="s">
        <v>2284</v>
      </c>
      <c r="D27" s="514" t="s">
        <v>3792</v>
      </c>
      <c r="E27" s="514">
        <v>4</v>
      </c>
      <c r="F27" s="1078"/>
      <c r="G27" s="515">
        <f t="shared" si="1"/>
        <v>0</v>
      </c>
      <c r="H27" s="514" t="s">
        <v>2285</v>
      </c>
      <c r="I27" s="516"/>
      <c r="J27" s="1005" t="str">
        <f t="shared" si="0"/>
        <v>CHYBNÁ CENA</v>
      </c>
    </row>
    <row r="28" spans="1:10" ht="25.5">
      <c r="A28" s="511"/>
      <c r="B28" s="512" t="s">
        <v>2286</v>
      </c>
      <c r="C28" s="513" t="s">
        <v>2287</v>
      </c>
      <c r="D28" s="514" t="s">
        <v>3792</v>
      </c>
      <c r="E28" s="514">
        <v>6</v>
      </c>
      <c r="F28" s="1078"/>
      <c r="G28" s="515">
        <f t="shared" si="1"/>
        <v>0</v>
      </c>
      <c r="H28" s="514" t="s">
        <v>2288</v>
      </c>
      <c r="I28" s="516"/>
      <c r="J28" s="1005" t="str">
        <f t="shared" si="0"/>
        <v>CHYBNÁ CENA</v>
      </c>
    </row>
    <row r="29" spans="1:10" ht="25.5">
      <c r="A29" s="511"/>
      <c r="B29" s="512" t="s">
        <v>2289</v>
      </c>
      <c r="C29" s="517" t="s">
        <v>2290</v>
      </c>
      <c r="D29" s="514" t="s">
        <v>3792</v>
      </c>
      <c r="E29" s="514">
        <v>4</v>
      </c>
      <c r="F29" s="1078"/>
      <c r="G29" s="515">
        <f t="shared" si="1"/>
        <v>0</v>
      </c>
      <c r="H29" s="514" t="s">
        <v>2288</v>
      </c>
      <c r="I29" s="516"/>
      <c r="J29" s="1005" t="str">
        <f t="shared" si="0"/>
        <v>CHYBNÁ CENA</v>
      </c>
    </row>
    <row r="30" spans="1:10" ht="25.5">
      <c r="A30" s="511"/>
      <c r="B30" s="512" t="s">
        <v>2291</v>
      </c>
      <c r="C30" s="517" t="s">
        <v>2292</v>
      </c>
      <c r="D30" s="514" t="s">
        <v>3792</v>
      </c>
      <c r="E30" s="514">
        <v>2</v>
      </c>
      <c r="F30" s="1078"/>
      <c r="G30" s="515">
        <f t="shared" si="1"/>
        <v>0</v>
      </c>
      <c r="H30" s="514" t="s">
        <v>4535</v>
      </c>
      <c r="I30" s="516"/>
      <c r="J30" s="1005" t="str">
        <f t="shared" si="0"/>
        <v>CHYBNÁ CENA</v>
      </c>
    </row>
    <row r="31" spans="1:10" ht="25.5">
      <c r="A31" s="511"/>
      <c r="B31" s="512" t="s">
        <v>2293</v>
      </c>
      <c r="C31" s="513" t="s">
        <v>2294</v>
      </c>
      <c r="D31" s="514" t="s">
        <v>3792</v>
      </c>
      <c r="E31" s="514">
        <v>16</v>
      </c>
      <c r="F31" s="1078"/>
      <c r="G31" s="515">
        <f t="shared" si="1"/>
        <v>0</v>
      </c>
      <c r="H31" s="514" t="s">
        <v>2295</v>
      </c>
      <c r="I31" s="516"/>
      <c r="J31" s="1005" t="str">
        <f t="shared" si="0"/>
        <v>CHYBNÁ CENA</v>
      </c>
    </row>
    <row r="32" spans="1:10" ht="25.5">
      <c r="A32" s="511"/>
      <c r="B32" s="512" t="s">
        <v>2296</v>
      </c>
      <c r="C32" s="513" t="s">
        <v>2297</v>
      </c>
      <c r="D32" s="514" t="s">
        <v>3792</v>
      </c>
      <c r="E32" s="514">
        <v>14</v>
      </c>
      <c r="F32" s="1078"/>
      <c r="G32" s="515">
        <f t="shared" si="1"/>
        <v>0</v>
      </c>
      <c r="H32" s="514" t="s">
        <v>4535</v>
      </c>
      <c r="I32" s="516"/>
      <c r="J32" s="1005" t="str">
        <f t="shared" si="0"/>
        <v>CHYBNÁ CENA</v>
      </c>
    </row>
    <row r="33" spans="1:10" ht="25.5">
      <c r="A33" s="511"/>
      <c r="B33" s="512" t="s">
        <v>2298</v>
      </c>
      <c r="C33" s="513" t="s">
        <v>2299</v>
      </c>
      <c r="D33" s="514" t="s">
        <v>3792</v>
      </c>
      <c r="E33" s="514">
        <v>2</v>
      </c>
      <c r="F33" s="1078"/>
      <c r="G33" s="515">
        <f t="shared" si="1"/>
        <v>0</v>
      </c>
      <c r="H33" s="514" t="s">
        <v>3190</v>
      </c>
      <c r="I33" s="516"/>
      <c r="J33" s="1005" t="str">
        <f t="shared" si="0"/>
        <v>CHYBNÁ CENA</v>
      </c>
    </row>
    <row r="34" spans="1:10" ht="25.5">
      <c r="A34" s="511"/>
      <c r="B34" s="512" t="s">
        <v>2300</v>
      </c>
      <c r="C34" s="513" t="s">
        <v>2301</v>
      </c>
      <c r="D34" s="514" t="s">
        <v>3792</v>
      </c>
      <c r="E34" s="514">
        <v>1</v>
      </c>
      <c r="F34" s="1078"/>
      <c r="G34" s="515">
        <f t="shared" si="1"/>
        <v>0</v>
      </c>
      <c r="H34" s="514" t="s">
        <v>2302</v>
      </c>
      <c r="I34" s="516"/>
      <c r="J34" s="1005" t="str">
        <f t="shared" si="0"/>
        <v>CHYBNÁ CENA</v>
      </c>
    </row>
    <row r="35" spans="1:10" ht="25.5">
      <c r="A35" s="511"/>
      <c r="B35" s="512" t="s">
        <v>2303</v>
      </c>
      <c r="C35" s="513" t="s">
        <v>2304</v>
      </c>
      <c r="D35" s="514" t="s">
        <v>3792</v>
      </c>
      <c r="E35" s="514">
        <v>3</v>
      </c>
      <c r="F35" s="1078"/>
      <c r="G35" s="515">
        <f t="shared" si="1"/>
        <v>0</v>
      </c>
      <c r="H35" s="514" t="s">
        <v>4535</v>
      </c>
      <c r="I35" s="516"/>
      <c r="J35" s="1005" t="str">
        <f t="shared" si="0"/>
        <v>CHYBNÁ CENA</v>
      </c>
    </row>
    <row r="36" spans="1:10" ht="25.5">
      <c r="A36" s="511"/>
      <c r="B36" s="512" t="s">
        <v>2305</v>
      </c>
      <c r="C36" s="513" t="s">
        <v>2306</v>
      </c>
      <c r="D36" s="514" t="s">
        <v>3792</v>
      </c>
      <c r="E36" s="514">
        <v>4</v>
      </c>
      <c r="F36" s="1078"/>
      <c r="G36" s="515">
        <f t="shared" si="1"/>
        <v>0</v>
      </c>
      <c r="H36" s="514" t="s">
        <v>742</v>
      </c>
      <c r="I36" s="516"/>
      <c r="J36" s="1005" t="str">
        <f t="shared" si="0"/>
        <v>CHYBNÁ CENA</v>
      </c>
    </row>
    <row r="37" spans="1:10" ht="25.5">
      <c r="A37" s="511"/>
      <c r="B37" s="512" t="s">
        <v>2307</v>
      </c>
      <c r="C37" s="517" t="s">
        <v>2308</v>
      </c>
      <c r="D37" s="514" t="s">
        <v>3792</v>
      </c>
      <c r="E37" s="514">
        <v>12</v>
      </c>
      <c r="F37" s="1078"/>
      <c r="G37" s="515">
        <f t="shared" si="1"/>
        <v>0</v>
      </c>
      <c r="H37" s="514" t="s">
        <v>2295</v>
      </c>
      <c r="I37" s="516"/>
      <c r="J37" s="1005" t="str">
        <f t="shared" si="0"/>
        <v>CHYBNÁ CENA</v>
      </c>
    </row>
    <row r="38" spans="1:10" ht="25.5">
      <c r="A38" s="511"/>
      <c r="B38" s="512" t="s">
        <v>2309</v>
      </c>
      <c r="C38" s="517" t="s">
        <v>2310</v>
      </c>
      <c r="D38" s="514" t="s">
        <v>3792</v>
      </c>
      <c r="E38" s="514">
        <v>1</v>
      </c>
      <c r="F38" s="1078"/>
      <c r="G38" s="515">
        <f t="shared" si="1"/>
        <v>0</v>
      </c>
      <c r="H38" s="514" t="s">
        <v>2311</v>
      </c>
      <c r="I38" s="516"/>
      <c r="J38" s="1005" t="str">
        <f t="shared" ref="J38:J54" si="2">IF((ISBLANK(D38)),"",IF(G38&lt;=0,"CHYBNÁ CENA",""))</f>
        <v>CHYBNÁ CENA</v>
      </c>
    </row>
    <row r="39" spans="1:10" ht="25.5">
      <c r="A39" s="511"/>
      <c r="B39" s="512" t="s">
        <v>2312</v>
      </c>
      <c r="C39" s="517" t="s">
        <v>2313</v>
      </c>
      <c r="D39" s="514" t="s">
        <v>3792</v>
      </c>
      <c r="E39" s="514">
        <v>1</v>
      </c>
      <c r="F39" s="1078"/>
      <c r="G39" s="515">
        <f t="shared" si="1"/>
        <v>0</v>
      </c>
      <c r="H39" s="514" t="s">
        <v>3190</v>
      </c>
      <c r="I39" s="516"/>
      <c r="J39" s="1005" t="str">
        <f t="shared" si="2"/>
        <v>CHYBNÁ CENA</v>
      </c>
    </row>
    <row r="40" spans="1:10" ht="25.5">
      <c r="A40" s="511"/>
      <c r="B40" s="512" t="s">
        <v>2314</v>
      </c>
      <c r="C40" s="513" t="s">
        <v>2315</v>
      </c>
      <c r="D40" s="514" t="s">
        <v>3792</v>
      </c>
      <c r="E40" s="514">
        <v>4</v>
      </c>
      <c r="F40" s="1078"/>
      <c r="G40" s="515">
        <f t="shared" si="1"/>
        <v>0</v>
      </c>
      <c r="H40" s="514" t="s">
        <v>2288</v>
      </c>
      <c r="I40" s="516"/>
      <c r="J40" s="1005" t="str">
        <f t="shared" si="2"/>
        <v>CHYBNÁ CENA</v>
      </c>
    </row>
    <row r="41" spans="1:10" ht="25.5">
      <c r="A41" s="511"/>
      <c r="B41" s="518" t="s">
        <v>2316</v>
      </c>
      <c r="C41" s="517" t="s">
        <v>750</v>
      </c>
      <c r="D41" s="514" t="s">
        <v>3792</v>
      </c>
      <c r="E41" s="514">
        <v>21</v>
      </c>
      <c r="F41" s="1078"/>
      <c r="G41" s="515">
        <f t="shared" si="1"/>
        <v>0</v>
      </c>
      <c r="H41" s="514" t="s">
        <v>737</v>
      </c>
      <c r="I41" s="516"/>
      <c r="J41" s="1005" t="str">
        <f t="shared" si="2"/>
        <v>CHYBNÁ CENA</v>
      </c>
    </row>
    <row r="42" spans="1:10">
      <c r="A42" s="511"/>
      <c r="B42" s="518" t="s">
        <v>751</v>
      </c>
      <c r="C42" s="513" t="s">
        <v>752</v>
      </c>
      <c r="D42" s="514" t="s">
        <v>3792</v>
      </c>
      <c r="E42" s="514">
        <v>1</v>
      </c>
      <c r="F42" s="1078"/>
      <c r="G42" s="515">
        <f t="shared" si="1"/>
        <v>0</v>
      </c>
      <c r="H42" s="514" t="s">
        <v>2311</v>
      </c>
      <c r="I42" s="516"/>
      <c r="J42" s="1005" t="str">
        <f t="shared" si="2"/>
        <v>CHYBNÁ CENA</v>
      </c>
    </row>
    <row r="43" spans="1:10">
      <c r="A43" s="511"/>
      <c r="B43" s="518" t="s">
        <v>753</v>
      </c>
      <c r="C43" s="513" t="s">
        <v>754</v>
      </c>
      <c r="D43" s="514" t="s">
        <v>3792</v>
      </c>
      <c r="E43" s="514">
        <v>3</v>
      </c>
      <c r="F43" s="1078"/>
      <c r="G43" s="515">
        <f t="shared" si="1"/>
        <v>0</v>
      </c>
      <c r="H43" s="514" t="s">
        <v>4535</v>
      </c>
      <c r="I43" s="516"/>
      <c r="J43" s="1005" t="str">
        <f t="shared" si="2"/>
        <v>CHYBNÁ CENA</v>
      </c>
    </row>
    <row r="44" spans="1:10" s="502" customFormat="1" ht="25.5">
      <c r="A44" s="511"/>
      <c r="B44" s="518" t="s">
        <v>755</v>
      </c>
      <c r="C44" s="517" t="s">
        <v>2472</v>
      </c>
      <c r="D44" s="818" t="s">
        <v>3792</v>
      </c>
      <c r="E44" s="818">
        <v>14</v>
      </c>
      <c r="F44" s="1078"/>
      <c r="G44" s="515">
        <f t="shared" si="1"/>
        <v>0</v>
      </c>
      <c r="H44" s="818" t="s">
        <v>1777</v>
      </c>
      <c r="I44" s="516"/>
      <c r="J44" s="1005" t="str">
        <f t="shared" si="2"/>
        <v>CHYBNÁ CENA</v>
      </c>
    </row>
    <row r="45" spans="1:10">
      <c r="A45" s="511"/>
      <c r="B45" s="518" t="s">
        <v>756</v>
      </c>
      <c r="C45" s="513" t="s">
        <v>757</v>
      </c>
      <c r="D45" s="514" t="s">
        <v>3792</v>
      </c>
      <c r="E45" s="514">
        <v>11</v>
      </c>
      <c r="F45" s="1078"/>
      <c r="G45" s="515">
        <f t="shared" si="1"/>
        <v>0</v>
      </c>
      <c r="H45" s="514" t="s">
        <v>4544</v>
      </c>
      <c r="I45" s="516"/>
      <c r="J45" s="1005" t="str">
        <f t="shared" si="2"/>
        <v>CHYBNÁ CENA</v>
      </c>
    </row>
    <row r="46" spans="1:10">
      <c r="A46" s="511"/>
      <c r="B46" s="518" t="s">
        <v>758</v>
      </c>
      <c r="C46" s="513" t="s">
        <v>759</v>
      </c>
      <c r="D46" s="514" t="s">
        <v>3792</v>
      </c>
      <c r="E46" s="514">
        <v>14</v>
      </c>
      <c r="F46" s="1078"/>
      <c r="G46" s="515">
        <f t="shared" si="1"/>
        <v>0</v>
      </c>
      <c r="H46" s="514" t="s">
        <v>737</v>
      </c>
      <c r="I46" s="516"/>
      <c r="J46" s="1005" t="str">
        <f t="shared" si="2"/>
        <v>CHYBNÁ CENA</v>
      </c>
    </row>
    <row r="47" spans="1:10" ht="25.5">
      <c r="A47" s="511"/>
      <c r="B47" s="518" t="s">
        <v>760</v>
      </c>
      <c r="C47" s="517" t="s">
        <v>761</v>
      </c>
      <c r="D47" s="514" t="s">
        <v>3792</v>
      </c>
      <c r="E47" s="514">
        <v>64</v>
      </c>
      <c r="F47" s="1078"/>
      <c r="G47" s="515">
        <f t="shared" si="1"/>
        <v>0</v>
      </c>
      <c r="H47" s="514" t="s">
        <v>1777</v>
      </c>
      <c r="I47" s="516"/>
      <c r="J47" s="1005" t="str">
        <f t="shared" si="2"/>
        <v>CHYBNÁ CENA</v>
      </c>
    </row>
    <row r="48" spans="1:10" ht="25.5">
      <c r="A48" s="511"/>
      <c r="B48" s="518" t="s">
        <v>762</v>
      </c>
      <c r="C48" s="513" t="s">
        <v>763</v>
      </c>
      <c r="D48" s="514" t="s">
        <v>3792</v>
      </c>
      <c r="E48" s="514">
        <v>1</v>
      </c>
      <c r="F48" s="1078"/>
      <c r="G48" s="515">
        <f t="shared" si="1"/>
        <v>0</v>
      </c>
      <c r="H48" s="514" t="s">
        <v>3190</v>
      </c>
      <c r="I48" s="516"/>
      <c r="J48" s="1005" t="str">
        <f t="shared" si="2"/>
        <v>CHYBNÁ CENA</v>
      </c>
    </row>
    <row r="49" spans="1:10">
      <c r="A49" s="511"/>
      <c r="B49" s="518" t="s">
        <v>764</v>
      </c>
      <c r="C49" s="517" t="s">
        <v>765</v>
      </c>
      <c r="D49" s="514" t="s">
        <v>3792</v>
      </c>
      <c r="E49" s="514">
        <v>1</v>
      </c>
      <c r="F49" s="1078"/>
      <c r="G49" s="515">
        <f t="shared" si="1"/>
        <v>0</v>
      </c>
      <c r="H49" s="514" t="s">
        <v>3190</v>
      </c>
      <c r="I49" s="516"/>
      <c r="J49" s="1005" t="str">
        <f t="shared" si="2"/>
        <v>CHYBNÁ CENA</v>
      </c>
    </row>
    <row r="50" spans="1:10" ht="25.5">
      <c r="A50" s="511"/>
      <c r="B50" s="518" t="s">
        <v>766</v>
      </c>
      <c r="C50" s="513" t="s">
        <v>767</v>
      </c>
      <c r="D50" s="514" t="s">
        <v>3792</v>
      </c>
      <c r="E50" s="514">
        <v>1</v>
      </c>
      <c r="F50" s="1078"/>
      <c r="G50" s="515">
        <f t="shared" si="1"/>
        <v>0</v>
      </c>
      <c r="H50" s="514" t="s">
        <v>3190</v>
      </c>
      <c r="I50" s="516"/>
      <c r="J50" s="1005" t="str">
        <f t="shared" si="2"/>
        <v>CHYBNÁ CENA</v>
      </c>
    </row>
    <row r="51" spans="1:10" ht="25.5">
      <c r="A51" s="511"/>
      <c r="B51" s="518" t="s">
        <v>768</v>
      </c>
      <c r="C51" s="513" t="s">
        <v>769</v>
      </c>
      <c r="D51" s="514" t="s">
        <v>3792</v>
      </c>
      <c r="E51" s="514">
        <v>1</v>
      </c>
      <c r="F51" s="1078"/>
      <c r="G51" s="515">
        <f t="shared" si="1"/>
        <v>0</v>
      </c>
      <c r="H51" s="514" t="s">
        <v>3190</v>
      </c>
      <c r="I51" s="516"/>
      <c r="J51" s="1005" t="str">
        <f t="shared" si="2"/>
        <v>CHYBNÁ CENA</v>
      </c>
    </row>
    <row r="52" spans="1:10" ht="25.5">
      <c r="A52" s="511"/>
      <c r="B52" s="518" t="s">
        <v>770</v>
      </c>
      <c r="C52" s="513" t="s">
        <v>771</v>
      </c>
      <c r="D52" s="514" t="s">
        <v>3792</v>
      </c>
      <c r="E52" s="514">
        <v>1</v>
      </c>
      <c r="F52" s="1078"/>
      <c r="G52" s="515">
        <f t="shared" si="1"/>
        <v>0</v>
      </c>
      <c r="H52" s="514" t="s">
        <v>3190</v>
      </c>
      <c r="I52" s="516"/>
      <c r="J52" s="1005" t="str">
        <f t="shared" si="2"/>
        <v>CHYBNÁ CENA</v>
      </c>
    </row>
    <row r="53" spans="1:10">
      <c r="A53" s="511"/>
      <c r="B53" s="518" t="s">
        <v>772</v>
      </c>
      <c r="C53" s="513" t="s">
        <v>773</v>
      </c>
      <c r="D53" s="514" t="s">
        <v>3792</v>
      </c>
      <c r="E53" s="514">
        <v>1</v>
      </c>
      <c r="F53" s="1078"/>
      <c r="G53" s="515">
        <f t="shared" si="1"/>
        <v>0</v>
      </c>
      <c r="H53" s="514" t="s">
        <v>1777</v>
      </c>
      <c r="I53" s="516"/>
      <c r="J53" s="1005" t="str">
        <f t="shared" si="2"/>
        <v>CHYBNÁ CENA</v>
      </c>
    </row>
    <row r="54" spans="1:10" ht="26.25" thickBot="1">
      <c r="A54" s="519"/>
      <c r="B54" s="520" t="s">
        <v>774</v>
      </c>
      <c r="C54" s="521" t="s">
        <v>775</v>
      </c>
      <c r="D54" s="522" t="s">
        <v>3367</v>
      </c>
      <c r="E54" s="522">
        <f>SUM(G9:G53)/100</f>
        <v>0</v>
      </c>
      <c r="F54" s="1113"/>
      <c r="G54" s="523">
        <f t="shared" si="1"/>
        <v>0</v>
      </c>
      <c r="H54" s="522"/>
      <c r="I54" s="524"/>
      <c r="J54" s="1005" t="str">
        <f t="shared" si="2"/>
        <v>CHYBNÁ CENA</v>
      </c>
    </row>
    <row r="55" spans="1:10" ht="13.5" thickBot="1">
      <c r="A55" s="502"/>
      <c r="B55" s="502"/>
      <c r="C55" s="502"/>
      <c r="D55" s="502"/>
      <c r="E55" s="502"/>
      <c r="F55" s="502"/>
      <c r="G55" s="502"/>
      <c r="H55" s="502"/>
      <c r="I55" s="502"/>
      <c r="J55" s="1017"/>
    </row>
    <row r="56" spans="1:10" ht="13.5" thickBot="1">
      <c r="A56" s="1304" t="s">
        <v>45</v>
      </c>
      <c r="B56" s="1305"/>
      <c r="C56" s="1305"/>
      <c r="D56" s="1305"/>
      <c r="E56" s="1305"/>
      <c r="F56" s="1305"/>
      <c r="G56" s="1305"/>
      <c r="H56" s="1305"/>
      <c r="I56" s="1306"/>
    </row>
    <row r="59" spans="1:10">
      <c r="F59" s="1006" t="s">
        <v>245</v>
      </c>
      <c r="G59" s="1007">
        <f>COUNTIF(G6:G54,"&lt;=0")</f>
        <v>49</v>
      </c>
    </row>
  </sheetData>
  <sheetProtection selectLockedCells="1"/>
  <mergeCells count="13">
    <mergeCell ref="A1:B1"/>
    <mergeCell ref="C1:I1"/>
    <mergeCell ref="A2:B2"/>
    <mergeCell ref="C2:F2"/>
    <mergeCell ref="F4:G4"/>
    <mergeCell ref="I4:I5"/>
    <mergeCell ref="H4:H5"/>
    <mergeCell ref="A56:I56"/>
    <mergeCell ref="A3:I3"/>
    <mergeCell ref="A4:A5"/>
    <mergeCell ref="C4:C5"/>
    <mergeCell ref="D4:D5"/>
    <mergeCell ref="E4:E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90" zoomScaleNormal="100" workbookViewId="0">
      <pane ySplit="5" topLeftCell="A6" activePane="bottomLeft" state="frozen"/>
      <selection pane="bottomLeft" activeCell="I2" sqref="I2"/>
    </sheetView>
  </sheetViews>
  <sheetFormatPr defaultRowHeight="12.75"/>
  <cols>
    <col min="1" max="1" width="9.28515625" style="134" customWidth="1"/>
    <col min="2" max="2" width="19" style="134" customWidth="1"/>
    <col min="3" max="3" width="49.42578125" style="169" customWidth="1"/>
    <col min="4" max="4" width="14" style="168" customWidth="1"/>
    <col min="5" max="5" width="14.42578125" style="168" customWidth="1"/>
    <col min="6" max="6" width="15.28515625" style="168" customWidth="1"/>
    <col min="7" max="7" width="17.5703125" style="134" customWidth="1"/>
    <col min="8" max="8" width="21.140625" style="134" customWidth="1"/>
    <col min="9" max="9" width="18.42578125" style="134" customWidth="1"/>
    <col min="10" max="10" width="22.28515625" style="1019" customWidth="1"/>
    <col min="11" max="16384" width="9.140625" style="134"/>
  </cols>
  <sheetData>
    <row r="1" spans="1:10" customFormat="1" ht="31.5" customHeight="1" thickBot="1">
      <c r="A1" s="1287" t="s">
        <v>2563</v>
      </c>
      <c r="B1" s="1288"/>
      <c r="C1" s="1289" t="s">
        <v>1363</v>
      </c>
      <c r="D1" s="1290"/>
      <c r="E1" s="1290"/>
      <c r="F1" s="1290"/>
      <c r="G1" s="1291"/>
      <c r="H1" s="1291"/>
      <c r="I1" s="1291"/>
      <c r="J1" s="1012"/>
    </row>
    <row r="2" spans="1:10" customFormat="1" ht="30" customHeight="1" thickBot="1">
      <c r="A2" s="1292" t="s">
        <v>2564</v>
      </c>
      <c r="B2" s="1293"/>
      <c r="C2" s="1289" t="s">
        <v>4582</v>
      </c>
      <c r="D2" s="1290"/>
      <c r="E2" s="1290"/>
      <c r="F2" s="1290"/>
      <c r="G2" s="2" t="s">
        <v>2566</v>
      </c>
      <c r="H2" s="944"/>
      <c r="I2" s="1340" t="s">
        <v>4573</v>
      </c>
      <c r="J2" s="1012"/>
    </row>
    <row r="3" spans="1:10" customFormat="1" ht="16.5" customHeight="1" thickBot="1">
      <c r="A3" s="1294" t="s">
        <v>2567</v>
      </c>
      <c r="B3" s="1290"/>
      <c r="C3" s="1290"/>
      <c r="D3" s="1290"/>
      <c r="E3" s="1290"/>
      <c r="F3" s="1290"/>
      <c r="G3" s="1290"/>
      <c r="H3" s="1290"/>
      <c r="I3" s="1295"/>
      <c r="J3" s="1012"/>
    </row>
    <row r="4" spans="1:10" customFormat="1" ht="25.5" customHeight="1">
      <c r="A4" s="1281" t="s">
        <v>2568</v>
      </c>
      <c r="B4" s="216" t="s">
        <v>2569</v>
      </c>
      <c r="C4" s="1283" t="s">
        <v>2570</v>
      </c>
      <c r="D4" s="1285" t="s">
        <v>2571</v>
      </c>
      <c r="E4" s="1285" t="s">
        <v>2572</v>
      </c>
      <c r="F4" s="1296" t="s">
        <v>2573</v>
      </c>
      <c r="G4" s="1297"/>
      <c r="H4" s="1285" t="s">
        <v>3789</v>
      </c>
      <c r="I4" s="1301" t="s">
        <v>2574</v>
      </c>
      <c r="J4" s="1012"/>
    </row>
    <row r="5" spans="1:10" customFormat="1" ht="29.85" customHeight="1" thickBot="1">
      <c r="A5" s="1282"/>
      <c r="B5" s="4" t="s">
        <v>2575</v>
      </c>
      <c r="C5" s="1284"/>
      <c r="D5" s="1286"/>
      <c r="E5" s="1286"/>
      <c r="F5" s="5" t="s">
        <v>2576</v>
      </c>
      <c r="G5" s="724" t="s">
        <v>4447</v>
      </c>
      <c r="H5" s="1303"/>
      <c r="I5" s="1302"/>
      <c r="J5" s="1008" t="s">
        <v>694</v>
      </c>
    </row>
    <row r="6" spans="1:10" s="789" customFormat="1" ht="29.85" customHeight="1" thickBot="1">
      <c r="A6" s="783"/>
      <c r="B6" s="784"/>
      <c r="C6" s="790" t="s">
        <v>4580</v>
      </c>
      <c r="D6" s="786"/>
      <c r="E6" s="786"/>
      <c r="F6" s="1073"/>
      <c r="G6" s="787">
        <f>SUM(G7)</f>
        <v>0</v>
      </c>
      <c r="H6" s="785"/>
      <c r="I6" s="788"/>
      <c r="J6" s="1005" t="str">
        <f t="shared" ref="J6:J22" si="0">IF((ISBLANK(D6)),"",IF(G6&lt;=0,"CHYBNÁ CENA",""))</f>
        <v/>
      </c>
    </row>
    <row r="7" spans="1:10" s="142" customFormat="1" ht="18" customHeight="1">
      <c r="A7" s="135"/>
      <c r="B7" s="136"/>
      <c r="C7" s="137" t="s">
        <v>3186</v>
      </c>
      <c r="D7" s="136"/>
      <c r="E7" s="136"/>
      <c r="F7" s="1074"/>
      <c r="G7" s="139">
        <f>SUM(G8)</f>
        <v>0</v>
      </c>
      <c r="H7" s="138"/>
      <c r="I7" s="140"/>
      <c r="J7" s="1005" t="str">
        <f t="shared" si="0"/>
        <v/>
      </c>
    </row>
    <row r="8" spans="1:10" s="142" customFormat="1" ht="18" customHeight="1" thickBot="1">
      <c r="A8" s="143"/>
      <c r="B8" s="144"/>
      <c r="C8" s="145" t="s">
        <v>3187</v>
      </c>
      <c r="D8" s="144"/>
      <c r="E8" s="144"/>
      <c r="F8" s="1075"/>
      <c r="G8" s="147">
        <f>SUM(G9:G22)</f>
        <v>0</v>
      </c>
      <c r="H8" s="146"/>
      <c r="I8" s="148"/>
      <c r="J8" s="1005" t="str">
        <f t="shared" si="0"/>
        <v/>
      </c>
    </row>
    <row r="9" spans="1:10" s="141" customFormat="1" ht="44.25" customHeight="1">
      <c r="A9" s="149" t="s">
        <v>2565</v>
      </c>
      <c r="B9" s="150" t="s">
        <v>3188</v>
      </c>
      <c r="C9" s="151" t="s">
        <v>3189</v>
      </c>
      <c r="D9" s="152" t="s">
        <v>4492</v>
      </c>
      <c r="E9" s="152">
        <v>2</v>
      </c>
      <c r="F9" s="1071"/>
      <c r="G9" s="153">
        <f t="shared" ref="G9:G22" si="1">(E9*F9)</f>
        <v>0</v>
      </c>
      <c r="H9" s="152" t="s">
        <v>3190</v>
      </c>
      <c r="I9" s="154" t="s">
        <v>2565</v>
      </c>
      <c r="J9" s="1005" t="str">
        <f t="shared" si="0"/>
        <v>CHYBNÁ CENA</v>
      </c>
    </row>
    <row r="10" spans="1:10" s="141" customFormat="1" ht="44.25" customHeight="1">
      <c r="A10" s="155" t="s">
        <v>2565</v>
      </c>
      <c r="B10" s="156" t="s">
        <v>3191</v>
      </c>
      <c r="C10" s="157" t="s">
        <v>3342</v>
      </c>
      <c r="D10" s="158" t="s">
        <v>4492</v>
      </c>
      <c r="E10" s="158">
        <v>10</v>
      </c>
      <c r="F10" s="1072"/>
      <c r="G10" s="159">
        <f t="shared" si="1"/>
        <v>0</v>
      </c>
      <c r="H10" s="158" t="s">
        <v>3190</v>
      </c>
      <c r="I10" s="160" t="s">
        <v>2565</v>
      </c>
      <c r="J10" s="1005" t="str">
        <f t="shared" si="0"/>
        <v>CHYBNÁ CENA</v>
      </c>
    </row>
    <row r="11" spans="1:10" s="141" customFormat="1" ht="44.25" customHeight="1">
      <c r="A11" s="155" t="s">
        <v>2565</v>
      </c>
      <c r="B11" s="156" t="s">
        <v>3343</v>
      </c>
      <c r="C11" s="157" t="s">
        <v>3344</v>
      </c>
      <c r="D11" s="158" t="s">
        <v>4492</v>
      </c>
      <c r="E11" s="158">
        <v>6</v>
      </c>
      <c r="F11" s="1072"/>
      <c r="G11" s="159">
        <f t="shared" si="1"/>
        <v>0</v>
      </c>
      <c r="H11" s="158" t="s">
        <v>3190</v>
      </c>
      <c r="I11" s="160" t="s">
        <v>2565</v>
      </c>
      <c r="J11" s="1005" t="str">
        <f t="shared" si="0"/>
        <v>CHYBNÁ CENA</v>
      </c>
    </row>
    <row r="12" spans="1:10" s="141" customFormat="1" ht="44.25" customHeight="1">
      <c r="A12" s="155" t="s">
        <v>2565</v>
      </c>
      <c r="B12" s="156" t="s">
        <v>3345</v>
      </c>
      <c r="C12" s="157" t="s">
        <v>3346</v>
      </c>
      <c r="D12" s="158" t="s">
        <v>4492</v>
      </c>
      <c r="E12" s="158">
        <v>2</v>
      </c>
      <c r="F12" s="1072"/>
      <c r="G12" s="159">
        <f t="shared" si="1"/>
        <v>0</v>
      </c>
      <c r="H12" s="158" t="s">
        <v>3190</v>
      </c>
      <c r="I12" s="160" t="s">
        <v>2565</v>
      </c>
      <c r="J12" s="1005" t="str">
        <f t="shared" si="0"/>
        <v>CHYBNÁ CENA</v>
      </c>
    </row>
    <row r="13" spans="1:10" s="141" customFormat="1" ht="44.25" customHeight="1">
      <c r="A13" s="155" t="s">
        <v>2565</v>
      </c>
      <c r="B13" s="161" t="s">
        <v>3347</v>
      </c>
      <c r="C13" s="157" t="s">
        <v>3348</v>
      </c>
      <c r="D13" s="158" t="s">
        <v>4492</v>
      </c>
      <c r="E13" s="158">
        <v>8</v>
      </c>
      <c r="F13" s="1072"/>
      <c r="G13" s="159">
        <f t="shared" si="1"/>
        <v>0</v>
      </c>
      <c r="H13" s="158" t="s">
        <v>3190</v>
      </c>
      <c r="I13" s="160" t="s">
        <v>2565</v>
      </c>
      <c r="J13" s="1005" t="str">
        <f t="shared" si="0"/>
        <v>CHYBNÁ CENA</v>
      </c>
    </row>
    <row r="14" spans="1:10" s="141" customFormat="1" ht="44.25" customHeight="1">
      <c r="A14" s="155" t="s">
        <v>2565</v>
      </c>
      <c r="B14" s="156" t="s">
        <v>3349</v>
      </c>
      <c r="C14" s="157" t="s">
        <v>3350</v>
      </c>
      <c r="D14" s="158" t="s">
        <v>3792</v>
      </c>
      <c r="E14" s="158">
        <v>4</v>
      </c>
      <c r="F14" s="1072"/>
      <c r="G14" s="159">
        <f t="shared" si="1"/>
        <v>0</v>
      </c>
      <c r="H14" s="158" t="s">
        <v>3190</v>
      </c>
      <c r="I14" s="160" t="s">
        <v>2565</v>
      </c>
      <c r="J14" s="1005" t="str">
        <f t="shared" si="0"/>
        <v>CHYBNÁ CENA</v>
      </c>
    </row>
    <row r="15" spans="1:10" s="141" customFormat="1" ht="44.25" customHeight="1">
      <c r="A15" s="155"/>
      <c r="B15" s="156" t="s">
        <v>3351</v>
      </c>
      <c r="C15" s="157" t="s">
        <v>3352</v>
      </c>
      <c r="D15" s="158" t="s">
        <v>3792</v>
      </c>
      <c r="E15" s="158">
        <v>2</v>
      </c>
      <c r="F15" s="1072"/>
      <c r="G15" s="159">
        <f t="shared" si="1"/>
        <v>0</v>
      </c>
      <c r="H15" s="158" t="s">
        <v>3190</v>
      </c>
      <c r="I15" s="160"/>
      <c r="J15" s="1005" t="str">
        <f t="shared" si="0"/>
        <v>CHYBNÁ CENA</v>
      </c>
    </row>
    <row r="16" spans="1:10" s="141" customFormat="1" ht="44.25" customHeight="1">
      <c r="A16" s="155"/>
      <c r="B16" s="156" t="s">
        <v>3353</v>
      </c>
      <c r="C16" s="157" t="s">
        <v>3354</v>
      </c>
      <c r="D16" s="158" t="s">
        <v>3792</v>
      </c>
      <c r="E16" s="158">
        <v>2</v>
      </c>
      <c r="F16" s="1072"/>
      <c r="G16" s="159">
        <f t="shared" si="1"/>
        <v>0</v>
      </c>
      <c r="H16" s="158" t="s">
        <v>3190</v>
      </c>
      <c r="I16" s="160"/>
      <c r="J16" s="1005" t="str">
        <f t="shared" si="0"/>
        <v>CHYBNÁ CENA</v>
      </c>
    </row>
    <row r="17" spans="1:10" s="141" customFormat="1" ht="44.25" customHeight="1">
      <c r="A17" s="155"/>
      <c r="B17" s="156" t="s">
        <v>3355</v>
      </c>
      <c r="C17" s="157" t="s">
        <v>3356</v>
      </c>
      <c r="D17" s="158" t="s">
        <v>3792</v>
      </c>
      <c r="E17" s="158">
        <v>1</v>
      </c>
      <c r="F17" s="1072"/>
      <c r="G17" s="159">
        <f t="shared" si="1"/>
        <v>0</v>
      </c>
      <c r="H17" s="158" t="s">
        <v>3190</v>
      </c>
      <c r="I17" s="160"/>
      <c r="J17" s="1005" t="str">
        <f t="shared" si="0"/>
        <v>CHYBNÁ CENA</v>
      </c>
    </row>
    <row r="18" spans="1:10" s="141" customFormat="1" ht="44.25" customHeight="1">
      <c r="A18" s="155"/>
      <c r="B18" s="156" t="s">
        <v>3357</v>
      </c>
      <c r="C18" s="157" t="s">
        <v>3358</v>
      </c>
      <c r="D18" s="158" t="s">
        <v>3792</v>
      </c>
      <c r="E18" s="158">
        <v>2</v>
      </c>
      <c r="F18" s="1072"/>
      <c r="G18" s="159">
        <f t="shared" si="1"/>
        <v>0</v>
      </c>
      <c r="H18" s="158" t="s">
        <v>3190</v>
      </c>
      <c r="I18" s="160"/>
      <c r="J18" s="1005" t="str">
        <f t="shared" si="0"/>
        <v>CHYBNÁ CENA</v>
      </c>
    </row>
    <row r="19" spans="1:10" s="141" customFormat="1" ht="44.25" customHeight="1">
      <c r="A19" s="155"/>
      <c r="B19" s="156" t="s">
        <v>3359</v>
      </c>
      <c r="C19" s="157" t="s">
        <v>3360</v>
      </c>
      <c r="D19" s="158" t="s">
        <v>3792</v>
      </c>
      <c r="E19" s="158">
        <v>1</v>
      </c>
      <c r="F19" s="1072"/>
      <c r="G19" s="159">
        <f t="shared" si="1"/>
        <v>0</v>
      </c>
      <c r="H19" s="158" t="s">
        <v>3190</v>
      </c>
      <c r="I19" s="160"/>
      <c r="J19" s="1005" t="str">
        <f t="shared" si="0"/>
        <v>CHYBNÁ CENA</v>
      </c>
    </row>
    <row r="20" spans="1:10" s="141" customFormat="1" ht="44.25" customHeight="1">
      <c r="A20" s="155"/>
      <c r="B20" s="156" t="s">
        <v>3361</v>
      </c>
      <c r="C20" s="157" t="s">
        <v>3362</v>
      </c>
      <c r="D20" s="158" t="s">
        <v>3792</v>
      </c>
      <c r="E20" s="158">
        <v>1</v>
      </c>
      <c r="F20" s="1072"/>
      <c r="G20" s="159">
        <f t="shared" si="1"/>
        <v>0</v>
      </c>
      <c r="H20" s="158"/>
      <c r="I20" s="160"/>
      <c r="J20" s="1005" t="str">
        <f t="shared" si="0"/>
        <v>CHYBNÁ CENA</v>
      </c>
    </row>
    <row r="21" spans="1:10" s="141" customFormat="1" ht="44.25" customHeight="1">
      <c r="A21" s="155"/>
      <c r="B21" s="156" t="s">
        <v>3363</v>
      </c>
      <c r="C21" s="157" t="s">
        <v>3364</v>
      </c>
      <c r="D21" s="158">
        <v>10</v>
      </c>
      <c r="E21" s="158">
        <v>1</v>
      </c>
      <c r="F21" s="1072"/>
      <c r="G21" s="159">
        <f t="shared" si="1"/>
        <v>0</v>
      </c>
      <c r="H21" s="158"/>
      <c r="I21" s="160"/>
      <c r="J21" s="1005" t="str">
        <f t="shared" si="0"/>
        <v>CHYBNÁ CENA</v>
      </c>
    </row>
    <row r="22" spans="1:10" s="141" customFormat="1" ht="44.25" customHeight="1" thickBot="1">
      <c r="A22" s="162"/>
      <c r="B22" s="163" t="s">
        <v>3365</v>
      </c>
      <c r="C22" s="164" t="s">
        <v>3366</v>
      </c>
      <c r="D22" s="165" t="s">
        <v>3367</v>
      </c>
      <c r="E22" s="165">
        <f>SUM(G9:G21)/100</f>
        <v>0</v>
      </c>
      <c r="F22" s="1112"/>
      <c r="G22" s="166">
        <f t="shared" si="1"/>
        <v>0</v>
      </c>
      <c r="H22" s="165"/>
      <c r="I22" s="167"/>
      <c r="J22" s="1005" t="str">
        <f t="shared" si="0"/>
        <v>CHYBNÁ CENA</v>
      </c>
    </row>
    <row r="23" spans="1:10" ht="13.5" thickBot="1">
      <c r="A23" s="1304" t="s">
        <v>45</v>
      </c>
      <c r="B23" s="1305"/>
      <c r="C23" s="1305"/>
      <c r="D23" s="1305"/>
      <c r="E23" s="1305"/>
      <c r="F23" s="1305"/>
      <c r="G23" s="1305"/>
      <c r="H23" s="1305"/>
      <c r="I23" s="1306"/>
    </row>
    <row r="26" spans="1:10">
      <c r="F26" s="1006" t="s">
        <v>245</v>
      </c>
      <c r="G26" s="1007">
        <f>COUNTIF(G6:G21,"&lt;=0")</f>
        <v>16</v>
      </c>
    </row>
  </sheetData>
  <sheetProtection selectLockedCells="1"/>
  <mergeCells count="13">
    <mergeCell ref="A1:B1"/>
    <mergeCell ref="C1:I1"/>
    <mergeCell ref="A2:B2"/>
    <mergeCell ref="C2:F2"/>
    <mergeCell ref="A23:I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 activePane="bottomLeft" state="frozen"/>
      <selection pane="bottomLeft" activeCell="I2" sqref="I2"/>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1012" customWidth="1"/>
  </cols>
  <sheetData>
    <row r="1" spans="1:14" ht="31.5" customHeight="1" thickBot="1">
      <c r="A1" s="1287" t="s">
        <v>2563</v>
      </c>
      <c r="B1" s="1288"/>
      <c r="C1" s="1289" t="s">
        <v>1363</v>
      </c>
      <c r="D1" s="1290"/>
      <c r="E1" s="1290"/>
      <c r="F1" s="1290"/>
      <c r="G1" s="1291"/>
      <c r="H1" s="1291"/>
      <c r="I1" s="1291"/>
    </row>
    <row r="2" spans="1:14" ht="30" customHeight="1" thickBot="1">
      <c r="A2" s="1292" t="s">
        <v>2564</v>
      </c>
      <c r="B2" s="1293"/>
      <c r="C2" s="1289" t="s">
        <v>1304</v>
      </c>
      <c r="D2" s="1290"/>
      <c r="E2" s="1290"/>
      <c r="F2" s="1290"/>
      <c r="G2" s="2" t="s">
        <v>2566</v>
      </c>
      <c r="H2" s="944"/>
      <c r="I2" s="1340" t="s">
        <v>4573</v>
      </c>
    </row>
    <row r="3" spans="1:14" ht="16.5" customHeight="1" thickBot="1">
      <c r="A3" s="1294" t="s">
        <v>2567</v>
      </c>
      <c r="B3" s="1290"/>
      <c r="C3" s="1290"/>
      <c r="D3" s="1290"/>
      <c r="E3" s="1290"/>
      <c r="F3" s="1290"/>
      <c r="G3" s="1290"/>
      <c r="H3" s="1290"/>
      <c r="I3" s="1295"/>
    </row>
    <row r="4" spans="1:14" ht="25.5" customHeight="1">
      <c r="A4" s="1281" t="s">
        <v>2568</v>
      </c>
      <c r="B4" s="216" t="s">
        <v>2569</v>
      </c>
      <c r="C4" s="1283" t="s">
        <v>2570</v>
      </c>
      <c r="D4" s="1285" t="s">
        <v>2571</v>
      </c>
      <c r="E4" s="1285" t="s">
        <v>2572</v>
      </c>
      <c r="F4" s="1296" t="s">
        <v>2573</v>
      </c>
      <c r="G4" s="1297"/>
      <c r="H4" s="1285" t="s">
        <v>3789</v>
      </c>
      <c r="I4" s="1301" t="s">
        <v>2574</v>
      </c>
    </row>
    <row r="5" spans="1:14" ht="29.85" customHeight="1" thickBot="1">
      <c r="A5" s="1282"/>
      <c r="B5" s="4" t="s">
        <v>2575</v>
      </c>
      <c r="C5" s="1284"/>
      <c r="D5" s="1286"/>
      <c r="E5" s="1286"/>
      <c r="F5" s="5" t="s">
        <v>2576</v>
      </c>
      <c r="G5" s="724" t="s">
        <v>4447</v>
      </c>
      <c r="H5" s="1303"/>
      <c r="I5" s="1302"/>
      <c r="J5" s="1008" t="s">
        <v>694</v>
      </c>
    </row>
    <row r="6" spans="1:14">
      <c r="A6" s="331"/>
      <c r="B6" s="332" t="s">
        <v>2565</v>
      </c>
      <c r="C6" s="333"/>
      <c r="D6" s="334"/>
      <c r="E6" s="335"/>
      <c r="F6" s="1027"/>
      <c r="G6" s="715"/>
      <c r="H6" s="333"/>
      <c r="I6" s="336" t="s">
        <v>2565</v>
      </c>
      <c r="J6" s="1005" t="str">
        <f t="shared" ref="J6:J69" si="0">IF((ISBLANK(D6)),"",IF(G6&lt;=0,"CHYBNÁ CENA",""))</f>
        <v/>
      </c>
    </row>
    <row r="7" spans="1:14" s="344" customFormat="1" ht="15">
      <c r="A7" s="1118" t="s">
        <v>3962</v>
      </c>
      <c r="B7" s="1119"/>
      <c r="C7" s="1120" t="s">
        <v>2751</v>
      </c>
      <c r="D7" s="97"/>
      <c r="E7" s="99"/>
      <c r="F7" s="1137"/>
      <c r="G7" s="1121"/>
      <c r="H7" s="123"/>
      <c r="I7" s="341"/>
      <c r="J7" s="1005" t="str">
        <f t="shared" si="0"/>
        <v/>
      </c>
      <c r="K7" s="342"/>
      <c r="L7" s="343"/>
      <c r="M7" s="343"/>
      <c r="N7" s="343"/>
    </row>
    <row r="8" spans="1:14" s="113" customFormat="1" ht="25.5">
      <c r="A8" s="1122" t="s">
        <v>1459</v>
      </c>
      <c r="B8" s="1119"/>
      <c r="C8" s="123" t="s">
        <v>1460</v>
      </c>
      <c r="D8" s="97" t="s">
        <v>2755</v>
      </c>
      <c r="E8" s="1123">
        <v>1</v>
      </c>
      <c r="F8" s="1094"/>
      <c r="G8" s="1121">
        <f t="shared" ref="G8:G23" si="1">F8*E8</f>
        <v>0</v>
      </c>
      <c r="H8" s="123" t="s">
        <v>1461</v>
      </c>
      <c r="I8" s="346"/>
      <c r="J8" s="1005" t="str">
        <f t="shared" si="0"/>
        <v>CHYBNÁ CENA</v>
      </c>
      <c r="K8" s="347"/>
      <c r="L8" s="347"/>
      <c r="M8" s="347"/>
      <c r="N8" s="347"/>
    </row>
    <row r="9" spans="1:14" s="113" customFormat="1" ht="38.25">
      <c r="A9" s="1122" t="s">
        <v>1462</v>
      </c>
      <c r="B9" s="1119"/>
      <c r="C9" s="123" t="s">
        <v>1463</v>
      </c>
      <c r="D9" s="97" t="s">
        <v>2755</v>
      </c>
      <c r="E9" s="1123">
        <v>1</v>
      </c>
      <c r="F9" s="1094"/>
      <c r="G9" s="1121">
        <f t="shared" si="1"/>
        <v>0</v>
      </c>
      <c r="H9" s="123" t="s">
        <v>1578</v>
      </c>
      <c r="I9" s="346"/>
      <c r="J9" s="1005" t="str">
        <f t="shared" si="0"/>
        <v>CHYBNÁ CENA</v>
      </c>
      <c r="K9" s="347"/>
      <c r="L9" s="347"/>
      <c r="M9" s="347"/>
      <c r="N9" s="347"/>
    </row>
    <row r="10" spans="1:14" s="113" customFormat="1" ht="38.25">
      <c r="A10" s="1122" t="s">
        <v>1579</v>
      </c>
      <c r="B10" s="1119"/>
      <c r="C10" s="123" t="s">
        <v>1580</v>
      </c>
      <c r="D10" s="97" t="s">
        <v>2755</v>
      </c>
      <c r="E10" s="1123">
        <v>1</v>
      </c>
      <c r="F10" s="1094"/>
      <c r="G10" s="1121">
        <f t="shared" si="1"/>
        <v>0</v>
      </c>
      <c r="H10" s="123" t="s">
        <v>1581</v>
      </c>
      <c r="I10" s="346"/>
      <c r="J10" s="1005" t="str">
        <f t="shared" si="0"/>
        <v>CHYBNÁ CENA</v>
      </c>
      <c r="K10" s="347"/>
      <c r="L10" s="347"/>
      <c r="M10" s="347"/>
      <c r="N10" s="347"/>
    </row>
    <row r="11" spans="1:14" s="113" customFormat="1" ht="25.5">
      <c r="A11" s="1122" t="s">
        <v>1582</v>
      </c>
      <c r="B11" s="1119"/>
      <c r="C11" s="123" t="s">
        <v>1583</v>
      </c>
      <c r="D11" s="97" t="s">
        <v>2755</v>
      </c>
      <c r="E11" s="1123">
        <v>1</v>
      </c>
      <c r="F11" s="1094"/>
      <c r="G11" s="1121">
        <f t="shared" si="1"/>
        <v>0</v>
      </c>
      <c r="H11" s="123" t="s">
        <v>1584</v>
      </c>
      <c r="I11" s="346"/>
      <c r="J11" s="1005" t="str">
        <f t="shared" si="0"/>
        <v>CHYBNÁ CENA</v>
      </c>
      <c r="K11" s="347"/>
      <c r="L11" s="347"/>
      <c r="M11" s="347"/>
      <c r="N11" s="347"/>
    </row>
    <row r="12" spans="1:14" s="113" customFormat="1" ht="25.5">
      <c r="A12" s="1122" t="s">
        <v>1585</v>
      </c>
      <c r="B12" s="1119"/>
      <c r="C12" s="123" t="s">
        <v>1586</v>
      </c>
      <c r="D12" s="97" t="s">
        <v>2755</v>
      </c>
      <c r="E12" s="1123">
        <v>1</v>
      </c>
      <c r="F12" s="1094"/>
      <c r="G12" s="1121">
        <f t="shared" si="1"/>
        <v>0</v>
      </c>
      <c r="H12" s="123" t="s">
        <v>1587</v>
      </c>
      <c r="I12" s="346"/>
      <c r="J12" s="1005" t="str">
        <f t="shared" si="0"/>
        <v>CHYBNÁ CENA</v>
      </c>
      <c r="K12" s="347"/>
      <c r="L12" s="347"/>
      <c r="M12" s="347"/>
      <c r="N12" s="347"/>
    </row>
    <row r="13" spans="1:14" s="113" customFormat="1" ht="25.5">
      <c r="A13" s="1122" t="s">
        <v>1588</v>
      </c>
      <c r="B13" s="1119"/>
      <c r="C13" s="123" t="s">
        <v>1589</v>
      </c>
      <c r="D13" s="97" t="s">
        <v>2755</v>
      </c>
      <c r="E13" s="1123">
        <v>1</v>
      </c>
      <c r="F13" s="1094"/>
      <c r="G13" s="1121">
        <f t="shared" si="1"/>
        <v>0</v>
      </c>
      <c r="H13" s="123" t="s">
        <v>1590</v>
      </c>
      <c r="I13" s="346"/>
      <c r="J13" s="1005" t="str">
        <f t="shared" si="0"/>
        <v>CHYBNÁ CENA</v>
      </c>
      <c r="K13" s="347"/>
      <c r="L13" s="347"/>
      <c r="M13" s="347"/>
      <c r="N13" s="347"/>
    </row>
    <row r="14" spans="1:14" s="113" customFormat="1">
      <c r="A14" s="1122" t="s">
        <v>1591</v>
      </c>
      <c r="B14" s="1119"/>
      <c r="C14" s="123" t="s">
        <v>1592</v>
      </c>
      <c r="D14" s="97"/>
      <c r="E14" s="1123"/>
      <c r="F14" s="1094"/>
      <c r="G14" s="1121"/>
      <c r="H14" s="123"/>
      <c r="I14" s="346"/>
      <c r="J14" s="1005" t="str">
        <f t="shared" si="0"/>
        <v/>
      </c>
      <c r="K14" s="347"/>
      <c r="L14" s="347"/>
      <c r="M14" s="347"/>
      <c r="N14" s="347"/>
    </row>
    <row r="15" spans="1:14" s="113" customFormat="1" ht="25.5">
      <c r="A15" s="1122" t="s">
        <v>1593</v>
      </c>
      <c r="B15" s="1119"/>
      <c r="C15" s="123" t="s">
        <v>1594</v>
      </c>
      <c r="D15" s="97" t="s">
        <v>2755</v>
      </c>
      <c r="E15" s="1123">
        <v>1</v>
      </c>
      <c r="F15" s="1094"/>
      <c r="G15" s="1121">
        <f t="shared" si="1"/>
        <v>0</v>
      </c>
      <c r="H15" s="123" t="s">
        <v>1595</v>
      </c>
      <c r="I15" s="346"/>
      <c r="J15" s="1005" t="str">
        <f t="shared" si="0"/>
        <v>CHYBNÁ CENA</v>
      </c>
      <c r="K15" s="347"/>
      <c r="L15" s="347"/>
      <c r="M15" s="347"/>
      <c r="N15" s="347"/>
    </row>
    <row r="16" spans="1:14" s="113" customFormat="1" ht="25.5">
      <c r="A16" s="1122" t="s">
        <v>1596</v>
      </c>
      <c r="B16" s="1119"/>
      <c r="C16" s="123" t="s">
        <v>1597</v>
      </c>
      <c r="D16" s="97" t="s">
        <v>2755</v>
      </c>
      <c r="E16" s="1123">
        <v>1</v>
      </c>
      <c r="F16" s="1094"/>
      <c r="G16" s="1121">
        <f t="shared" si="1"/>
        <v>0</v>
      </c>
      <c r="H16" s="123" t="s">
        <v>1598</v>
      </c>
      <c r="I16" s="346"/>
      <c r="J16" s="1005" t="str">
        <f t="shared" si="0"/>
        <v>CHYBNÁ CENA</v>
      </c>
      <c r="K16" s="347"/>
      <c r="L16" s="347"/>
      <c r="M16" s="347"/>
      <c r="N16" s="347"/>
    </row>
    <row r="17" spans="1:14" s="113" customFormat="1" ht="25.5">
      <c r="A17" s="1122" t="s">
        <v>1599</v>
      </c>
      <c r="B17" s="1119"/>
      <c r="C17" s="123" t="s">
        <v>1600</v>
      </c>
      <c r="D17" s="97" t="s">
        <v>2755</v>
      </c>
      <c r="E17" s="1123">
        <v>1</v>
      </c>
      <c r="F17" s="1094"/>
      <c r="G17" s="1121">
        <f t="shared" si="1"/>
        <v>0</v>
      </c>
      <c r="H17" s="123" t="s">
        <v>1601</v>
      </c>
      <c r="I17" s="346"/>
      <c r="J17" s="1005" t="str">
        <f t="shared" si="0"/>
        <v>CHYBNÁ CENA</v>
      </c>
      <c r="K17" s="347"/>
      <c r="L17" s="347"/>
      <c r="M17" s="347"/>
      <c r="N17" s="347"/>
    </row>
    <row r="18" spans="1:14" s="113" customFormat="1">
      <c r="A18" s="1122" t="s">
        <v>1602</v>
      </c>
      <c r="B18" s="1119"/>
      <c r="C18" s="123" t="s">
        <v>1592</v>
      </c>
      <c r="D18" s="97"/>
      <c r="E18" s="1123"/>
      <c r="F18" s="1094"/>
      <c r="G18" s="1121"/>
      <c r="H18" s="123"/>
      <c r="I18" s="346"/>
      <c r="J18" s="1005" t="str">
        <f t="shared" si="0"/>
        <v/>
      </c>
      <c r="K18" s="347"/>
      <c r="L18" s="347"/>
      <c r="M18" s="347"/>
      <c r="N18" s="347"/>
    </row>
    <row r="19" spans="1:14" s="113" customFormat="1" ht="25.5">
      <c r="A19" s="1122" t="s">
        <v>1603</v>
      </c>
      <c r="B19" s="1119"/>
      <c r="C19" s="123" t="s">
        <v>1604</v>
      </c>
      <c r="D19" s="97" t="s">
        <v>2755</v>
      </c>
      <c r="E19" s="1123">
        <v>1</v>
      </c>
      <c r="F19" s="1094"/>
      <c r="G19" s="1121">
        <f t="shared" si="1"/>
        <v>0</v>
      </c>
      <c r="H19" s="123" t="s">
        <v>3220</v>
      </c>
      <c r="I19" s="346"/>
      <c r="J19" s="1005" t="str">
        <f t="shared" si="0"/>
        <v>CHYBNÁ CENA</v>
      </c>
      <c r="K19" s="347"/>
      <c r="L19" s="347"/>
      <c r="M19" s="347"/>
      <c r="N19" s="347"/>
    </row>
    <row r="20" spans="1:14" s="344" customFormat="1" ht="25.5">
      <c r="A20" s="1122" t="s">
        <v>3221</v>
      </c>
      <c r="B20" s="1119"/>
      <c r="C20" s="123" t="s">
        <v>3222</v>
      </c>
      <c r="D20" s="97" t="s">
        <v>2755</v>
      </c>
      <c r="E20" s="1123">
        <v>1</v>
      </c>
      <c r="F20" s="1094"/>
      <c r="G20" s="1121">
        <f t="shared" si="1"/>
        <v>0</v>
      </c>
      <c r="H20" s="123" t="s">
        <v>3223</v>
      </c>
      <c r="I20" s="346"/>
      <c r="J20" s="1005" t="str">
        <f t="shared" si="0"/>
        <v>CHYBNÁ CENA</v>
      </c>
      <c r="K20" s="342"/>
      <c r="L20" s="343"/>
      <c r="M20" s="343"/>
      <c r="N20" s="343"/>
    </row>
    <row r="21" spans="1:14" s="344" customFormat="1" ht="25.5">
      <c r="A21" s="1122" t="s">
        <v>3224</v>
      </c>
      <c r="B21" s="1119"/>
      <c r="C21" s="123" t="s">
        <v>3225</v>
      </c>
      <c r="D21" s="97" t="s">
        <v>2755</v>
      </c>
      <c r="E21" s="1123">
        <v>1</v>
      </c>
      <c r="F21" s="1094"/>
      <c r="G21" s="1121">
        <f t="shared" si="1"/>
        <v>0</v>
      </c>
      <c r="H21" s="123" t="s">
        <v>3226</v>
      </c>
      <c r="I21" s="346"/>
      <c r="J21" s="1005" t="str">
        <f t="shared" si="0"/>
        <v>CHYBNÁ CENA</v>
      </c>
      <c r="K21" s="342"/>
      <c r="L21" s="343"/>
      <c r="M21" s="343"/>
      <c r="N21" s="343"/>
    </row>
    <row r="22" spans="1:14" s="113" customFormat="1" ht="25.5">
      <c r="A22" s="1122" t="s">
        <v>3227</v>
      </c>
      <c r="B22" s="1119"/>
      <c r="C22" s="123" t="s">
        <v>3228</v>
      </c>
      <c r="D22" s="97" t="s">
        <v>2755</v>
      </c>
      <c r="E22" s="1123">
        <v>1</v>
      </c>
      <c r="F22" s="1094"/>
      <c r="G22" s="1121">
        <f t="shared" si="1"/>
        <v>0</v>
      </c>
      <c r="H22" s="123" t="s">
        <v>3229</v>
      </c>
      <c r="I22" s="346"/>
      <c r="J22" s="1005" t="str">
        <f t="shared" si="0"/>
        <v>CHYBNÁ CENA</v>
      </c>
      <c r="K22" s="347"/>
      <c r="L22" s="347"/>
      <c r="M22" s="347"/>
      <c r="N22" s="347"/>
    </row>
    <row r="23" spans="1:14" s="113" customFormat="1" ht="25.5">
      <c r="A23" s="1122" t="s">
        <v>3230</v>
      </c>
      <c r="B23" s="1119"/>
      <c r="C23" s="123" t="s">
        <v>3231</v>
      </c>
      <c r="D23" s="97" t="s">
        <v>2755</v>
      </c>
      <c r="E23" s="1123">
        <v>1</v>
      </c>
      <c r="F23" s="1094"/>
      <c r="G23" s="1121">
        <f t="shared" si="1"/>
        <v>0</v>
      </c>
      <c r="H23" s="123" t="s">
        <v>3232</v>
      </c>
      <c r="I23" s="346"/>
      <c r="J23" s="1005" t="str">
        <f t="shared" si="0"/>
        <v>CHYBNÁ CENA</v>
      </c>
      <c r="K23" s="347"/>
      <c r="L23" s="347"/>
      <c r="M23" s="347"/>
      <c r="N23" s="347"/>
    </row>
    <row r="24" spans="1:14" s="113" customFormat="1">
      <c r="A24" s="1122"/>
      <c r="B24" s="1119"/>
      <c r="C24" s="123"/>
      <c r="D24" s="97"/>
      <c r="E24" s="99"/>
      <c r="F24" s="1094"/>
      <c r="G24" s="1121"/>
      <c r="H24" s="123"/>
      <c r="I24" s="346"/>
      <c r="J24" s="1005" t="str">
        <f t="shared" si="0"/>
        <v/>
      </c>
      <c r="K24" s="347"/>
      <c r="L24" s="347"/>
      <c r="M24" s="347"/>
      <c r="N24" s="347"/>
    </row>
    <row r="25" spans="1:14" s="113" customFormat="1">
      <c r="A25" s="1118" t="s">
        <v>3233</v>
      </c>
      <c r="B25" s="1119"/>
      <c r="C25" s="1120" t="s">
        <v>3234</v>
      </c>
      <c r="D25" s="97"/>
      <c r="E25" s="99"/>
      <c r="F25" s="1094"/>
      <c r="G25" s="1121"/>
      <c r="H25" s="123"/>
      <c r="I25" s="346"/>
      <c r="J25" s="1005" t="str">
        <f t="shared" si="0"/>
        <v/>
      </c>
      <c r="K25" s="347"/>
      <c r="L25" s="347"/>
      <c r="M25" s="347"/>
      <c r="N25" s="347"/>
    </row>
    <row r="26" spans="1:14" s="113" customFormat="1">
      <c r="A26" s="1122" t="s">
        <v>3235</v>
      </c>
      <c r="B26" s="1119"/>
      <c r="C26" s="123" t="s">
        <v>3236</v>
      </c>
      <c r="D26" s="97"/>
      <c r="E26" s="99"/>
      <c r="F26" s="1094"/>
      <c r="G26" s="1121"/>
      <c r="H26" s="123"/>
      <c r="I26" s="346"/>
      <c r="J26" s="1005" t="str">
        <f t="shared" si="0"/>
        <v/>
      </c>
      <c r="K26" s="347"/>
      <c r="L26" s="347"/>
      <c r="M26" s="347"/>
      <c r="N26" s="347"/>
    </row>
    <row r="27" spans="1:14" s="113" customFormat="1" ht="25.5">
      <c r="A27" s="1122" t="s">
        <v>3237</v>
      </c>
      <c r="B27" s="1119"/>
      <c r="C27" s="123" t="s">
        <v>3238</v>
      </c>
      <c r="D27" s="97" t="s">
        <v>2755</v>
      </c>
      <c r="E27" s="1123">
        <f>SUM(E28:E33)</f>
        <v>288</v>
      </c>
      <c r="F27" s="1094"/>
      <c r="G27" s="1121">
        <f>F27*E27</f>
        <v>0</v>
      </c>
      <c r="H27" s="123"/>
      <c r="I27" s="346"/>
      <c r="J27" s="1005" t="str">
        <f t="shared" si="0"/>
        <v>CHYBNÁ CENA</v>
      </c>
      <c r="K27" s="347"/>
      <c r="L27" s="347"/>
      <c r="M27" s="347"/>
      <c r="N27" s="347"/>
    </row>
    <row r="28" spans="1:14" s="344" customFormat="1" ht="25.5">
      <c r="A28" s="1122"/>
      <c r="B28" s="1119"/>
      <c r="C28" s="123"/>
      <c r="D28" s="97"/>
      <c r="E28" s="99">
        <v>0</v>
      </c>
      <c r="F28" s="1094"/>
      <c r="G28" s="1121"/>
      <c r="H28" s="123" t="s">
        <v>3239</v>
      </c>
      <c r="I28" s="346"/>
      <c r="J28" s="1005" t="str">
        <f t="shared" si="0"/>
        <v/>
      </c>
      <c r="K28" s="342"/>
      <c r="L28" s="343"/>
      <c r="M28" s="343"/>
      <c r="N28" s="343"/>
    </row>
    <row r="29" spans="1:14" s="113" customFormat="1" ht="25.5">
      <c r="A29" s="1122"/>
      <c r="B29" s="1119"/>
      <c r="C29" s="123"/>
      <c r="D29" s="97"/>
      <c r="E29" s="99">
        <v>166</v>
      </c>
      <c r="F29" s="1094"/>
      <c r="G29" s="1121"/>
      <c r="H29" s="123" t="s">
        <v>3240</v>
      </c>
      <c r="I29" s="346"/>
      <c r="J29" s="1005" t="str">
        <f t="shared" si="0"/>
        <v/>
      </c>
      <c r="K29" s="347"/>
      <c r="L29" s="347"/>
      <c r="M29" s="347"/>
      <c r="N29" s="347"/>
    </row>
    <row r="30" spans="1:14" s="113" customFormat="1" ht="25.5">
      <c r="A30" s="1122"/>
      <c r="B30" s="1119"/>
      <c r="C30" s="123"/>
      <c r="D30" s="97"/>
      <c r="E30" s="99">
        <v>122</v>
      </c>
      <c r="F30" s="1094"/>
      <c r="G30" s="1121"/>
      <c r="H30" s="123" t="s">
        <v>3241</v>
      </c>
      <c r="I30" s="346"/>
      <c r="J30" s="1005" t="str">
        <f t="shared" si="0"/>
        <v/>
      </c>
      <c r="K30" s="347"/>
      <c r="L30" s="347"/>
      <c r="M30" s="347"/>
      <c r="N30" s="347"/>
    </row>
    <row r="31" spans="1:14" s="113" customFormat="1" ht="25.5">
      <c r="A31" s="1122"/>
      <c r="B31" s="1119"/>
      <c r="C31" s="123"/>
      <c r="D31" s="97"/>
      <c r="E31" s="99">
        <v>0</v>
      </c>
      <c r="F31" s="1094"/>
      <c r="G31" s="1121"/>
      <c r="H31" s="123" t="s">
        <v>3242</v>
      </c>
      <c r="I31" s="346"/>
      <c r="J31" s="1005" t="str">
        <f t="shared" si="0"/>
        <v/>
      </c>
      <c r="K31" s="347"/>
      <c r="L31" s="347"/>
      <c r="M31" s="347"/>
      <c r="N31" s="347"/>
    </row>
    <row r="32" spans="1:14" s="113" customFormat="1" ht="25.5">
      <c r="A32" s="1122"/>
      <c r="B32" s="1119"/>
      <c r="C32" s="123"/>
      <c r="D32" s="97"/>
      <c r="E32" s="99">
        <v>0</v>
      </c>
      <c r="F32" s="1094"/>
      <c r="G32" s="1121"/>
      <c r="H32" s="123" t="s">
        <v>3243</v>
      </c>
      <c r="I32" s="346"/>
      <c r="J32" s="1005" t="str">
        <f t="shared" si="0"/>
        <v/>
      </c>
      <c r="K32" s="347"/>
      <c r="L32" s="347"/>
      <c r="M32" s="347"/>
      <c r="N32" s="347"/>
    </row>
    <row r="33" spans="1:14" s="113" customFormat="1" ht="25.5">
      <c r="A33" s="1122"/>
      <c r="B33" s="1119"/>
      <c r="C33" s="123"/>
      <c r="D33" s="97"/>
      <c r="E33" s="99">
        <v>0</v>
      </c>
      <c r="F33" s="1094"/>
      <c r="G33" s="1121"/>
      <c r="H33" s="123" t="s">
        <v>3244</v>
      </c>
      <c r="I33" s="346"/>
      <c r="J33" s="1005" t="str">
        <f t="shared" si="0"/>
        <v/>
      </c>
      <c r="K33" s="347"/>
      <c r="L33" s="347"/>
      <c r="M33" s="347"/>
      <c r="N33" s="347"/>
    </row>
    <row r="34" spans="1:14" s="113" customFormat="1" ht="38.25">
      <c r="A34" s="1122" t="s">
        <v>3245</v>
      </c>
      <c r="B34" s="1119"/>
      <c r="C34" s="123" t="s">
        <v>3246</v>
      </c>
      <c r="D34" s="97" t="s">
        <v>2755</v>
      </c>
      <c r="E34" s="1123">
        <f>SUM(E35:E40)</f>
        <v>77</v>
      </c>
      <c r="F34" s="1094"/>
      <c r="G34" s="1121">
        <f>F34*E34</f>
        <v>0</v>
      </c>
      <c r="H34" s="123"/>
      <c r="I34" s="346"/>
      <c r="J34" s="1005" t="str">
        <f t="shared" si="0"/>
        <v>CHYBNÁ CENA</v>
      </c>
      <c r="K34" s="347"/>
      <c r="L34" s="347"/>
      <c r="M34" s="347"/>
      <c r="N34" s="347"/>
    </row>
    <row r="35" spans="1:14" s="344" customFormat="1" ht="25.5">
      <c r="A35" s="1122"/>
      <c r="B35" s="1119"/>
      <c r="C35" s="123"/>
      <c r="D35" s="97"/>
      <c r="E35" s="99">
        <v>0</v>
      </c>
      <c r="F35" s="1094"/>
      <c r="G35" s="1121"/>
      <c r="H35" s="123" t="s">
        <v>3239</v>
      </c>
      <c r="I35" s="346"/>
      <c r="J35" s="1005" t="str">
        <f t="shared" si="0"/>
        <v/>
      </c>
      <c r="K35" s="342"/>
      <c r="L35" s="343"/>
      <c r="M35" s="343"/>
      <c r="N35" s="343"/>
    </row>
    <row r="36" spans="1:14" s="113" customFormat="1" ht="25.5">
      <c r="A36" s="1122"/>
      <c r="B36" s="1119"/>
      <c r="C36" s="123"/>
      <c r="D36" s="97"/>
      <c r="E36" s="99">
        <v>40</v>
      </c>
      <c r="F36" s="1094"/>
      <c r="G36" s="1121"/>
      <c r="H36" s="123" t="s">
        <v>3240</v>
      </c>
      <c r="I36" s="346"/>
      <c r="J36" s="1005" t="str">
        <f t="shared" si="0"/>
        <v/>
      </c>
      <c r="K36" s="347"/>
      <c r="L36" s="347"/>
      <c r="M36" s="347"/>
      <c r="N36" s="347"/>
    </row>
    <row r="37" spans="1:14" s="113" customFormat="1" ht="25.5">
      <c r="A37" s="1122"/>
      <c r="B37" s="1119"/>
      <c r="C37" s="123"/>
      <c r="D37" s="97"/>
      <c r="E37" s="99">
        <v>35</v>
      </c>
      <c r="F37" s="1094"/>
      <c r="G37" s="1121"/>
      <c r="H37" s="123" t="s">
        <v>3241</v>
      </c>
      <c r="I37" s="346"/>
      <c r="J37" s="1005" t="str">
        <f t="shared" si="0"/>
        <v/>
      </c>
      <c r="K37" s="347"/>
      <c r="L37" s="347"/>
      <c r="M37" s="347"/>
      <c r="N37" s="347"/>
    </row>
    <row r="38" spans="1:14" s="113" customFormat="1" ht="25.5">
      <c r="A38" s="1122"/>
      <c r="B38" s="1119"/>
      <c r="C38" s="123"/>
      <c r="D38" s="97"/>
      <c r="E38" s="99">
        <v>0</v>
      </c>
      <c r="F38" s="1094"/>
      <c r="G38" s="1121"/>
      <c r="H38" s="123" t="s">
        <v>3242</v>
      </c>
      <c r="I38" s="346"/>
      <c r="J38" s="1005" t="str">
        <f t="shared" si="0"/>
        <v/>
      </c>
      <c r="K38" s="347"/>
      <c r="L38" s="347"/>
      <c r="M38" s="347"/>
      <c r="N38" s="347"/>
    </row>
    <row r="39" spans="1:14" s="113" customFormat="1" ht="25.5">
      <c r="A39" s="1122"/>
      <c r="B39" s="1119"/>
      <c r="C39" s="123"/>
      <c r="D39" s="97"/>
      <c r="E39" s="99">
        <v>2</v>
      </c>
      <c r="F39" s="1094"/>
      <c r="G39" s="1121"/>
      <c r="H39" s="123" t="s">
        <v>3243</v>
      </c>
      <c r="I39" s="346"/>
      <c r="J39" s="1005" t="str">
        <f t="shared" si="0"/>
        <v/>
      </c>
      <c r="K39" s="347"/>
      <c r="L39" s="347"/>
      <c r="M39" s="347"/>
      <c r="N39" s="347"/>
    </row>
    <row r="40" spans="1:14" s="113" customFormat="1" ht="25.5">
      <c r="A40" s="1122"/>
      <c r="B40" s="1119"/>
      <c r="C40" s="123"/>
      <c r="D40" s="97"/>
      <c r="E40" s="99">
        <v>0</v>
      </c>
      <c r="F40" s="1094"/>
      <c r="G40" s="1121"/>
      <c r="H40" s="123" t="s">
        <v>3244</v>
      </c>
      <c r="I40" s="346"/>
      <c r="J40" s="1005" t="str">
        <f t="shared" si="0"/>
        <v/>
      </c>
      <c r="K40" s="347"/>
      <c r="L40" s="347"/>
      <c r="M40" s="347"/>
      <c r="N40" s="347"/>
    </row>
    <row r="41" spans="1:14" s="113" customFormat="1" ht="25.5">
      <c r="A41" s="1122" t="s">
        <v>3247</v>
      </c>
      <c r="B41" s="1119"/>
      <c r="C41" s="123" t="s">
        <v>3248</v>
      </c>
      <c r="D41" s="97" t="s">
        <v>2755</v>
      </c>
      <c r="E41" s="1123">
        <f>SUM(E42:E47)</f>
        <v>88</v>
      </c>
      <c r="F41" s="1094"/>
      <c r="G41" s="1121">
        <f>F41*E41</f>
        <v>0</v>
      </c>
      <c r="H41" s="123"/>
      <c r="I41" s="346"/>
      <c r="J41" s="1005" t="str">
        <f t="shared" si="0"/>
        <v>CHYBNÁ CENA</v>
      </c>
      <c r="K41" s="347"/>
      <c r="L41" s="347"/>
      <c r="M41" s="347"/>
      <c r="N41" s="347"/>
    </row>
    <row r="42" spans="1:14" s="113" customFormat="1" ht="25.5">
      <c r="A42" s="1122"/>
      <c r="B42" s="1119"/>
      <c r="C42" s="123"/>
      <c r="D42" s="97"/>
      <c r="E42" s="99">
        <v>10</v>
      </c>
      <c r="F42" s="1094"/>
      <c r="G42" s="1121"/>
      <c r="H42" s="123" t="s">
        <v>3239</v>
      </c>
      <c r="I42" s="346"/>
      <c r="J42" s="1005" t="str">
        <f t="shared" si="0"/>
        <v/>
      </c>
      <c r="K42" s="347"/>
      <c r="L42" s="347"/>
      <c r="M42" s="347"/>
      <c r="N42" s="347"/>
    </row>
    <row r="43" spans="1:14" s="113" customFormat="1" ht="25.5">
      <c r="A43" s="1122"/>
      <c r="B43" s="1119"/>
      <c r="C43" s="123"/>
      <c r="D43" s="97"/>
      <c r="E43" s="99">
        <v>13</v>
      </c>
      <c r="F43" s="1094"/>
      <c r="G43" s="1121"/>
      <c r="H43" s="123" t="s">
        <v>3240</v>
      </c>
      <c r="I43" s="346"/>
      <c r="J43" s="1005" t="str">
        <f t="shared" si="0"/>
        <v/>
      </c>
      <c r="K43" s="347"/>
      <c r="L43" s="347"/>
      <c r="M43" s="347"/>
      <c r="N43" s="347"/>
    </row>
    <row r="44" spans="1:14" s="113" customFormat="1" ht="25.5">
      <c r="A44" s="1122"/>
      <c r="B44" s="1119"/>
      <c r="C44" s="123"/>
      <c r="D44" s="97"/>
      <c r="E44" s="99">
        <v>12</v>
      </c>
      <c r="F44" s="1094"/>
      <c r="G44" s="1121"/>
      <c r="H44" s="123" t="s">
        <v>3241</v>
      </c>
      <c r="I44" s="346"/>
      <c r="J44" s="1005" t="str">
        <f t="shared" si="0"/>
        <v/>
      </c>
      <c r="K44" s="347"/>
      <c r="L44" s="347"/>
      <c r="M44" s="347"/>
      <c r="N44" s="347"/>
    </row>
    <row r="45" spans="1:14" s="113" customFormat="1" ht="25.5">
      <c r="A45" s="1122"/>
      <c r="B45" s="1119"/>
      <c r="C45" s="123"/>
      <c r="D45" s="97"/>
      <c r="E45" s="99">
        <v>29</v>
      </c>
      <c r="F45" s="1094"/>
      <c r="G45" s="1121"/>
      <c r="H45" s="123" t="s">
        <v>3242</v>
      </c>
      <c r="I45" s="346"/>
      <c r="J45" s="1005" t="str">
        <f t="shared" si="0"/>
        <v/>
      </c>
      <c r="K45" s="347"/>
      <c r="L45" s="347"/>
      <c r="M45" s="347"/>
      <c r="N45" s="347"/>
    </row>
    <row r="46" spans="1:14" s="113" customFormat="1" ht="25.5">
      <c r="A46" s="1122"/>
      <c r="B46" s="1119"/>
      <c r="C46" s="123"/>
      <c r="D46" s="97"/>
      <c r="E46" s="99">
        <v>23</v>
      </c>
      <c r="F46" s="1094"/>
      <c r="G46" s="1121"/>
      <c r="H46" s="123" t="s">
        <v>3243</v>
      </c>
      <c r="I46" s="346"/>
      <c r="J46" s="1005" t="str">
        <f t="shared" si="0"/>
        <v/>
      </c>
      <c r="K46" s="347"/>
      <c r="L46" s="347"/>
      <c r="M46" s="347"/>
      <c r="N46" s="347"/>
    </row>
    <row r="47" spans="1:14" s="113" customFormat="1" ht="25.5">
      <c r="A47" s="1122"/>
      <c r="B47" s="1119"/>
      <c r="C47" s="123"/>
      <c r="D47" s="97"/>
      <c r="E47" s="99">
        <v>1</v>
      </c>
      <c r="F47" s="1094"/>
      <c r="G47" s="1121"/>
      <c r="H47" s="123" t="s">
        <v>3244</v>
      </c>
      <c r="I47" s="346"/>
      <c r="J47" s="1005" t="str">
        <f t="shared" si="0"/>
        <v/>
      </c>
      <c r="K47" s="347"/>
      <c r="L47" s="347"/>
      <c r="M47" s="347"/>
      <c r="N47" s="347"/>
    </row>
    <row r="48" spans="1:14" s="113" customFormat="1" ht="25.5">
      <c r="A48" s="1122" t="s">
        <v>3249</v>
      </c>
      <c r="B48" s="1119"/>
      <c r="C48" s="123" t="s">
        <v>3250</v>
      </c>
      <c r="D48" s="97" t="s">
        <v>2755</v>
      </c>
      <c r="E48" s="1123">
        <f>SUM(E49:E54)</f>
        <v>268</v>
      </c>
      <c r="F48" s="1094"/>
      <c r="G48" s="1121">
        <f>F48*E48</f>
        <v>0</v>
      </c>
      <c r="H48" s="123"/>
      <c r="I48" s="346"/>
      <c r="J48" s="1005" t="str">
        <f t="shared" si="0"/>
        <v>CHYBNÁ CENA</v>
      </c>
      <c r="K48" s="347"/>
      <c r="L48" s="347"/>
      <c r="M48" s="347"/>
      <c r="N48" s="347"/>
    </row>
    <row r="49" spans="1:14" s="113" customFormat="1" ht="25.5">
      <c r="A49" s="1122"/>
      <c r="B49" s="1119"/>
      <c r="C49" s="123"/>
      <c r="D49" s="97"/>
      <c r="E49" s="99">
        <v>53</v>
      </c>
      <c r="F49" s="1094"/>
      <c r="G49" s="1121"/>
      <c r="H49" s="123" t="s">
        <v>3239</v>
      </c>
      <c r="I49" s="346"/>
      <c r="J49" s="1005" t="str">
        <f t="shared" si="0"/>
        <v/>
      </c>
      <c r="K49" s="347"/>
      <c r="L49" s="347"/>
      <c r="M49" s="347"/>
      <c r="N49" s="347"/>
    </row>
    <row r="50" spans="1:14" s="113" customFormat="1" ht="25.5">
      <c r="A50" s="1122"/>
      <c r="B50" s="1119"/>
      <c r="C50" s="123"/>
      <c r="D50" s="97"/>
      <c r="E50" s="99">
        <v>51</v>
      </c>
      <c r="F50" s="1094"/>
      <c r="G50" s="1121"/>
      <c r="H50" s="123" t="s">
        <v>3240</v>
      </c>
      <c r="I50" s="346"/>
      <c r="J50" s="1005" t="str">
        <f t="shared" si="0"/>
        <v/>
      </c>
      <c r="K50" s="347"/>
      <c r="L50" s="347"/>
      <c r="M50" s="347"/>
      <c r="N50" s="347"/>
    </row>
    <row r="51" spans="1:14" s="113" customFormat="1" ht="25.5">
      <c r="A51" s="1122"/>
      <c r="B51" s="1119"/>
      <c r="C51" s="123"/>
      <c r="D51" s="97"/>
      <c r="E51" s="99">
        <v>96</v>
      </c>
      <c r="F51" s="1094"/>
      <c r="G51" s="1121"/>
      <c r="H51" s="123" t="s">
        <v>3241</v>
      </c>
      <c r="I51" s="346"/>
      <c r="J51" s="1005" t="str">
        <f t="shared" si="0"/>
        <v/>
      </c>
      <c r="K51" s="347"/>
      <c r="L51" s="347"/>
      <c r="M51" s="347"/>
      <c r="N51" s="347"/>
    </row>
    <row r="52" spans="1:14" s="113" customFormat="1" ht="25.5">
      <c r="A52" s="1122"/>
      <c r="B52" s="1119"/>
      <c r="C52" s="123"/>
      <c r="D52" s="97"/>
      <c r="E52" s="99">
        <v>33</v>
      </c>
      <c r="F52" s="1094"/>
      <c r="G52" s="1121"/>
      <c r="H52" s="123" t="s">
        <v>3242</v>
      </c>
      <c r="I52" s="346"/>
      <c r="J52" s="1005" t="str">
        <f t="shared" si="0"/>
        <v/>
      </c>
      <c r="K52" s="347"/>
      <c r="L52" s="347"/>
      <c r="M52" s="347"/>
      <c r="N52" s="347"/>
    </row>
    <row r="53" spans="1:14" s="113" customFormat="1" ht="25.5">
      <c r="A53" s="1122"/>
      <c r="B53" s="1119"/>
      <c r="C53" s="123"/>
      <c r="D53" s="97"/>
      <c r="E53" s="99">
        <v>29</v>
      </c>
      <c r="F53" s="1094"/>
      <c r="G53" s="1121"/>
      <c r="H53" s="123" t="s">
        <v>3243</v>
      </c>
      <c r="I53" s="346"/>
      <c r="J53" s="1005" t="str">
        <f t="shared" si="0"/>
        <v/>
      </c>
      <c r="K53" s="347"/>
      <c r="L53" s="347"/>
      <c r="M53" s="347"/>
      <c r="N53" s="347"/>
    </row>
    <row r="54" spans="1:14" s="113" customFormat="1" ht="25.5">
      <c r="A54" s="1122"/>
      <c r="B54" s="1119"/>
      <c r="C54" s="123"/>
      <c r="D54" s="97"/>
      <c r="E54" s="99">
        <v>6</v>
      </c>
      <c r="F54" s="1094"/>
      <c r="G54" s="1121"/>
      <c r="H54" s="123" t="s">
        <v>3244</v>
      </c>
      <c r="I54" s="346"/>
      <c r="J54" s="1005" t="str">
        <f t="shared" si="0"/>
        <v/>
      </c>
      <c r="K54" s="347"/>
      <c r="L54" s="347"/>
      <c r="M54" s="347"/>
      <c r="N54" s="347"/>
    </row>
    <row r="55" spans="1:14" s="113" customFormat="1" ht="38.25">
      <c r="A55" s="1122" t="s">
        <v>3251</v>
      </c>
      <c r="B55" s="1119"/>
      <c r="C55" s="123" t="s">
        <v>3252</v>
      </c>
      <c r="D55" s="97" t="s">
        <v>2755</v>
      </c>
      <c r="E55" s="1123">
        <f>SUM(E56:E61)</f>
        <v>10</v>
      </c>
      <c r="F55" s="1094"/>
      <c r="G55" s="1121">
        <f>F55*E55</f>
        <v>0</v>
      </c>
      <c r="H55" s="123"/>
      <c r="I55" s="346"/>
      <c r="J55" s="1005" t="str">
        <f t="shared" si="0"/>
        <v>CHYBNÁ CENA</v>
      </c>
      <c r="K55" s="347"/>
      <c r="L55" s="347"/>
      <c r="M55" s="347"/>
      <c r="N55" s="347"/>
    </row>
    <row r="56" spans="1:14" s="113" customFormat="1" ht="25.5">
      <c r="A56" s="1122"/>
      <c r="B56" s="1119"/>
      <c r="C56" s="123"/>
      <c r="D56" s="97"/>
      <c r="E56" s="99">
        <v>9</v>
      </c>
      <c r="F56" s="1094"/>
      <c r="G56" s="1121"/>
      <c r="H56" s="123" t="s">
        <v>3239</v>
      </c>
      <c r="I56" s="346"/>
      <c r="J56" s="1005" t="str">
        <f t="shared" si="0"/>
        <v/>
      </c>
      <c r="K56" s="347"/>
      <c r="L56" s="347"/>
      <c r="M56" s="347"/>
      <c r="N56" s="347"/>
    </row>
    <row r="57" spans="1:14" s="113" customFormat="1" ht="25.5">
      <c r="A57" s="1122"/>
      <c r="B57" s="1119"/>
      <c r="C57" s="123"/>
      <c r="D57" s="97"/>
      <c r="E57" s="99">
        <v>0</v>
      </c>
      <c r="F57" s="1094"/>
      <c r="G57" s="1121"/>
      <c r="H57" s="123" t="s">
        <v>3240</v>
      </c>
      <c r="I57" s="346"/>
      <c r="J57" s="1005" t="str">
        <f t="shared" si="0"/>
        <v/>
      </c>
      <c r="K57" s="347"/>
      <c r="L57" s="347"/>
      <c r="M57" s="347"/>
      <c r="N57" s="347"/>
    </row>
    <row r="58" spans="1:14" s="113" customFormat="1" ht="25.5">
      <c r="A58" s="1122"/>
      <c r="B58" s="1119"/>
      <c r="C58" s="123"/>
      <c r="D58" s="97"/>
      <c r="E58" s="99">
        <v>0</v>
      </c>
      <c r="F58" s="1094"/>
      <c r="G58" s="1121"/>
      <c r="H58" s="123" t="s">
        <v>3241</v>
      </c>
      <c r="I58" s="346"/>
      <c r="J58" s="1005" t="str">
        <f t="shared" si="0"/>
        <v/>
      </c>
      <c r="K58" s="347"/>
      <c r="L58" s="347"/>
      <c r="M58" s="347"/>
      <c r="N58" s="347"/>
    </row>
    <row r="59" spans="1:14" s="113" customFormat="1" ht="25.5">
      <c r="A59" s="1122"/>
      <c r="B59" s="1119"/>
      <c r="C59" s="123"/>
      <c r="D59" s="97"/>
      <c r="E59" s="99">
        <v>0</v>
      </c>
      <c r="F59" s="1094"/>
      <c r="G59" s="1121"/>
      <c r="H59" s="123" t="s">
        <v>3242</v>
      </c>
      <c r="I59" s="346"/>
      <c r="J59" s="1005" t="str">
        <f t="shared" si="0"/>
        <v/>
      </c>
      <c r="K59" s="347"/>
      <c r="L59" s="347"/>
      <c r="M59" s="347"/>
      <c r="N59" s="347"/>
    </row>
    <row r="60" spans="1:14" s="113" customFormat="1" ht="25.5">
      <c r="A60" s="1122"/>
      <c r="B60" s="1119"/>
      <c r="C60" s="123"/>
      <c r="D60" s="97"/>
      <c r="E60" s="99">
        <v>0</v>
      </c>
      <c r="F60" s="1094"/>
      <c r="G60" s="1121"/>
      <c r="H60" s="123" t="s">
        <v>3243</v>
      </c>
      <c r="I60" s="346"/>
      <c r="J60" s="1005" t="str">
        <f t="shared" si="0"/>
        <v/>
      </c>
      <c r="K60" s="347"/>
      <c r="L60" s="347"/>
      <c r="M60" s="347"/>
      <c r="N60" s="347"/>
    </row>
    <row r="61" spans="1:14" s="113" customFormat="1" ht="25.5">
      <c r="A61" s="1122"/>
      <c r="B61" s="1119"/>
      <c r="C61" s="123"/>
      <c r="D61" s="97"/>
      <c r="E61" s="99">
        <v>1</v>
      </c>
      <c r="F61" s="1094"/>
      <c r="G61" s="1121"/>
      <c r="H61" s="123" t="s">
        <v>3244</v>
      </c>
      <c r="I61" s="346"/>
      <c r="J61" s="1005" t="str">
        <f t="shared" si="0"/>
        <v/>
      </c>
      <c r="K61" s="347"/>
      <c r="L61" s="347"/>
      <c r="M61" s="347"/>
      <c r="N61" s="347"/>
    </row>
    <row r="62" spans="1:14" s="113" customFormat="1" ht="25.5">
      <c r="A62" s="1122" t="s">
        <v>3253</v>
      </c>
      <c r="B62" s="1119"/>
      <c r="C62" s="123" t="s">
        <v>3254</v>
      </c>
      <c r="D62" s="97" t="s">
        <v>2755</v>
      </c>
      <c r="E62" s="1123">
        <f>SUM(E63:E68)</f>
        <v>231</v>
      </c>
      <c r="F62" s="1094"/>
      <c r="G62" s="1121">
        <f>F62*E62</f>
        <v>0</v>
      </c>
      <c r="H62" s="123"/>
      <c r="I62" s="346"/>
      <c r="J62" s="1005" t="str">
        <f t="shared" si="0"/>
        <v>CHYBNÁ CENA</v>
      </c>
      <c r="K62" s="347"/>
      <c r="L62" s="347"/>
      <c r="M62" s="347"/>
      <c r="N62" s="347"/>
    </row>
    <row r="63" spans="1:14" s="113" customFormat="1" ht="25.5">
      <c r="A63" s="1122"/>
      <c r="B63" s="1119"/>
      <c r="C63" s="123"/>
      <c r="D63" s="97"/>
      <c r="E63" s="99">
        <v>10</v>
      </c>
      <c r="F63" s="1094"/>
      <c r="G63" s="1121"/>
      <c r="H63" s="123" t="s">
        <v>3239</v>
      </c>
      <c r="I63" s="346"/>
      <c r="J63" s="1005" t="str">
        <f t="shared" si="0"/>
        <v/>
      </c>
      <c r="K63" s="347"/>
      <c r="L63" s="347"/>
      <c r="M63" s="347"/>
      <c r="N63" s="347"/>
    </row>
    <row r="64" spans="1:14" s="113" customFormat="1" ht="25.5">
      <c r="A64" s="1122"/>
      <c r="B64" s="1119"/>
      <c r="C64" s="123"/>
      <c r="D64" s="97"/>
      <c r="E64" s="99">
        <v>63</v>
      </c>
      <c r="F64" s="1094"/>
      <c r="G64" s="1121"/>
      <c r="H64" s="123" t="s">
        <v>3240</v>
      </c>
      <c r="I64" s="346"/>
      <c r="J64" s="1005" t="str">
        <f t="shared" si="0"/>
        <v/>
      </c>
      <c r="K64" s="347"/>
      <c r="L64" s="347"/>
      <c r="M64" s="347"/>
      <c r="N64" s="347"/>
    </row>
    <row r="65" spans="1:14" s="113" customFormat="1" ht="25.5">
      <c r="A65" s="1122"/>
      <c r="B65" s="1119"/>
      <c r="C65" s="123"/>
      <c r="D65" s="97"/>
      <c r="E65" s="99">
        <v>50</v>
      </c>
      <c r="F65" s="1094"/>
      <c r="G65" s="1121"/>
      <c r="H65" s="123" t="s">
        <v>3241</v>
      </c>
      <c r="I65" s="346"/>
      <c r="J65" s="1005" t="str">
        <f t="shared" si="0"/>
        <v/>
      </c>
      <c r="K65" s="347"/>
      <c r="L65" s="347"/>
      <c r="M65" s="347"/>
      <c r="N65" s="347"/>
    </row>
    <row r="66" spans="1:14" s="113" customFormat="1" ht="25.5">
      <c r="A66" s="1122"/>
      <c r="B66" s="1119"/>
      <c r="C66" s="123"/>
      <c r="D66" s="97"/>
      <c r="E66" s="99">
        <v>47</v>
      </c>
      <c r="F66" s="1094"/>
      <c r="G66" s="1121"/>
      <c r="H66" s="123" t="s">
        <v>3242</v>
      </c>
      <c r="I66" s="346"/>
      <c r="J66" s="1005" t="str">
        <f t="shared" si="0"/>
        <v/>
      </c>
      <c r="K66" s="347"/>
      <c r="L66" s="347"/>
      <c r="M66" s="347"/>
      <c r="N66" s="347"/>
    </row>
    <row r="67" spans="1:14" s="113" customFormat="1" ht="25.5">
      <c r="A67" s="1122"/>
      <c r="B67" s="1119"/>
      <c r="C67" s="123"/>
      <c r="D67" s="97"/>
      <c r="E67" s="99">
        <v>59</v>
      </c>
      <c r="F67" s="1094"/>
      <c r="G67" s="1121"/>
      <c r="H67" s="123" t="s">
        <v>3243</v>
      </c>
      <c r="I67" s="346"/>
      <c r="J67" s="1005" t="str">
        <f t="shared" si="0"/>
        <v/>
      </c>
      <c r="K67" s="347"/>
      <c r="L67" s="347"/>
      <c r="M67" s="347"/>
      <c r="N67" s="347"/>
    </row>
    <row r="68" spans="1:14" s="113" customFormat="1" ht="25.5">
      <c r="A68" s="1122"/>
      <c r="B68" s="1119"/>
      <c r="C68" s="123"/>
      <c r="D68" s="97"/>
      <c r="E68" s="99">
        <v>2</v>
      </c>
      <c r="F68" s="1094"/>
      <c r="G68" s="1121"/>
      <c r="H68" s="123" t="s">
        <v>3244</v>
      </c>
      <c r="I68" s="346"/>
      <c r="J68" s="1005" t="str">
        <f t="shared" si="0"/>
        <v/>
      </c>
      <c r="K68" s="347"/>
      <c r="L68" s="347"/>
      <c r="M68" s="347"/>
      <c r="N68" s="347"/>
    </row>
    <row r="69" spans="1:14" s="113" customFormat="1" ht="38.25">
      <c r="A69" s="1122" t="s">
        <v>3255</v>
      </c>
      <c r="B69" s="1119"/>
      <c r="C69" s="123" t="s">
        <v>3127</v>
      </c>
      <c r="D69" s="97" t="s">
        <v>2755</v>
      </c>
      <c r="E69" s="1123">
        <f>SUM(E70:E75)</f>
        <v>222</v>
      </c>
      <c r="F69" s="1094"/>
      <c r="G69" s="1121">
        <f>F69*E69</f>
        <v>0</v>
      </c>
      <c r="H69" s="123"/>
      <c r="I69" s="346"/>
      <c r="J69" s="1005" t="str">
        <f t="shared" si="0"/>
        <v>CHYBNÁ CENA</v>
      </c>
      <c r="K69" s="347"/>
      <c r="L69" s="347"/>
      <c r="M69" s="347"/>
      <c r="N69" s="347"/>
    </row>
    <row r="70" spans="1:14" s="113" customFormat="1" ht="25.5">
      <c r="A70" s="1122"/>
      <c r="B70" s="1119"/>
      <c r="C70" s="123"/>
      <c r="D70" s="97"/>
      <c r="E70" s="99">
        <v>20</v>
      </c>
      <c r="F70" s="1094"/>
      <c r="G70" s="1121"/>
      <c r="H70" s="123" t="s">
        <v>3239</v>
      </c>
      <c r="I70" s="346"/>
      <c r="J70" s="1005" t="str">
        <f t="shared" ref="J70:J133" si="2">IF((ISBLANK(D70)),"",IF(G70&lt;=0,"CHYBNÁ CENA",""))</f>
        <v/>
      </c>
      <c r="K70" s="347"/>
      <c r="L70" s="347"/>
      <c r="M70" s="347"/>
      <c r="N70" s="347"/>
    </row>
    <row r="71" spans="1:14" s="113" customFormat="1" ht="25.5">
      <c r="A71" s="1122"/>
      <c r="B71" s="1119"/>
      <c r="C71" s="123"/>
      <c r="D71" s="97"/>
      <c r="E71" s="99">
        <v>40</v>
      </c>
      <c r="F71" s="1094"/>
      <c r="G71" s="1121"/>
      <c r="H71" s="123" t="s">
        <v>3240</v>
      </c>
      <c r="I71" s="346"/>
      <c r="J71" s="1005" t="str">
        <f t="shared" si="2"/>
        <v/>
      </c>
      <c r="K71" s="347"/>
      <c r="L71" s="347"/>
      <c r="M71" s="347"/>
      <c r="N71" s="347"/>
    </row>
    <row r="72" spans="1:14" ht="25.5">
      <c r="A72" s="1122"/>
      <c r="B72" s="1119"/>
      <c r="C72" s="123"/>
      <c r="D72" s="97"/>
      <c r="E72" s="99">
        <v>38</v>
      </c>
      <c r="F72" s="1094"/>
      <c r="G72" s="1121"/>
      <c r="H72" s="123" t="s">
        <v>3241</v>
      </c>
      <c r="I72" s="346"/>
      <c r="J72" s="1005" t="str">
        <f t="shared" si="2"/>
        <v/>
      </c>
      <c r="K72" s="225"/>
      <c r="L72" s="348"/>
      <c r="M72" s="348"/>
      <c r="N72" s="348"/>
    </row>
    <row r="73" spans="1:14" ht="25.5">
      <c r="A73" s="1122"/>
      <c r="B73" s="1119"/>
      <c r="C73" s="123"/>
      <c r="D73" s="97"/>
      <c r="E73" s="99">
        <v>64</v>
      </c>
      <c r="F73" s="1094"/>
      <c r="G73" s="1121"/>
      <c r="H73" s="123" t="s">
        <v>3242</v>
      </c>
      <c r="I73" s="346"/>
      <c r="J73" s="1005" t="str">
        <f t="shared" si="2"/>
        <v/>
      </c>
      <c r="K73" s="225"/>
      <c r="L73" s="348"/>
      <c r="M73" s="348"/>
      <c r="N73" s="348"/>
    </row>
    <row r="74" spans="1:14" ht="25.5">
      <c r="A74" s="1122"/>
      <c r="B74" s="1119"/>
      <c r="C74" s="123"/>
      <c r="D74" s="97"/>
      <c r="E74" s="99">
        <v>59</v>
      </c>
      <c r="F74" s="1094"/>
      <c r="G74" s="1121"/>
      <c r="H74" s="123" t="s">
        <v>3243</v>
      </c>
      <c r="I74" s="346"/>
      <c r="J74" s="1005" t="str">
        <f t="shared" si="2"/>
        <v/>
      </c>
      <c r="K74" s="225"/>
      <c r="L74" s="348"/>
      <c r="M74" s="348"/>
      <c r="N74" s="348"/>
    </row>
    <row r="75" spans="1:14" ht="25.5">
      <c r="A75" s="1122"/>
      <c r="B75" s="1119"/>
      <c r="C75" s="123"/>
      <c r="D75" s="97"/>
      <c r="E75" s="99">
        <v>1</v>
      </c>
      <c r="F75" s="1094"/>
      <c r="G75" s="1121"/>
      <c r="H75" s="123" t="s">
        <v>3244</v>
      </c>
      <c r="I75" s="346"/>
      <c r="J75" s="1005" t="str">
        <f t="shared" si="2"/>
        <v/>
      </c>
      <c r="K75" s="225"/>
      <c r="L75" s="348"/>
      <c r="M75" s="348"/>
      <c r="N75" s="348"/>
    </row>
    <row r="76" spans="1:14" ht="25.5">
      <c r="A76" s="1122" t="s">
        <v>3128</v>
      </c>
      <c r="B76" s="1119"/>
      <c r="C76" s="123" t="s">
        <v>3129</v>
      </c>
      <c r="D76" s="97" t="s">
        <v>2755</v>
      </c>
      <c r="E76" s="1123">
        <f>SUM(E77:E82)</f>
        <v>35</v>
      </c>
      <c r="F76" s="1094"/>
      <c r="G76" s="1121">
        <f>F76*E76</f>
        <v>0</v>
      </c>
      <c r="H76" s="123"/>
      <c r="I76" s="346"/>
      <c r="J76" s="1005" t="str">
        <f t="shared" si="2"/>
        <v>CHYBNÁ CENA</v>
      </c>
      <c r="K76" s="225"/>
      <c r="L76" s="348"/>
      <c r="M76" s="348"/>
      <c r="N76" s="348"/>
    </row>
    <row r="77" spans="1:14" ht="25.5">
      <c r="A77" s="1122"/>
      <c r="B77" s="1119"/>
      <c r="C77" s="123"/>
      <c r="D77" s="97"/>
      <c r="E77" s="99">
        <v>0</v>
      </c>
      <c r="F77" s="1094"/>
      <c r="G77" s="1121"/>
      <c r="H77" s="123" t="s">
        <v>3239</v>
      </c>
      <c r="I77" s="346"/>
      <c r="J77" s="1005" t="str">
        <f t="shared" si="2"/>
        <v/>
      </c>
      <c r="K77" s="225"/>
      <c r="L77" s="348"/>
      <c r="M77" s="348"/>
      <c r="N77" s="348"/>
    </row>
    <row r="78" spans="1:14" ht="25.5">
      <c r="A78" s="1122"/>
      <c r="B78" s="1119"/>
      <c r="C78" s="123"/>
      <c r="D78" s="97"/>
      <c r="E78" s="99">
        <v>22</v>
      </c>
      <c r="F78" s="1094"/>
      <c r="G78" s="1121"/>
      <c r="H78" s="123" t="s">
        <v>3240</v>
      </c>
      <c r="I78" s="346"/>
      <c r="J78" s="1005" t="str">
        <f t="shared" si="2"/>
        <v/>
      </c>
      <c r="K78" s="225"/>
      <c r="L78" s="348"/>
      <c r="M78" s="348"/>
      <c r="N78" s="348"/>
    </row>
    <row r="79" spans="1:14" ht="25.5">
      <c r="A79" s="1122"/>
      <c r="B79" s="1119"/>
      <c r="C79" s="123"/>
      <c r="D79" s="97"/>
      <c r="E79" s="99">
        <v>7</v>
      </c>
      <c r="F79" s="1094"/>
      <c r="G79" s="1121"/>
      <c r="H79" s="123" t="s">
        <v>3241</v>
      </c>
      <c r="I79" s="346"/>
      <c r="J79" s="1005" t="str">
        <f t="shared" si="2"/>
        <v/>
      </c>
      <c r="K79" s="225"/>
      <c r="L79" s="348"/>
      <c r="M79" s="348"/>
      <c r="N79" s="348"/>
    </row>
    <row r="80" spans="1:14" ht="25.5">
      <c r="A80" s="1122"/>
      <c r="B80" s="1119"/>
      <c r="C80" s="123"/>
      <c r="D80" s="97"/>
      <c r="E80" s="99">
        <v>2</v>
      </c>
      <c r="F80" s="1094"/>
      <c r="G80" s="1121"/>
      <c r="H80" s="123" t="s">
        <v>3242</v>
      </c>
      <c r="I80" s="346"/>
      <c r="J80" s="1005" t="str">
        <f t="shared" si="2"/>
        <v/>
      </c>
      <c r="K80" s="225"/>
      <c r="L80" s="348"/>
      <c r="M80" s="348"/>
      <c r="N80" s="348"/>
    </row>
    <row r="81" spans="1:14" ht="25.5">
      <c r="A81" s="1122"/>
      <c r="B81" s="1119"/>
      <c r="C81" s="123"/>
      <c r="D81" s="97"/>
      <c r="E81" s="99">
        <v>4</v>
      </c>
      <c r="F81" s="1094"/>
      <c r="G81" s="1121"/>
      <c r="H81" s="123" t="s">
        <v>3243</v>
      </c>
      <c r="I81" s="346"/>
      <c r="J81" s="1005" t="str">
        <f t="shared" si="2"/>
        <v/>
      </c>
      <c r="K81" s="225"/>
      <c r="L81" s="348"/>
      <c r="M81" s="348"/>
      <c r="N81" s="348"/>
    </row>
    <row r="82" spans="1:14" ht="25.5">
      <c r="A82" s="1122"/>
      <c r="B82" s="1119"/>
      <c r="C82" s="123"/>
      <c r="D82" s="97"/>
      <c r="E82" s="99">
        <v>0</v>
      </c>
      <c r="F82" s="1094"/>
      <c r="G82" s="1121"/>
      <c r="H82" s="123" t="s">
        <v>3244</v>
      </c>
      <c r="I82" s="346"/>
      <c r="J82" s="1005" t="str">
        <f t="shared" si="2"/>
        <v/>
      </c>
      <c r="K82" s="225"/>
      <c r="L82" s="348"/>
      <c r="M82" s="348"/>
      <c r="N82" s="348"/>
    </row>
    <row r="83" spans="1:14" ht="38.25">
      <c r="A83" s="1122" t="s">
        <v>3130</v>
      </c>
      <c r="B83" s="1119"/>
      <c r="C83" s="123" t="s">
        <v>3131</v>
      </c>
      <c r="D83" s="97" t="s">
        <v>2755</v>
      </c>
      <c r="E83" s="1123">
        <f>SUM(E84:E89)</f>
        <v>69</v>
      </c>
      <c r="F83" s="1094"/>
      <c r="G83" s="1121">
        <f>F83*E83</f>
        <v>0</v>
      </c>
      <c r="H83" s="123"/>
      <c r="I83" s="346"/>
      <c r="J83" s="1005" t="str">
        <f t="shared" si="2"/>
        <v>CHYBNÁ CENA</v>
      </c>
      <c r="K83" s="225"/>
      <c r="L83" s="348"/>
      <c r="M83" s="348"/>
      <c r="N83" s="348"/>
    </row>
    <row r="84" spans="1:14" ht="25.5">
      <c r="A84" s="1122"/>
      <c r="B84" s="1119"/>
      <c r="C84" s="123"/>
      <c r="D84" s="97"/>
      <c r="E84" s="99">
        <v>2</v>
      </c>
      <c r="F84" s="1094"/>
      <c r="G84" s="1121"/>
      <c r="H84" s="123" t="s">
        <v>3239</v>
      </c>
      <c r="I84" s="346"/>
      <c r="J84" s="1005" t="str">
        <f t="shared" si="2"/>
        <v/>
      </c>
      <c r="K84" s="225"/>
      <c r="L84" s="348"/>
      <c r="M84" s="348"/>
      <c r="N84" s="348"/>
    </row>
    <row r="85" spans="1:14" ht="25.5">
      <c r="A85" s="1122"/>
      <c r="B85" s="1119"/>
      <c r="C85" s="123"/>
      <c r="D85" s="97"/>
      <c r="E85" s="99">
        <v>30</v>
      </c>
      <c r="F85" s="1094"/>
      <c r="G85" s="1121"/>
      <c r="H85" s="123" t="s">
        <v>3240</v>
      </c>
      <c r="I85" s="346"/>
      <c r="J85" s="1005" t="str">
        <f t="shared" si="2"/>
        <v/>
      </c>
      <c r="K85" s="225"/>
      <c r="L85" s="348"/>
      <c r="M85" s="348"/>
      <c r="N85" s="348"/>
    </row>
    <row r="86" spans="1:14" ht="25.5">
      <c r="A86" s="1122"/>
      <c r="B86" s="1119"/>
      <c r="C86" s="123"/>
      <c r="D86" s="97"/>
      <c r="E86" s="99">
        <v>20</v>
      </c>
      <c r="F86" s="1094"/>
      <c r="G86" s="1121"/>
      <c r="H86" s="123" t="s">
        <v>3241</v>
      </c>
      <c r="I86" s="346"/>
      <c r="J86" s="1005" t="str">
        <f t="shared" si="2"/>
        <v/>
      </c>
      <c r="K86" s="349"/>
      <c r="L86" s="348"/>
      <c r="M86" s="348"/>
      <c r="N86" s="348"/>
    </row>
    <row r="87" spans="1:14" ht="25.5">
      <c r="A87" s="1122"/>
      <c r="B87" s="1119"/>
      <c r="C87" s="123"/>
      <c r="D87" s="97"/>
      <c r="E87" s="99">
        <v>6</v>
      </c>
      <c r="F87" s="1094"/>
      <c r="G87" s="1121"/>
      <c r="H87" s="123" t="s">
        <v>3242</v>
      </c>
      <c r="I87" s="346"/>
      <c r="J87" s="1005" t="str">
        <f t="shared" si="2"/>
        <v/>
      </c>
      <c r="K87" s="225"/>
      <c r="L87" s="350"/>
      <c r="M87" s="350"/>
      <c r="N87" s="350"/>
    </row>
    <row r="88" spans="1:14" ht="25.5">
      <c r="A88" s="1122"/>
      <c r="B88" s="1119"/>
      <c r="C88" s="123"/>
      <c r="D88" s="97"/>
      <c r="E88" s="99">
        <v>11</v>
      </c>
      <c r="F88" s="1094"/>
      <c r="G88" s="1121"/>
      <c r="H88" s="123" t="s">
        <v>3243</v>
      </c>
      <c r="I88" s="346"/>
      <c r="J88" s="1005" t="str">
        <f t="shared" si="2"/>
        <v/>
      </c>
      <c r="K88" s="349"/>
      <c r="L88" s="348"/>
      <c r="M88" s="348"/>
      <c r="N88" s="348"/>
    </row>
    <row r="89" spans="1:14" ht="25.5">
      <c r="A89" s="1122"/>
      <c r="B89" s="1119"/>
      <c r="C89" s="123"/>
      <c r="D89" s="97"/>
      <c r="E89" s="99">
        <v>0</v>
      </c>
      <c r="F89" s="1094"/>
      <c r="G89" s="1121"/>
      <c r="H89" s="123" t="s">
        <v>3244</v>
      </c>
      <c r="I89" s="346"/>
      <c r="J89" s="1005" t="str">
        <f t="shared" si="2"/>
        <v/>
      </c>
      <c r="K89" s="349"/>
      <c r="L89" s="348"/>
      <c r="M89" s="348"/>
      <c r="N89" s="348"/>
    </row>
    <row r="90" spans="1:14" ht="25.5">
      <c r="A90" s="1122" t="s">
        <v>3132</v>
      </c>
      <c r="B90" s="1119"/>
      <c r="C90" s="123" t="s">
        <v>3133</v>
      </c>
      <c r="D90" s="97" t="s">
        <v>2755</v>
      </c>
      <c r="E90" s="1123">
        <f>SUM(E91:E96)</f>
        <v>177</v>
      </c>
      <c r="F90" s="1094"/>
      <c r="G90" s="1121">
        <f>F90*E90</f>
        <v>0</v>
      </c>
      <c r="H90" s="123"/>
      <c r="I90" s="346"/>
      <c r="J90" s="1005" t="str">
        <f t="shared" si="2"/>
        <v>CHYBNÁ CENA</v>
      </c>
      <c r="K90" s="349"/>
      <c r="L90" s="348"/>
      <c r="M90" s="348"/>
      <c r="N90" s="348"/>
    </row>
    <row r="91" spans="1:14" ht="25.5">
      <c r="A91" s="1122"/>
      <c r="B91" s="1119"/>
      <c r="C91" s="123"/>
      <c r="D91" s="97"/>
      <c r="E91" s="99">
        <v>14</v>
      </c>
      <c r="F91" s="1094"/>
      <c r="G91" s="1121"/>
      <c r="H91" s="123" t="s">
        <v>3134</v>
      </c>
      <c r="I91" s="346"/>
      <c r="J91" s="1005" t="str">
        <f t="shared" si="2"/>
        <v/>
      </c>
      <c r="K91" s="349"/>
      <c r="L91" s="348"/>
      <c r="M91" s="348"/>
      <c r="N91" s="348"/>
    </row>
    <row r="92" spans="1:14" ht="25.5">
      <c r="A92" s="1122"/>
      <c r="B92" s="1119"/>
      <c r="C92" s="123"/>
      <c r="D92" s="97"/>
      <c r="E92" s="99">
        <v>59</v>
      </c>
      <c r="F92" s="1094"/>
      <c r="G92" s="1121"/>
      <c r="H92" s="123" t="s">
        <v>3135</v>
      </c>
      <c r="I92" s="346"/>
      <c r="J92" s="1005" t="str">
        <f t="shared" si="2"/>
        <v/>
      </c>
      <c r="K92" s="349"/>
      <c r="L92" s="348"/>
      <c r="M92" s="348"/>
      <c r="N92" s="348"/>
    </row>
    <row r="93" spans="1:14" ht="25.5">
      <c r="A93" s="1122"/>
      <c r="B93" s="1119"/>
      <c r="C93" s="123"/>
      <c r="D93" s="97"/>
      <c r="E93" s="99">
        <v>43</v>
      </c>
      <c r="F93" s="1094"/>
      <c r="G93" s="1121"/>
      <c r="H93" s="123" t="s">
        <v>3136</v>
      </c>
      <c r="I93" s="346"/>
      <c r="J93" s="1005" t="str">
        <f t="shared" si="2"/>
        <v/>
      </c>
      <c r="K93" s="349"/>
      <c r="L93" s="348"/>
      <c r="M93" s="348"/>
      <c r="N93" s="348"/>
    </row>
    <row r="94" spans="1:14" ht="25.5">
      <c r="A94" s="1122"/>
      <c r="B94" s="1119"/>
      <c r="C94" s="123"/>
      <c r="D94" s="97"/>
      <c r="E94" s="99">
        <v>26</v>
      </c>
      <c r="F94" s="1094"/>
      <c r="G94" s="1121"/>
      <c r="H94" s="123" t="s">
        <v>3137</v>
      </c>
      <c r="I94" s="346"/>
      <c r="J94" s="1005" t="str">
        <f t="shared" si="2"/>
        <v/>
      </c>
      <c r="K94" s="349"/>
      <c r="L94" s="348"/>
      <c r="M94" s="348"/>
      <c r="N94" s="348"/>
    </row>
    <row r="95" spans="1:14" ht="25.5">
      <c r="A95" s="1122"/>
      <c r="B95" s="1119"/>
      <c r="C95" s="123"/>
      <c r="D95" s="97"/>
      <c r="E95" s="99">
        <v>30</v>
      </c>
      <c r="F95" s="1094"/>
      <c r="G95" s="1121"/>
      <c r="H95" s="123" t="s">
        <v>3138</v>
      </c>
      <c r="I95" s="346"/>
      <c r="J95" s="1005" t="str">
        <f t="shared" si="2"/>
        <v/>
      </c>
      <c r="K95" s="349"/>
      <c r="L95" s="348"/>
      <c r="M95" s="348"/>
      <c r="N95" s="348"/>
    </row>
    <row r="96" spans="1:14" ht="25.5">
      <c r="A96" s="1122"/>
      <c r="B96" s="1119"/>
      <c r="C96" s="123"/>
      <c r="D96" s="97"/>
      <c r="E96" s="99">
        <v>5</v>
      </c>
      <c r="F96" s="1094"/>
      <c r="G96" s="1121"/>
      <c r="H96" s="123" t="s">
        <v>3139</v>
      </c>
      <c r="I96" s="346"/>
      <c r="J96" s="1005" t="str">
        <f t="shared" si="2"/>
        <v/>
      </c>
      <c r="K96" s="349"/>
      <c r="L96" s="348"/>
      <c r="M96" s="348"/>
      <c r="N96" s="348"/>
    </row>
    <row r="97" spans="1:14">
      <c r="A97" s="1122" t="s">
        <v>3140</v>
      </c>
      <c r="B97" s="1119"/>
      <c r="C97" s="123" t="s">
        <v>1592</v>
      </c>
      <c r="D97" s="97"/>
      <c r="E97" s="99"/>
      <c r="F97" s="1094"/>
      <c r="G97" s="1121"/>
      <c r="H97" s="123"/>
      <c r="I97" s="346"/>
      <c r="J97" s="1005" t="str">
        <f t="shared" si="2"/>
        <v/>
      </c>
      <c r="K97" s="349"/>
      <c r="L97" s="348"/>
      <c r="M97" s="348"/>
      <c r="N97" s="348"/>
    </row>
    <row r="98" spans="1:14" ht="25.5">
      <c r="A98" s="1122" t="s">
        <v>3141</v>
      </c>
      <c r="B98" s="1119"/>
      <c r="C98" s="123" t="s">
        <v>3142</v>
      </c>
      <c r="D98" s="97" t="s">
        <v>2755</v>
      </c>
      <c r="E98" s="1123">
        <f>SUM(E99:E104)</f>
        <v>55</v>
      </c>
      <c r="F98" s="1094"/>
      <c r="G98" s="1121">
        <f>F98*E98</f>
        <v>0</v>
      </c>
      <c r="H98" s="123"/>
      <c r="I98" s="346"/>
      <c r="J98" s="1005" t="str">
        <f t="shared" si="2"/>
        <v>CHYBNÁ CENA</v>
      </c>
      <c r="K98" s="349"/>
      <c r="L98" s="348"/>
      <c r="M98" s="348"/>
      <c r="N98" s="348"/>
    </row>
    <row r="99" spans="1:14" ht="25.5">
      <c r="A99" s="1122"/>
      <c r="B99" s="1119"/>
      <c r="C99" s="123"/>
      <c r="D99" s="97"/>
      <c r="E99" s="99">
        <v>9</v>
      </c>
      <c r="F99" s="1094"/>
      <c r="G99" s="1121"/>
      <c r="H99" s="123" t="s">
        <v>3134</v>
      </c>
      <c r="I99" s="346"/>
      <c r="J99" s="1005" t="str">
        <f t="shared" si="2"/>
        <v/>
      </c>
      <c r="K99" s="349"/>
      <c r="L99" s="348"/>
      <c r="M99" s="348"/>
      <c r="N99" s="348"/>
    </row>
    <row r="100" spans="1:14" ht="25.5">
      <c r="A100" s="1122"/>
      <c r="B100" s="1119"/>
      <c r="C100" s="123"/>
      <c r="D100" s="97"/>
      <c r="E100" s="99">
        <v>15</v>
      </c>
      <c r="F100" s="1094"/>
      <c r="G100" s="1121"/>
      <c r="H100" s="123" t="s">
        <v>3135</v>
      </c>
      <c r="I100" s="346"/>
      <c r="J100" s="1005" t="str">
        <f t="shared" si="2"/>
        <v/>
      </c>
      <c r="K100" s="349"/>
      <c r="L100" s="348"/>
      <c r="M100" s="348"/>
      <c r="N100" s="348"/>
    </row>
    <row r="101" spans="1:14" ht="25.5">
      <c r="A101" s="1122"/>
      <c r="B101" s="1119"/>
      <c r="C101" s="123"/>
      <c r="D101" s="97"/>
      <c r="E101" s="99">
        <v>16</v>
      </c>
      <c r="F101" s="1094"/>
      <c r="G101" s="1121"/>
      <c r="H101" s="123" t="s">
        <v>3136</v>
      </c>
      <c r="I101" s="346"/>
      <c r="J101" s="1005" t="str">
        <f t="shared" si="2"/>
        <v/>
      </c>
      <c r="K101" s="349"/>
      <c r="L101" s="348"/>
      <c r="M101" s="348"/>
      <c r="N101" s="348"/>
    </row>
    <row r="102" spans="1:14" ht="25.5">
      <c r="A102" s="1122"/>
      <c r="B102" s="1119"/>
      <c r="C102" s="123"/>
      <c r="D102" s="97"/>
      <c r="E102" s="99">
        <v>5</v>
      </c>
      <c r="F102" s="1094"/>
      <c r="G102" s="1121"/>
      <c r="H102" s="123" t="s">
        <v>3137</v>
      </c>
      <c r="I102" s="346"/>
      <c r="J102" s="1005" t="str">
        <f t="shared" si="2"/>
        <v/>
      </c>
      <c r="K102" s="349"/>
      <c r="L102" s="348"/>
      <c r="M102" s="348"/>
      <c r="N102" s="348"/>
    </row>
    <row r="103" spans="1:14" ht="25.5">
      <c r="A103" s="1122"/>
      <c r="B103" s="1119"/>
      <c r="C103" s="123"/>
      <c r="D103" s="97"/>
      <c r="E103" s="99">
        <v>7</v>
      </c>
      <c r="F103" s="1094"/>
      <c r="G103" s="1121"/>
      <c r="H103" s="123" t="s">
        <v>3138</v>
      </c>
      <c r="I103" s="346"/>
      <c r="J103" s="1005" t="str">
        <f t="shared" si="2"/>
        <v/>
      </c>
      <c r="K103" s="349"/>
      <c r="L103" s="348"/>
      <c r="M103" s="348"/>
      <c r="N103" s="348"/>
    </row>
    <row r="104" spans="1:14" ht="25.5">
      <c r="A104" s="1122"/>
      <c r="B104" s="1119"/>
      <c r="C104" s="123"/>
      <c r="D104" s="97"/>
      <c r="E104" s="99">
        <v>3</v>
      </c>
      <c r="F104" s="1094"/>
      <c r="G104" s="1121"/>
      <c r="H104" s="123" t="s">
        <v>3139</v>
      </c>
      <c r="I104" s="346"/>
      <c r="J104" s="1005" t="str">
        <f t="shared" si="2"/>
        <v/>
      </c>
      <c r="K104" s="349"/>
      <c r="L104" s="348"/>
      <c r="M104" s="348"/>
      <c r="N104" s="348"/>
    </row>
    <row r="105" spans="1:14" ht="25.5">
      <c r="A105" s="1122" t="s">
        <v>3143</v>
      </c>
      <c r="B105" s="1119"/>
      <c r="C105" s="123" t="s">
        <v>3144</v>
      </c>
      <c r="D105" s="97" t="s">
        <v>2755</v>
      </c>
      <c r="E105" s="1123">
        <f>SUM(E106:E111)</f>
        <v>19</v>
      </c>
      <c r="F105" s="1094"/>
      <c r="G105" s="1121">
        <f>F105*E105</f>
        <v>0</v>
      </c>
      <c r="H105" s="123"/>
      <c r="I105" s="346"/>
      <c r="J105" s="1005" t="str">
        <f t="shared" si="2"/>
        <v>CHYBNÁ CENA</v>
      </c>
      <c r="K105" s="349"/>
      <c r="L105" s="348"/>
      <c r="M105" s="348"/>
      <c r="N105" s="348"/>
    </row>
    <row r="106" spans="1:14" ht="25.5">
      <c r="A106" s="1122"/>
      <c r="B106" s="1119"/>
      <c r="C106" s="123"/>
      <c r="D106" s="97"/>
      <c r="E106" s="99">
        <v>15</v>
      </c>
      <c r="F106" s="1094"/>
      <c r="G106" s="1121"/>
      <c r="H106" s="123" t="s">
        <v>3134</v>
      </c>
      <c r="I106" s="346"/>
      <c r="J106" s="1005" t="str">
        <f t="shared" si="2"/>
        <v/>
      </c>
      <c r="K106" s="349"/>
      <c r="L106" s="348"/>
      <c r="M106" s="348"/>
      <c r="N106" s="348"/>
    </row>
    <row r="107" spans="1:14" ht="25.5">
      <c r="A107" s="1122"/>
      <c r="B107" s="1119"/>
      <c r="C107" s="123"/>
      <c r="D107" s="97"/>
      <c r="E107" s="99">
        <v>0</v>
      </c>
      <c r="F107" s="1094"/>
      <c r="G107" s="1121"/>
      <c r="H107" s="123" t="s">
        <v>3135</v>
      </c>
      <c r="I107" s="346"/>
      <c r="J107" s="1005" t="str">
        <f t="shared" si="2"/>
        <v/>
      </c>
      <c r="K107" s="349"/>
      <c r="L107" s="348"/>
      <c r="M107" s="348"/>
      <c r="N107" s="348"/>
    </row>
    <row r="108" spans="1:14" ht="25.5">
      <c r="A108" s="1122"/>
      <c r="B108" s="1119"/>
      <c r="C108" s="123"/>
      <c r="D108" s="97"/>
      <c r="E108" s="99">
        <v>0</v>
      </c>
      <c r="F108" s="1094"/>
      <c r="G108" s="1121"/>
      <c r="H108" s="123" t="s">
        <v>3136</v>
      </c>
      <c r="I108" s="346"/>
      <c r="J108" s="1005" t="str">
        <f t="shared" si="2"/>
        <v/>
      </c>
      <c r="K108" s="349"/>
      <c r="L108" s="348"/>
      <c r="M108" s="348"/>
      <c r="N108" s="348"/>
    </row>
    <row r="109" spans="1:14" ht="25.5">
      <c r="A109" s="1122"/>
      <c r="B109" s="1119"/>
      <c r="C109" s="123"/>
      <c r="D109" s="97"/>
      <c r="E109" s="99">
        <v>0</v>
      </c>
      <c r="F109" s="1094"/>
      <c r="G109" s="1121"/>
      <c r="H109" s="123" t="s">
        <v>3137</v>
      </c>
      <c r="I109" s="346"/>
      <c r="J109" s="1005" t="str">
        <f t="shared" si="2"/>
        <v/>
      </c>
      <c r="K109" s="349"/>
      <c r="L109" s="348"/>
      <c r="M109" s="348"/>
      <c r="N109" s="348"/>
    </row>
    <row r="110" spans="1:14" ht="25.5">
      <c r="A110" s="1122"/>
      <c r="B110" s="1119"/>
      <c r="C110" s="123"/>
      <c r="D110" s="97"/>
      <c r="E110" s="99">
        <v>0</v>
      </c>
      <c r="F110" s="1094"/>
      <c r="G110" s="1121"/>
      <c r="H110" s="123" t="s">
        <v>3138</v>
      </c>
      <c r="I110" s="346"/>
      <c r="J110" s="1005" t="str">
        <f t="shared" si="2"/>
        <v/>
      </c>
      <c r="K110" s="349"/>
      <c r="L110" s="348"/>
      <c r="M110" s="348"/>
      <c r="N110" s="348"/>
    </row>
    <row r="111" spans="1:14" ht="25.5">
      <c r="A111" s="1122"/>
      <c r="B111" s="1119"/>
      <c r="C111" s="123"/>
      <c r="D111" s="97"/>
      <c r="E111" s="99">
        <v>4</v>
      </c>
      <c r="F111" s="1094"/>
      <c r="G111" s="1121"/>
      <c r="H111" s="123" t="s">
        <v>3139</v>
      </c>
      <c r="I111" s="346"/>
      <c r="J111" s="1005" t="str">
        <f t="shared" si="2"/>
        <v/>
      </c>
      <c r="K111" s="349"/>
      <c r="L111" s="348"/>
      <c r="M111" s="348"/>
      <c r="N111" s="348"/>
    </row>
    <row r="112" spans="1:14" ht="25.5">
      <c r="A112" s="1122" t="s">
        <v>3145</v>
      </c>
      <c r="B112" s="1119"/>
      <c r="C112" s="123" t="s">
        <v>3146</v>
      </c>
      <c r="D112" s="97" t="s">
        <v>2755</v>
      </c>
      <c r="E112" s="1123">
        <f>SUM(E113:E118)</f>
        <v>45</v>
      </c>
      <c r="F112" s="1094"/>
      <c r="G112" s="1121">
        <f>F112*E112</f>
        <v>0</v>
      </c>
      <c r="H112" s="123"/>
      <c r="I112" s="346"/>
      <c r="J112" s="1005" t="str">
        <f t="shared" si="2"/>
        <v>CHYBNÁ CENA</v>
      </c>
      <c r="K112" s="349"/>
      <c r="L112" s="348"/>
      <c r="M112" s="348"/>
      <c r="N112" s="348"/>
    </row>
    <row r="113" spans="1:14" ht="25.5">
      <c r="A113" s="1122"/>
      <c r="B113" s="1119"/>
      <c r="C113" s="123"/>
      <c r="D113" s="97"/>
      <c r="E113" s="99">
        <v>4</v>
      </c>
      <c r="F113" s="1094"/>
      <c r="G113" s="1121"/>
      <c r="H113" s="123" t="s">
        <v>3134</v>
      </c>
      <c r="I113" s="346"/>
      <c r="J113" s="1005" t="str">
        <f t="shared" si="2"/>
        <v/>
      </c>
      <c r="K113" s="349"/>
      <c r="L113" s="348"/>
      <c r="M113" s="348"/>
      <c r="N113" s="348"/>
    </row>
    <row r="114" spans="1:14" ht="25.5">
      <c r="A114" s="1122"/>
      <c r="B114" s="1119"/>
      <c r="C114" s="123"/>
      <c r="D114" s="97"/>
      <c r="E114" s="99">
        <v>5</v>
      </c>
      <c r="F114" s="1094"/>
      <c r="G114" s="1121"/>
      <c r="H114" s="123" t="s">
        <v>3135</v>
      </c>
      <c r="I114" s="346"/>
      <c r="J114" s="1005" t="str">
        <f t="shared" si="2"/>
        <v/>
      </c>
      <c r="K114" s="349"/>
      <c r="L114" s="348"/>
      <c r="M114" s="348"/>
      <c r="N114" s="348"/>
    </row>
    <row r="115" spans="1:14" ht="25.5">
      <c r="A115" s="1122"/>
      <c r="B115" s="1119"/>
      <c r="C115" s="123"/>
      <c r="D115" s="97"/>
      <c r="E115" s="99">
        <v>6</v>
      </c>
      <c r="F115" s="1094"/>
      <c r="G115" s="1121"/>
      <c r="H115" s="123" t="s">
        <v>3136</v>
      </c>
      <c r="I115" s="346"/>
      <c r="J115" s="1005" t="str">
        <f t="shared" si="2"/>
        <v/>
      </c>
      <c r="K115" s="349"/>
      <c r="L115" s="348"/>
      <c r="M115" s="348"/>
      <c r="N115" s="348"/>
    </row>
    <row r="116" spans="1:14" ht="25.5">
      <c r="A116" s="1122"/>
      <c r="B116" s="1119"/>
      <c r="C116" s="123"/>
      <c r="D116" s="97"/>
      <c r="E116" s="99">
        <v>18</v>
      </c>
      <c r="F116" s="1094"/>
      <c r="G116" s="1121"/>
      <c r="H116" s="123" t="s">
        <v>3137</v>
      </c>
      <c r="I116" s="346"/>
      <c r="J116" s="1005" t="str">
        <f t="shared" si="2"/>
        <v/>
      </c>
      <c r="K116" s="349"/>
      <c r="L116" s="348"/>
      <c r="M116" s="348"/>
      <c r="N116" s="348"/>
    </row>
    <row r="117" spans="1:14" ht="25.5">
      <c r="A117" s="1122"/>
      <c r="B117" s="1119"/>
      <c r="C117" s="123"/>
      <c r="D117" s="97"/>
      <c r="E117" s="99">
        <v>12</v>
      </c>
      <c r="F117" s="1094"/>
      <c r="G117" s="1121"/>
      <c r="H117" s="123" t="s">
        <v>3138</v>
      </c>
      <c r="I117" s="346"/>
      <c r="J117" s="1005" t="str">
        <f t="shared" si="2"/>
        <v/>
      </c>
      <c r="K117" s="349"/>
      <c r="L117" s="348"/>
      <c r="M117" s="348"/>
      <c r="N117" s="348"/>
    </row>
    <row r="118" spans="1:14" ht="25.5">
      <c r="A118" s="1122"/>
      <c r="B118" s="1119"/>
      <c r="C118" s="123"/>
      <c r="D118" s="97"/>
      <c r="E118" s="99">
        <v>0</v>
      </c>
      <c r="F118" s="1094"/>
      <c r="G118" s="1121"/>
      <c r="H118" s="123" t="s">
        <v>3139</v>
      </c>
      <c r="I118" s="346"/>
      <c r="J118" s="1005" t="str">
        <f t="shared" si="2"/>
        <v/>
      </c>
      <c r="K118" s="349"/>
      <c r="L118" s="348"/>
      <c r="M118" s="348"/>
      <c r="N118" s="348"/>
    </row>
    <row r="119" spans="1:14" ht="25.5">
      <c r="A119" s="1122" t="s">
        <v>3147</v>
      </c>
      <c r="B119" s="1119"/>
      <c r="C119" s="123" t="s">
        <v>3148</v>
      </c>
      <c r="D119" s="97" t="s">
        <v>2755</v>
      </c>
      <c r="E119" s="1123">
        <f>SUM(E120:E125)</f>
        <v>5</v>
      </c>
      <c r="F119" s="1094"/>
      <c r="G119" s="1121">
        <f>F119*E119</f>
        <v>0</v>
      </c>
      <c r="H119" s="123"/>
      <c r="I119" s="346"/>
      <c r="J119" s="1005" t="str">
        <f t="shared" si="2"/>
        <v>CHYBNÁ CENA</v>
      </c>
      <c r="K119" s="349"/>
      <c r="L119" s="348"/>
      <c r="M119" s="348"/>
      <c r="N119" s="348"/>
    </row>
    <row r="120" spans="1:14" ht="25.5">
      <c r="A120" s="1122"/>
      <c r="B120" s="1119"/>
      <c r="C120" s="123"/>
      <c r="D120" s="97"/>
      <c r="E120" s="99">
        <v>0</v>
      </c>
      <c r="F120" s="1094"/>
      <c r="G120" s="1121"/>
      <c r="H120" s="123" t="s">
        <v>3134</v>
      </c>
      <c r="I120" s="346"/>
      <c r="J120" s="1005" t="str">
        <f t="shared" si="2"/>
        <v/>
      </c>
      <c r="K120" s="349"/>
      <c r="L120" s="348"/>
      <c r="M120" s="348"/>
      <c r="N120" s="348"/>
    </row>
    <row r="121" spans="1:14" ht="25.5">
      <c r="A121" s="1122"/>
      <c r="B121" s="1119"/>
      <c r="C121" s="123"/>
      <c r="D121" s="97"/>
      <c r="E121" s="99">
        <v>0</v>
      </c>
      <c r="F121" s="1094"/>
      <c r="G121" s="1121"/>
      <c r="H121" s="123" t="s">
        <v>3135</v>
      </c>
      <c r="I121" s="346"/>
      <c r="J121" s="1005" t="str">
        <f t="shared" si="2"/>
        <v/>
      </c>
      <c r="K121" s="349"/>
      <c r="L121" s="348"/>
      <c r="M121" s="348"/>
      <c r="N121" s="348"/>
    </row>
    <row r="122" spans="1:14" ht="25.5">
      <c r="A122" s="1122"/>
      <c r="B122" s="1119"/>
      <c r="C122" s="123"/>
      <c r="D122" s="97"/>
      <c r="E122" s="99">
        <v>5</v>
      </c>
      <c r="F122" s="1094"/>
      <c r="G122" s="1121"/>
      <c r="H122" s="123" t="s">
        <v>3136</v>
      </c>
      <c r="I122" s="346"/>
      <c r="J122" s="1005" t="str">
        <f t="shared" si="2"/>
        <v/>
      </c>
      <c r="K122" s="349"/>
      <c r="L122" s="348"/>
      <c r="M122" s="348"/>
      <c r="N122" s="348"/>
    </row>
    <row r="123" spans="1:14" ht="25.5">
      <c r="A123" s="1122"/>
      <c r="B123" s="1119"/>
      <c r="C123" s="123"/>
      <c r="D123" s="97"/>
      <c r="E123" s="99">
        <v>0</v>
      </c>
      <c r="F123" s="1094"/>
      <c r="G123" s="1121"/>
      <c r="H123" s="123" t="s">
        <v>3137</v>
      </c>
      <c r="I123" s="346"/>
      <c r="J123" s="1005" t="str">
        <f t="shared" si="2"/>
        <v/>
      </c>
      <c r="K123" s="349"/>
      <c r="L123" s="348"/>
      <c r="M123" s="348"/>
      <c r="N123" s="348"/>
    </row>
    <row r="124" spans="1:14" ht="25.5">
      <c r="A124" s="1122"/>
      <c r="B124" s="1119"/>
      <c r="C124" s="123"/>
      <c r="D124" s="97"/>
      <c r="E124" s="99">
        <v>0</v>
      </c>
      <c r="F124" s="1094"/>
      <c r="G124" s="1121"/>
      <c r="H124" s="123" t="s">
        <v>3138</v>
      </c>
      <c r="I124" s="346"/>
      <c r="J124" s="1005" t="str">
        <f t="shared" si="2"/>
        <v/>
      </c>
      <c r="K124" s="349"/>
      <c r="L124" s="348"/>
      <c r="M124" s="348"/>
      <c r="N124" s="348"/>
    </row>
    <row r="125" spans="1:14" ht="25.5">
      <c r="A125" s="1122"/>
      <c r="B125" s="1119"/>
      <c r="C125" s="123"/>
      <c r="D125" s="97"/>
      <c r="E125" s="99">
        <v>0</v>
      </c>
      <c r="F125" s="1094"/>
      <c r="G125" s="1121"/>
      <c r="H125" s="123" t="s">
        <v>3139</v>
      </c>
      <c r="I125" s="346"/>
      <c r="J125" s="1005" t="str">
        <f t="shared" si="2"/>
        <v/>
      </c>
      <c r="K125" s="349"/>
      <c r="L125" s="348"/>
      <c r="M125" s="348"/>
      <c r="N125" s="348"/>
    </row>
    <row r="126" spans="1:14">
      <c r="A126" s="1122" t="s">
        <v>3149</v>
      </c>
      <c r="B126" s="1119"/>
      <c r="C126" s="123" t="s">
        <v>1592</v>
      </c>
      <c r="D126" s="97"/>
      <c r="E126" s="99"/>
      <c r="F126" s="1094"/>
      <c r="G126" s="1121"/>
      <c r="H126" s="123"/>
      <c r="I126" s="346"/>
      <c r="J126" s="1005" t="str">
        <f t="shared" si="2"/>
        <v/>
      </c>
      <c r="K126" s="349"/>
      <c r="L126" s="348"/>
      <c r="M126" s="348"/>
      <c r="N126" s="348"/>
    </row>
    <row r="127" spans="1:14">
      <c r="A127" s="1122" t="s">
        <v>3150</v>
      </c>
      <c r="B127" s="1119"/>
      <c r="C127" s="123" t="s">
        <v>1592</v>
      </c>
      <c r="D127" s="97"/>
      <c r="E127" s="99"/>
      <c r="F127" s="1094"/>
      <c r="G127" s="1121"/>
      <c r="H127" s="123"/>
      <c r="I127" s="346"/>
      <c r="J127" s="1005" t="str">
        <f t="shared" si="2"/>
        <v/>
      </c>
      <c r="K127" s="349"/>
      <c r="L127" s="348"/>
      <c r="M127" s="348"/>
      <c r="N127" s="348"/>
    </row>
    <row r="128" spans="1:14" ht="25.5">
      <c r="A128" s="1122" t="s">
        <v>3151</v>
      </c>
      <c r="B128" s="1119"/>
      <c r="C128" s="123" t="s">
        <v>3152</v>
      </c>
      <c r="D128" s="97" t="s">
        <v>2755</v>
      </c>
      <c r="E128" s="1123">
        <f>SUM(E129:E134)</f>
        <v>65</v>
      </c>
      <c r="F128" s="1094"/>
      <c r="G128" s="1121">
        <f>F128*E128</f>
        <v>0</v>
      </c>
      <c r="H128" s="123"/>
      <c r="I128" s="346"/>
      <c r="J128" s="1005" t="str">
        <f t="shared" si="2"/>
        <v>CHYBNÁ CENA</v>
      </c>
      <c r="K128" s="349"/>
      <c r="L128" s="348"/>
      <c r="M128" s="348"/>
      <c r="N128" s="348"/>
    </row>
    <row r="129" spans="1:14" ht="25.5">
      <c r="A129" s="1122"/>
      <c r="B129" s="1119"/>
      <c r="C129" s="123"/>
      <c r="D129" s="97"/>
      <c r="E129" s="99">
        <v>13</v>
      </c>
      <c r="F129" s="1094"/>
      <c r="G129" s="1121"/>
      <c r="H129" s="123" t="s">
        <v>3134</v>
      </c>
      <c r="I129" s="346"/>
      <c r="J129" s="1005" t="str">
        <f t="shared" si="2"/>
        <v/>
      </c>
      <c r="K129" s="349"/>
      <c r="L129" s="348"/>
      <c r="M129" s="348"/>
      <c r="N129" s="348"/>
    </row>
    <row r="130" spans="1:14" ht="25.5">
      <c r="A130" s="1122"/>
      <c r="B130" s="1119"/>
      <c r="C130" s="123"/>
      <c r="D130" s="97"/>
      <c r="E130" s="99">
        <v>16</v>
      </c>
      <c r="F130" s="1094"/>
      <c r="G130" s="1121"/>
      <c r="H130" s="123" t="s">
        <v>3135</v>
      </c>
      <c r="I130" s="346"/>
      <c r="J130" s="1005" t="str">
        <f t="shared" si="2"/>
        <v/>
      </c>
      <c r="K130" s="349"/>
      <c r="L130" s="348"/>
      <c r="M130" s="348"/>
      <c r="N130" s="348"/>
    </row>
    <row r="131" spans="1:14" ht="25.5">
      <c r="A131" s="1122"/>
      <c r="B131" s="1119"/>
      <c r="C131" s="123"/>
      <c r="D131" s="97"/>
      <c r="E131" s="99">
        <v>16</v>
      </c>
      <c r="F131" s="1094"/>
      <c r="G131" s="1121"/>
      <c r="H131" s="123" t="s">
        <v>3136</v>
      </c>
      <c r="I131" s="346"/>
      <c r="J131" s="1005" t="str">
        <f t="shared" si="2"/>
        <v/>
      </c>
      <c r="K131" s="349"/>
      <c r="L131" s="348"/>
      <c r="M131" s="348"/>
      <c r="N131" s="348"/>
    </row>
    <row r="132" spans="1:14" ht="25.5">
      <c r="A132" s="1122"/>
      <c r="B132" s="1119"/>
      <c r="C132" s="123"/>
      <c r="D132" s="97"/>
      <c r="E132" s="99">
        <v>10</v>
      </c>
      <c r="F132" s="1094"/>
      <c r="G132" s="1121"/>
      <c r="H132" s="123" t="s">
        <v>3137</v>
      </c>
      <c r="I132" s="346"/>
      <c r="J132" s="1005" t="str">
        <f t="shared" si="2"/>
        <v/>
      </c>
      <c r="K132" s="349"/>
      <c r="L132" s="348"/>
      <c r="M132" s="348"/>
      <c r="N132" s="348"/>
    </row>
    <row r="133" spans="1:14" ht="25.5">
      <c r="A133" s="1122"/>
      <c r="B133" s="1119"/>
      <c r="C133" s="123"/>
      <c r="D133" s="97"/>
      <c r="E133" s="99">
        <v>10</v>
      </c>
      <c r="F133" s="1094"/>
      <c r="G133" s="1121"/>
      <c r="H133" s="123" t="s">
        <v>3138</v>
      </c>
      <c r="I133" s="346"/>
      <c r="J133" s="1005" t="str">
        <f t="shared" si="2"/>
        <v/>
      </c>
      <c r="K133" s="349"/>
      <c r="L133" s="348"/>
      <c r="M133" s="348"/>
      <c r="N133" s="348"/>
    </row>
    <row r="134" spans="1:14" ht="25.5">
      <c r="A134" s="1122"/>
      <c r="B134" s="1119"/>
      <c r="C134" s="123"/>
      <c r="D134" s="97"/>
      <c r="E134" s="99">
        <v>0</v>
      </c>
      <c r="F134" s="1094"/>
      <c r="G134" s="1121"/>
      <c r="H134" s="123" t="s">
        <v>3139</v>
      </c>
      <c r="I134" s="346"/>
      <c r="J134" s="1005" t="str">
        <f t="shared" ref="J134:J197" si="3">IF((ISBLANK(D134)),"",IF(G134&lt;=0,"CHYBNÁ CENA",""))</f>
        <v/>
      </c>
      <c r="K134" s="349"/>
      <c r="L134" s="348"/>
      <c r="M134" s="348"/>
      <c r="N134" s="348"/>
    </row>
    <row r="135" spans="1:14">
      <c r="A135" s="1122" t="s">
        <v>977</v>
      </c>
      <c r="B135" s="1119"/>
      <c r="C135" s="123" t="s">
        <v>1592</v>
      </c>
      <c r="D135" s="97"/>
      <c r="E135" s="99"/>
      <c r="F135" s="1094"/>
      <c r="G135" s="1121"/>
      <c r="H135" s="123"/>
      <c r="I135" s="346"/>
      <c r="J135" s="1005" t="str">
        <f t="shared" si="3"/>
        <v/>
      </c>
      <c r="K135" s="349"/>
      <c r="L135" s="348"/>
      <c r="M135" s="348"/>
      <c r="N135" s="348"/>
    </row>
    <row r="136" spans="1:14">
      <c r="A136" s="1122" t="s">
        <v>978</v>
      </c>
      <c r="B136" s="1119"/>
      <c r="C136" s="123" t="s">
        <v>1592</v>
      </c>
      <c r="D136" s="97"/>
      <c r="E136" s="99"/>
      <c r="F136" s="1094"/>
      <c r="G136" s="1121"/>
      <c r="H136" s="123"/>
      <c r="I136" s="346"/>
      <c r="J136" s="1005" t="str">
        <f t="shared" si="3"/>
        <v/>
      </c>
      <c r="K136" s="349"/>
      <c r="L136" s="348"/>
      <c r="M136" s="348"/>
      <c r="N136" s="348"/>
    </row>
    <row r="137" spans="1:14">
      <c r="A137" s="1122" t="s">
        <v>979</v>
      </c>
      <c r="B137" s="1119"/>
      <c r="C137" s="123" t="s">
        <v>1592</v>
      </c>
      <c r="D137" s="97"/>
      <c r="E137" s="99"/>
      <c r="F137" s="1094"/>
      <c r="G137" s="1121"/>
      <c r="H137" s="123"/>
      <c r="I137" s="346"/>
      <c r="J137" s="1005" t="str">
        <f t="shared" si="3"/>
        <v/>
      </c>
      <c r="K137" s="349"/>
      <c r="L137" s="348"/>
      <c r="M137" s="348"/>
      <c r="N137" s="348"/>
    </row>
    <row r="138" spans="1:14">
      <c r="A138" s="1122" t="s">
        <v>980</v>
      </c>
      <c r="B138" s="1119"/>
      <c r="C138" s="123" t="s">
        <v>1592</v>
      </c>
      <c r="D138" s="97"/>
      <c r="E138" s="99"/>
      <c r="F138" s="1094"/>
      <c r="G138" s="1121"/>
      <c r="H138" s="123"/>
      <c r="I138" s="346"/>
      <c r="J138" s="1005" t="str">
        <f t="shared" si="3"/>
        <v/>
      </c>
      <c r="K138" s="349"/>
      <c r="L138" s="348"/>
      <c r="M138" s="348"/>
      <c r="N138" s="348"/>
    </row>
    <row r="139" spans="1:14">
      <c r="A139" s="1122" t="s">
        <v>981</v>
      </c>
      <c r="B139" s="1119"/>
      <c r="C139" s="123" t="s">
        <v>1592</v>
      </c>
      <c r="D139" s="97"/>
      <c r="E139" s="99"/>
      <c r="F139" s="1094"/>
      <c r="G139" s="1121"/>
      <c r="H139" s="123"/>
      <c r="I139" s="346"/>
      <c r="J139" s="1005" t="str">
        <f t="shared" si="3"/>
        <v/>
      </c>
      <c r="K139" s="349"/>
      <c r="L139" s="348"/>
      <c r="M139" s="348"/>
      <c r="N139" s="348"/>
    </row>
    <row r="140" spans="1:14">
      <c r="A140" s="1122" t="s">
        <v>982</v>
      </c>
      <c r="B140" s="1119"/>
      <c r="C140" s="123" t="s">
        <v>1592</v>
      </c>
      <c r="D140" s="97"/>
      <c r="E140" s="99"/>
      <c r="F140" s="1094"/>
      <c r="G140" s="1121"/>
      <c r="H140" s="123"/>
      <c r="I140" s="346"/>
      <c r="J140" s="1005" t="str">
        <f t="shared" si="3"/>
        <v/>
      </c>
      <c r="K140" s="349"/>
      <c r="L140" s="348"/>
      <c r="M140" s="348"/>
      <c r="N140" s="348"/>
    </row>
    <row r="141" spans="1:14">
      <c r="A141" s="1122" t="s">
        <v>983</v>
      </c>
      <c r="B141" s="1119"/>
      <c r="C141" s="123" t="s">
        <v>1592</v>
      </c>
      <c r="D141" s="97"/>
      <c r="E141" s="99"/>
      <c r="F141" s="1094"/>
      <c r="G141" s="1121"/>
      <c r="H141" s="123"/>
      <c r="I141" s="346"/>
      <c r="J141" s="1005" t="str">
        <f t="shared" si="3"/>
        <v/>
      </c>
      <c r="K141" s="349"/>
      <c r="L141" s="348"/>
      <c r="M141" s="348"/>
      <c r="N141" s="348"/>
    </row>
    <row r="142" spans="1:14">
      <c r="A142" s="1122" t="s">
        <v>984</v>
      </c>
      <c r="B142" s="1119"/>
      <c r="C142" s="123" t="s">
        <v>1592</v>
      </c>
      <c r="D142" s="97"/>
      <c r="E142" s="99"/>
      <c r="F142" s="1094"/>
      <c r="G142" s="1121"/>
      <c r="H142" s="123"/>
      <c r="I142" s="346"/>
      <c r="J142" s="1005" t="str">
        <f t="shared" si="3"/>
        <v/>
      </c>
      <c r="K142" s="349"/>
      <c r="L142" s="348"/>
      <c r="M142" s="348"/>
      <c r="N142" s="348"/>
    </row>
    <row r="143" spans="1:14">
      <c r="A143" s="1122"/>
      <c r="B143" s="1119"/>
      <c r="C143" s="1120" t="s">
        <v>3153</v>
      </c>
      <c r="D143" s="97"/>
      <c r="E143" s="99"/>
      <c r="F143" s="1094"/>
      <c r="G143" s="1121"/>
      <c r="H143" s="123"/>
      <c r="I143" s="346"/>
      <c r="J143" s="1005" t="str">
        <f t="shared" si="3"/>
        <v/>
      </c>
      <c r="K143" s="349"/>
      <c r="L143" s="348"/>
      <c r="M143" s="348"/>
      <c r="N143" s="348"/>
    </row>
    <row r="144" spans="1:14" ht="25.5">
      <c r="A144" s="1122" t="s">
        <v>3154</v>
      </c>
      <c r="B144" s="1119"/>
      <c r="C144" s="123" t="s">
        <v>3155</v>
      </c>
      <c r="D144" s="97"/>
      <c r="E144" s="99"/>
      <c r="F144" s="1094"/>
      <c r="G144" s="1121"/>
      <c r="H144" s="123"/>
      <c r="I144" s="346"/>
      <c r="J144" s="1005" t="str">
        <f t="shared" si="3"/>
        <v/>
      </c>
      <c r="K144" s="349"/>
      <c r="L144" s="348"/>
      <c r="M144" s="348"/>
      <c r="N144" s="348"/>
    </row>
    <row r="145" spans="1:14" ht="51">
      <c r="A145" s="1122"/>
      <c r="B145" s="1119"/>
      <c r="C145" s="123"/>
      <c r="D145" s="97" t="s">
        <v>2755</v>
      </c>
      <c r="E145" s="1123">
        <v>634</v>
      </c>
      <c r="F145" s="1094"/>
      <c r="G145" s="1121">
        <f t="shared" ref="G145:G153" si="4">F145*E145</f>
        <v>0</v>
      </c>
      <c r="H145" s="123" t="s">
        <v>3156</v>
      </c>
      <c r="I145" s="346"/>
      <c r="J145" s="1005" t="str">
        <f t="shared" si="3"/>
        <v>CHYBNÁ CENA</v>
      </c>
      <c r="K145" s="349"/>
      <c r="L145" s="348"/>
      <c r="M145" s="348"/>
      <c r="N145" s="348"/>
    </row>
    <row r="146" spans="1:14">
      <c r="A146" s="1122" t="s">
        <v>3157</v>
      </c>
      <c r="B146" s="1119"/>
      <c r="C146" s="123" t="s">
        <v>3158</v>
      </c>
      <c r="D146" s="97"/>
      <c r="E146" s="99"/>
      <c r="F146" s="1094"/>
      <c r="G146" s="1121"/>
      <c r="H146" s="123"/>
      <c r="I146" s="346"/>
      <c r="J146" s="1005" t="str">
        <f t="shared" si="3"/>
        <v/>
      </c>
      <c r="K146" s="349"/>
      <c r="L146" s="348"/>
      <c r="M146" s="348"/>
      <c r="N146" s="348"/>
    </row>
    <row r="147" spans="1:14" ht="51">
      <c r="A147" s="1122"/>
      <c r="B147" s="1119"/>
      <c r="C147" s="123"/>
      <c r="D147" s="97" t="s">
        <v>2755</v>
      </c>
      <c r="E147" s="1123">
        <v>105</v>
      </c>
      <c r="F147" s="1094"/>
      <c r="G147" s="1121">
        <f t="shared" si="4"/>
        <v>0</v>
      </c>
      <c r="H147" s="123" t="s">
        <v>3156</v>
      </c>
      <c r="I147" s="346"/>
      <c r="J147" s="1005" t="str">
        <f t="shared" si="3"/>
        <v>CHYBNÁ CENA</v>
      </c>
      <c r="K147" s="349"/>
      <c r="L147" s="348"/>
      <c r="M147" s="348"/>
      <c r="N147" s="348"/>
    </row>
    <row r="148" spans="1:14" ht="25.5">
      <c r="A148" s="1122" t="s">
        <v>3159</v>
      </c>
      <c r="B148" s="1119"/>
      <c r="C148" s="123" t="s">
        <v>3160</v>
      </c>
      <c r="D148" s="97"/>
      <c r="E148" s="99"/>
      <c r="F148" s="1094"/>
      <c r="G148" s="1121"/>
      <c r="H148" s="123"/>
      <c r="I148" s="346"/>
      <c r="J148" s="1005" t="str">
        <f t="shared" si="3"/>
        <v/>
      </c>
      <c r="K148" s="349"/>
      <c r="L148" s="348"/>
      <c r="M148" s="348"/>
      <c r="N148" s="348"/>
    </row>
    <row r="149" spans="1:14" ht="51">
      <c r="A149" s="1122"/>
      <c r="B149" s="1119"/>
      <c r="C149" s="123"/>
      <c r="D149" s="97" t="s">
        <v>2755</v>
      </c>
      <c r="E149" s="1123">
        <v>834</v>
      </c>
      <c r="F149" s="1094"/>
      <c r="G149" s="1121">
        <f t="shared" si="4"/>
        <v>0</v>
      </c>
      <c r="H149" s="123" t="s">
        <v>3156</v>
      </c>
      <c r="I149" s="346"/>
      <c r="J149" s="1005" t="str">
        <f t="shared" si="3"/>
        <v>CHYBNÁ CENA</v>
      </c>
      <c r="K149" s="349"/>
      <c r="L149" s="348"/>
      <c r="M149" s="348"/>
      <c r="N149" s="348"/>
    </row>
    <row r="150" spans="1:14" ht="25.5">
      <c r="A150" s="1122" t="s">
        <v>3161</v>
      </c>
      <c r="B150" s="1119"/>
      <c r="C150" s="123" t="s">
        <v>3162</v>
      </c>
      <c r="D150" s="97"/>
      <c r="E150" s="99"/>
      <c r="F150" s="1094"/>
      <c r="G150" s="1121"/>
      <c r="H150" s="123"/>
      <c r="I150" s="346"/>
      <c r="J150" s="1005" t="str">
        <f t="shared" si="3"/>
        <v/>
      </c>
      <c r="K150" s="349"/>
      <c r="L150" s="348"/>
      <c r="M150" s="348"/>
      <c r="N150" s="348"/>
    </row>
    <row r="151" spans="1:14" ht="51">
      <c r="A151" s="1122"/>
      <c r="B151" s="1119"/>
      <c r="C151" s="123"/>
      <c r="D151" s="97" t="s">
        <v>2755</v>
      </c>
      <c r="E151" s="1123">
        <v>244</v>
      </c>
      <c r="F151" s="1094"/>
      <c r="G151" s="1121">
        <f t="shared" si="4"/>
        <v>0</v>
      </c>
      <c r="H151" s="123" t="s">
        <v>3156</v>
      </c>
      <c r="I151" s="346"/>
      <c r="J151" s="1005" t="str">
        <f t="shared" si="3"/>
        <v>CHYBNÁ CENA</v>
      </c>
      <c r="K151" s="349"/>
      <c r="L151" s="348"/>
      <c r="M151" s="348"/>
      <c r="N151" s="348"/>
    </row>
    <row r="152" spans="1:14" ht="25.5">
      <c r="A152" s="1122" t="s">
        <v>3163</v>
      </c>
      <c r="B152" s="1119"/>
      <c r="C152" s="123" t="s">
        <v>3164</v>
      </c>
      <c r="D152" s="97"/>
      <c r="E152" s="99"/>
      <c r="F152" s="1094"/>
      <c r="G152" s="1121"/>
      <c r="H152" s="123"/>
      <c r="I152" s="346"/>
      <c r="J152" s="1005" t="str">
        <f t="shared" si="3"/>
        <v/>
      </c>
      <c r="K152" s="349"/>
      <c r="L152" s="348"/>
      <c r="M152" s="348"/>
      <c r="N152" s="348"/>
    </row>
    <row r="153" spans="1:14" ht="51">
      <c r="A153" s="1122"/>
      <c r="B153" s="1119"/>
      <c r="C153" s="123"/>
      <c r="D153" s="97" t="s">
        <v>2755</v>
      </c>
      <c r="E153" s="1123">
        <v>946</v>
      </c>
      <c r="F153" s="1094"/>
      <c r="G153" s="1121">
        <f t="shared" si="4"/>
        <v>0</v>
      </c>
      <c r="H153" s="123" t="s">
        <v>3156</v>
      </c>
      <c r="I153" s="346"/>
      <c r="J153" s="1005" t="str">
        <f t="shared" si="3"/>
        <v>CHYBNÁ CENA</v>
      </c>
      <c r="K153" s="349"/>
      <c r="L153" s="348"/>
      <c r="M153" s="348"/>
      <c r="N153" s="348"/>
    </row>
    <row r="154" spans="1:14" ht="25.5">
      <c r="A154" s="1122" t="s">
        <v>3165</v>
      </c>
      <c r="B154" s="1119"/>
      <c r="C154" s="123" t="s">
        <v>3166</v>
      </c>
      <c r="D154" s="97" t="s">
        <v>2755</v>
      </c>
      <c r="E154" s="1123">
        <f>SUM(E155:E161)</f>
        <v>143</v>
      </c>
      <c r="F154" s="1094"/>
      <c r="G154" s="1121">
        <f>F154*E154</f>
        <v>0</v>
      </c>
      <c r="H154" s="123"/>
      <c r="I154" s="346"/>
      <c r="J154" s="1005" t="str">
        <f t="shared" si="3"/>
        <v>CHYBNÁ CENA</v>
      </c>
      <c r="K154" s="349"/>
      <c r="L154" s="348"/>
      <c r="M154" s="348"/>
      <c r="N154" s="348"/>
    </row>
    <row r="155" spans="1:14" ht="25.5">
      <c r="A155" s="1122"/>
      <c r="B155" s="1119"/>
      <c r="C155" s="123"/>
      <c r="D155" s="97"/>
      <c r="E155" s="99">
        <v>26</v>
      </c>
      <c r="F155" s="1094"/>
      <c r="G155" s="1121"/>
      <c r="H155" s="123" t="s">
        <v>3239</v>
      </c>
      <c r="I155" s="346"/>
      <c r="J155" s="1005" t="str">
        <f t="shared" si="3"/>
        <v/>
      </c>
      <c r="K155" s="349"/>
      <c r="L155" s="348"/>
      <c r="M155" s="348"/>
      <c r="N155" s="348"/>
    </row>
    <row r="156" spans="1:14" ht="25.5">
      <c r="A156" s="1122"/>
      <c r="B156" s="1119"/>
      <c r="C156" s="123"/>
      <c r="D156" s="97"/>
      <c r="E156" s="99">
        <v>43</v>
      </c>
      <c r="F156" s="1094"/>
      <c r="G156" s="1121"/>
      <c r="H156" s="123" t="s">
        <v>3240</v>
      </c>
      <c r="I156" s="346"/>
      <c r="J156" s="1005" t="str">
        <f t="shared" si="3"/>
        <v/>
      </c>
      <c r="K156" s="349"/>
      <c r="L156" s="348"/>
      <c r="M156" s="348"/>
      <c r="N156" s="348"/>
    </row>
    <row r="157" spans="1:14" ht="25.5">
      <c r="A157" s="1122"/>
      <c r="B157" s="1119"/>
      <c r="C157" s="123"/>
      <c r="D157" s="97"/>
      <c r="E157" s="99">
        <v>33</v>
      </c>
      <c r="F157" s="1094"/>
      <c r="G157" s="1121"/>
      <c r="H157" s="123" t="s">
        <v>3241</v>
      </c>
      <c r="I157" s="346"/>
      <c r="J157" s="1005" t="str">
        <f t="shared" si="3"/>
        <v/>
      </c>
      <c r="K157" s="349"/>
      <c r="L157" s="348"/>
      <c r="M157" s="348"/>
      <c r="N157" s="348"/>
    </row>
    <row r="158" spans="1:14" ht="25.5">
      <c r="A158" s="1122"/>
      <c r="B158" s="1119"/>
      <c r="C158" s="123"/>
      <c r="D158" s="97"/>
      <c r="E158" s="99">
        <v>13</v>
      </c>
      <c r="F158" s="1094"/>
      <c r="G158" s="1121"/>
      <c r="H158" s="123" t="s">
        <v>3242</v>
      </c>
      <c r="I158" s="346"/>
      <c r="J158" s="1005" t="str">
        <f t="shared" si="3"/>
        <v/>
      </c>
      <c r="K158" s="349"/>
      <c r="L158" s="348"/>
      <c r="M158" s="348"/>
      <c r="N158" s="348"/>
    </row>
    <row r="159" spans="1:14" ht="25.5">
      <c r="A159" s="1122"/>
      <c r="B159" s="1119"/>
      <c r="C159" s="123"/>
      <c r="D159" s="97"/>
      <c r="E159" s="99">
        <v>14</v>
      </c>
      <c r="F159" s="1094"/>
      <c r="G159" s="1121"/>
      <c r="H159" s="123" t="s">
        <v>3243</v>
      </c>
      <c r="I159" s="346"/>
      <c r="J159" s="1005" t="str">
        <f t="shared" si="3"/>
        <v/>
      </c>
      <c r="K159" s="349"/>
      <c r="L159" s="348"/>
      <c r="M159" s="348"/>
      <c r="N159" s="348"/>
    </row>
    <row r="160" spans="1:14" ht="25.5">
      <c r="A160" s="1122"/>
      <c r="B160" s="1119"/>
      <c r="C160" s="123"/>
      <c r="D160" s="97"/>
      <c r="E160" s="99">
        <v>0</v>
      </c>
      <c r="F160" s="1094"/>
      <c r="G160" s="1121"/>
      <c r="H160" s="123" t="s">
        <v>3244</v>
      </c>
      <c r="I160" s="346"/>
      <c r="J160" s="1005" t="str">
        <f t="shared" si="3"/>
        <v/>
      </c>
      <c r="K160" s="349"/>
      <c r="L160" s="348"/>
      <c r="M160" s="348"/>
      <c r="N160" s="348"/>
    </row>
    <row r="161" spans="1:14" ht="25.5">
      <c r="A161" s="1122"/>
      <c r="B161" s="1119"/>
      <c r="C161" s="123"/>
      <c r="D161" s="97"/>
      <c r="E161" s="99">
        <v>14</v>
      </c>
      <c r="F161" s="1094"/>
      <c r="G161" s="1121"/>
      <c r="H161" s="123" t="s">
        <v>3167</v>
      </c>
      <c r="I161" s="346"/>
      <c r="J161" s="1005" t="str">
        <f t="shared" si="3"/>
        <v/>
      </c>
      <c r="K161" s="349"/>
      <c r="L161" s="348"/>
      <c r="M161" s="348"/>
      <c r="N161" s="348"/>
    </row>
    <row r="162" spans="1:14" ht="25.5">
      <c r="A162" s="1122" t="s">
        <v>3168</v>
      </c>
      <c r="B162" s="1119"/>
      <c r="C162" s="123" t="s">
        <v>3169</v>
      </c>
      <c r="D162" s="97" t="s">
        <v>2755</v>
      </c>
      <c r="E162" s="1123">
        <f>SUM(E163:E169)</f>
        <v>21</v>
      </c>
      <c r="F162" s="1094"/>
      <c r="G162" s="1121">
        <f>F162*E162</f>
        <v>0</v>
      </c>
      <c r="H162" s="123"/>
      <c r="I162" s="346"/>
      <c r="J162" s="1005" t="str">
        <f t="shared" si="3"/>
        <v>CHYBNÁ CENA</v>
      </c>
      <c r="K162" s="349"/>
      <c r="L162" s="348"/>
      <c r="M162" s="348"/>
      <c r="N162" s="348"/>
    </row>
    <row r="163" spans="1:14" ht="25.5">
      <c r="A163" s="1122"/>
      <c r="B163" s="1119"/>
      <c r="C163" s="123"/>
      <c r="D163" s="97"/>
      <c r="E163" s="99">
        <v>2</v>
      </c>
      <c r="F163" s="1094"/>
      <c r="G163" s="1121"/>
      <c r="H163" s="123" t="s">
        <v>3239</v>
      </c>
      <c r="I163" s="346"/>
      <c r="J163" s="1005" t="str">
        <f t="shared" si="3"/>
        <v/>
      </c>
      <c r="K163" s="349"/>
      <c r="L163" s="348"/>
      <c r="M163" s="348"/>
      <c r="N163" s="348"/>
    </row>
    <row r="164" spans="1:14" ht="25.5">
      <c r="A164" s="1122"/>
      <c r="B164" s="1119"/>
      <c r="C164" s="123"/>
      <c r="D164" s="97"/>
      <c r="E164" s="99">
        <v>3</v>
      </c>
      <c r="F164" s="1094"/>
      <c r="G164" s="1121"/>
      <c r="H164" s="123" t="s">
        <v>3240</v>
      </c>
      <c r="I164" s="346"/>
      <c r="J164" s="1005" t="str">
        <f t="shared" si="3"/>
        <v/>
      </c>
      <c r="K164" s="349"/>
      <c r="L164" s="348"/>
      <c r="M164" s="348"/>
      <c r="N164" s="348"/>
    </row>
    <row r="165" spans="1:14" ht="25.5">
      <c r="A165" s="1122"/>
      <c r="B165" s="1119"/>
      <c r="C165" s="123"/>
      <c r="D165" s="97"/>
      <c r="E165" s="99">
        <v>5</v>
      </c>
      <c r="F165" s="1094"/>
      <c r="G165" s="1121"/>
      <c r="H165" s="123" t="s">
        <v>3241</v>
      </c>
      <c r="I165" s="346"/>
      <c r="J165" s="1005" t="str">
        <f t="shared" si="3"/>
        <v/>
      </c>
      <c r="K165" s="349"/>
      <c r="L165" s="348"/>
      <c r="M165" s="348"/>
      <c r="N165" s="348"/>
    </row>
    <row r="166" spans="1:14" ht="25.5">
      <c r="A166" s="1122"/>
      <c r="B166" s="1119"/>
      <c r="C166" s="123"/>
      <c r="D166" s="97"/>
      <c r="E166" s="99">
        <v>4</v>
      </c>
      <c r="F166" s="1094"/>
      <c r="G166" s="1121"/>
      <c r="H166" s="123" t="s">
        <v>3242</v>
      </c>
      <c r="I166" s="346"/>
      <c r="J166" s="1005" t="str">
        <f t="shared" si="3"/>
        <v/>
      </c>
      <c r="K166" s="349"/>
      <c r="L166" s="348"/>
      <c r="M166" s="348"/>
      <c r="N166" s="348"/>
    </row>
    <row r="167" spans="1:14" ht="25.5">
      <c r="A167" s="1122"/>
      <c r="B167" s="1119"/>
      <c r="C167" s="123"/>
      <c r="D167" s="97"/>
      <c r="E167" s="99">
        <v>1</v>
      </c>
      <c r="F167" s="1094"/>
      <c r="G167" s="1121"/>
      <c r="H167" s="123" t="s">
        <v>3243</v>
      </c>
      <c r="I167" s="346"/>
      <c r="J167" s="1005" t="str">
        <f t="shared" si="3"/>
        <v/>
      </c>
      <c r="K167" s="349"/>
      <c r="L167" s="348"/>
      <c r="M167" s="348"/>
      <c r="N167" s="348"/>
    </row>
    <row r="168" spans="1:14" ht="25.5">
      <c r="A168" s="1122"/>
      <c r="B168" s="1119"/>
      <c r="C168" s="123"/>
      <c r="D168" s="97"/>
      <c r="E168" s="99">
        <v>5</v>
      </c>
      <c r="F168" s="1094"/>
      <c r="G168" s="1121"/>
      <c r="H168" s="123" t="s">
        <v>3244</v>
      </c>
      <c r="I168" s="346"/>
      <c r="J168" s="1005" t="str">
        <f t="shared" si="3"/>
        <v/>
      </c>
      <c r="K168" s="349"/>
      <c r="L168" s="348"/>
      <c r="M168" s="348"/>
      <c r="N168" s="348"/>
    </row>
    <row r="169" spans="1:14" ht="25.5">
      <c r="A169" s="1122"/>
      <c r="B169" s="1119"/>
      <c r="C169" s="123"/>
      <c r="D169" s="97"/>
      <c r="E169" s="99">
        <v>1</v>
      </c>
      <c r="F169" s="1094"/>
      <c r="G169" s="1121"/>
      <c r="H169" s="123" t="s">
        <v>3167</v>
      </c>
      <c r="I169" s="346"/>
      <c r="J169" s="1005" t="str">
        <f t="shared" si="3"/>
        <v/>
      </c>
      <c r="K169" s="349"/>
      <c r="L169" s="348"/>
      <c r="M169" s="348"/>
      <c r="N169" s="348"/>
    </row>
    <row r="170" spans="1:14" ht="25.5">
      <c r="A170" s="1122" t="s">
        <v>3170</v>
      </c>
      <c r="B170" s="1119"/>
      <c r="C170" s="123" t="s">
        <v>3171</v>
      </c>
      <c r="D170" s="97" t="s">
        <v>2755</v>
      </c>
      <c r="E170" s="1123">
        <f>SUM(E171:E176)</f>
        <v>5</v>
      </c>
      <c r="F170" s="1094"/>
      <c r="G170" s="1121">
        <f>F170*E170</f>
        <v>0</v>
      </c>
      <c r="H170" s="123"/>
      <c r="I170" s="346"/>
      <c r="J170" s="1005" t="str">
        <f t="shared" si="3"/>
        <v>CHYBNÁ CENA</v>
      </c>
      <c r="K170" s="349"/>
      <c r="L170" s="348"/>
      <c r="M170" s="348"/>
      <c r="N170" s="348"/>
    </row>
    <row r="171" spans="1:14" ht="25.5">
      <c r="A171" s="1122"/>
      <c r="B171" s="1119"/>
      <c r="C171" s="123"/>
      <c r="D171" s="97"/>
      <c r="E171" s="99">
        <v>3</v>
      </c>
      <c r="F171" s="1094"/>
      <c r="G171" s="1121"/>
      <c r="H171" s="123" t="s">
        <v>3239</v>
      </c>
      <c r="I171" s="346"/>
      <c r="J171" s="1005" t="str">
        <f t="shared" si="3"/>
        <v/>
      </c>
      <c r="K171" s="349"/>
      <c r="L171" s="348"/>
      <c r="M171" s="348"/>
      <c r="N171" s="348"/>
    </row>
    <row r="172" spans="1:14" ht="25.5">
      <c r="A172" s="1122"/>
      <c r="B172" s="1119"/>
      <c r="C172" s="123"/>
      <c r="D172" s="97"/>
      <c r="E172" s="99">
        <v>0</v>
      </c>
      <c r="F172" s="1094"/>
      <c r="G172" s="1121"/>
      <c r="H172" s="123" t="s">
        <v>3240</v>
      </c>
      <c r="I172" s="346"/>
      <c r="J172" s="1005" t="str">
        <f t="shared" si="3"/>
        <v/>
      </c>
      <c r="K172" s="349"/>
      <c r="L172" s="348"/>
      <c r="M172" s="348"/>
      <c r="N172" s="348"/>
    </row>
    <row r="173" spans="1:14" ht="25.5">
      <c r="A173" s="1122"/>
      <c r="B173" s="1119"/>
      <c r="C173" s="123"/>
      <c r="D173" s="97"/>
      <c r="E173" s="99">
        <v>0</v>
      </c>
      <c r="F173" s="1094"/>
      <c r="G173" s="1121"/>
      <c r="H173" s="123" t="s">
        <v>3241</v>
      </c>
      <c r="I173" s="346"/>
      <c r="J173" s="1005" t="str">
        <f t="shared" si="3"/>
        <v/>
      </c>
      <c r="K173" s="349"/>
      <c r="L173" s="348"/>
      <c r="M173" s="348"/>
      <c r="N173" s="348"/>
    </row>
    <row r="174" spans="1:14" ht="25.5">
      <c r="A174" s="1122"/>
      <c r="B174" s="1119"/>
      <c r="C174" s="123"/>
      <c r="D174" s="97"/>
      <c r="E174" s="99">
        <v>0</v>
      </c>
      <c r="F174" s="1094"/>
      <c r="G174" s="1121"/>
      <c r="H174" s="123" t="s">
        <v>3242</v>
      </c>
      <c r="I174" s="346"/>
      <c r="J174" s="1005" t="str">
        <f t="shared" si="3"/>
        <v/>
      </c>
      <c r="K174" s="349"/>
      <c r="L174" s="348"/>
      <c r="M174" s="348"/>
      <c r="N174" s="348"/>
    </row>
    <row r="175" spans="1:14" ht="25.5">
      <c r="A175" s="1122"/>
      <c r="B175" s="1119"/>
      <c r="C175" s="123"/>
      <c r="D175" s="97"/>
      <c r="E175" s="99">
        <v>0</v>
      </c>
      <c r="F175" s="1094"/>
      <c r="G175" s="1121"/>
      <c r="H175" s="123" t="s">
        <v>3243</v>
      </c>
      <c r="I175" s="346"/>
      <c r="J175" s="1005" t="str">
        <f t="shared" si="3"/>
        <v/>
      </c>
      <c r="K175" s="349"/>
      <c r="L175" s="348"/>
      <c r="M175" s="348"/>
      <c r="N175" s="348"/>
    </row>
    <row r="176" spans="1:14" ht="25.5">
      <c r="A176" s="1122"/>
      <c r="B176" s="1119"/>
      <c r="C176" s="123"/>
      <c r="D176" s="97"/>
      <c r="E176" s="99">
        <v>2</v>
      </c>
      <c r="F176" s="1094"/>
      <c r="G176" s="1121"/>
      <c r="H176" s="123" t="s">
        <v>3244</v>
      </c>
      <c r="I176" s="346"/>
      <c r="J176" s="1005" t="str">
        <f t="shared" si="3"/>
        <v/>
      </c>
      <c r="K176" s="349"/>
      <c r="L176" s="348"/>
      <c r="M176" s="348"/>
      <c r="N176" s="348"/>
    </row>
    <row r="177" spans="1:14" ht="38.25">
      <c r="A177" s="1122" t="s">
        <v>3172</v>
      </c>
      <c r="B177" s="1119"/>
      <c r="C177" s="123" t="s">
        <v>3173</v>
      </c>
      <c r="D177" s="97" t="s">
        <v>2755</v>
      </c>
      <c r="E177" s="1123">
        <f>SUM(E178:E180)</f>
        <v>6</v>
      </c>
      <c r="F177" s="1094"/>
      <c r="G177" s="1121">
        <f>F177*E177</f>
        <v>0</v>
      </c>
      <c r="H177" s="123"/>
      <c r="I177" s="346"/>
      <c r="J177" s="1005" t="str">
        <f t="shared" si="3"/>
        <v>CHYBNÁ CENA</v>
      </c>
      <c r="K177" s="349"/>
      <c r="L177" s="348"/>
      <c r="M177" s="348"/>
      <c r="N177" s="348"/>
    </row>
    <row r="178" spans="1:14" ht="25.5">
      <c r="A178" s="1122"/>
      <c r="B178" s="1119"/>
      <c r="C178" s="123"/>
      <c r="D178" s="97"/>
      <c r="E178" s="99">
        <v>1</v>
      </c>
      <c r="F178" s="1094"/>
      <c r="G178" s="1121"/>
      <c r="H178" s="123" t="s">
        <v>3239</v>
      </c>
      <c r="I178" s="346"/>
      <c r="J178" s="1005" t="str">
        <f t="shared" si="3"/>
        <v/>
      </c>
      <c r="K178" s="349"/>
      <c r="L178" s="348"/>
      <c r="M178" s="348"/>
      <c r="N178" s="348"/>
    </row>
    <row r="179" spans="1:14" ht="25.5">
      <c r="A179" s="1122"/>
      <c r="B179" s="1119"/>
      <c r="C179" s="123"/>
      <c r="D179" s="97"/>
      <c r="E179" s="99">
        <v>4</v>
      </c>
      <c r="F179" s="1094"/>
      <c r="G179" s="1121"/>
      <c r="H179" s="123" t="s">
        <v>3240</v>
      </c>
      <c r="I179" s="346"/>
      <c r="J179" s="1005" t="str">
        <f t="shared" si="3"/>
        <v/>
      </c>
      <c r="K179" s="349"/>
      <c r="L179" s="348"/>
      <c r="M179" s="348"/>
      <c r="N179" s="348"/>
    </row>
    <row r="180" spans="1:14" ht="25.5">
      <c r="A180" s="1122"/>
      <c r="B180" s="1119"/>
      <c r="C180" s="123"/>
      <c r="D180" s="97"/>
      <c r="E180" s="99">
        <v>1</v>
      </c>
      <c r="F180" s="1094"/>
      <c r="G180" s="1121"/>
      <c r="H180" s="123" t="s">
        <v>3244</v>
      </c>
      <c r="I180" s="346"/>
      <c r="J180" s="1005" t="str">
        <f t="shared" si="3"/>
        <v/>
      </c>
      <c r="K180" s="225"/>
      <c r="L180" s="225"/>
      <c r="M180" s="225"/>
      <c r="N180" s="225"/>
    </row>
    <row r="181" spans="1:14">
      <c r="A181" s="1122" t="s">
        <v>3174</v>
      </c>
      <c r="B181" s="1119"/>
      <c r="C181" s="123" t="s">
        <v>3175</v>
      </c>
      <c r="D181" s="97" t="s">
        <v>2755</v>
      </c>
      <c r="E181" s="1123">
        <v>1</v>
      </c>
      <c r="F181" s="1094"/>
      <c r="G181" s="1121">
        <f>F181*E181</f>
        <v>0</v>
      </c>
      <c r="H181" s="123"/>
      <c r="I181" s="346"/>
      <c r="J181" s="1005" t="str">
        <f t="shared" si="3"/>
        <v>CHYBNÁ CENA</v>
      </c>
      <c r="K181" s="225"/>
      <c r="L181" s="225"/>
      <c r="M181" s="225"/>
      <c r="N181" s="225"/>
    </row>
    <row r="182" spans="1:14">
      <c r="A182" s="1122" t="s">
        <v>3176</v>
      </c>
      <c r="B182" s="1119"/>
      <c r="C182" s="123" t="s">
        <v>3177</v>
      </c>
      <c r="D182" s="97"/>
      <c r="E182" s="99"/>
      <c r="F182" s="1094"/>
      <c r="G182" s="1121"/>
      <c r="H182" s="123"/>
      <c r="I182" s="346"/>
      <c r="J182" s="1005" t="str">
        <f t="shared" si="3"/>
        <v/>
      </c>
      <c r="K182" s="225"/>
      <c r="L182" s="225"/>
      <c r="M182" s="225"/>
      <c r="N182" s="225"/>
    </row>
    <row r="183" spans="1:14" ht="51">
      <c r="A183" s="1122"/>
      <c r="B183" s="1119"/>
      <c r="C183" s="123"/>
      <c r="D183" s="97" t="s">
        <v>2755</v>
      </c>
      <c r="E183" s="1123">
        <v>237</v>
      </c>
      <c r="F183" s="1094"/>
      <c r="G183" s="1121">
        <f>F183*E183</f>
        <v>0</v>
      </c>
      <c r="H183" s="123" t="s">
        <v>3156</v>
      </c>
      <c r="I183" s="346"/>
      <c r="J183" s="1005" t="str">
        <f t="shared" si="3"/>
        <v>CHYBNÁ CENA</v>
      </c>
      <c r="K183" s="225"/>
      <c r="L183" s="225"/>
      <c r="M183" s="225"/>
      <c r="N183" s="225"/>
    </row>
    <row r="184" spans="1:14">
      <c r="A184" s="1122"/>
      <c r="B184" s="1119"/>
      <c r="C184" s="123"/>
      <c r="D184" s="97"/>
      <c r="E184" s="99"/>
      <c r="F184" s="1094"/>
      <c r="G184" s="1121"/>
      <c r="H184" s="123"/>
      <c r="I184" s="346"/>
      <c r="J184" s="1005" t="str">
        <f t="shared" si="3"/>
        <v/>
      </c>
      <c r="K184" s="225"/>
      <c r="L184" s="225"/>
      <c r="M184" s="225"/>
      <c r="N184" s="225"/>
    </row>
    <row r="185" spans="1:14">
      <c r="A185" s="1118" t="s">
        <v>3178</v>
      </c>
      <c r="B185" s="1119"/>
      <c r="C185" s="1120" t="s">
        <v>3179</v>
      </c>
      <c r="D185" s="97"/>
      <c r="E185" s="99"/>
      <c r="F185" s="1094"/>
      <c r="G185" s="1121"/>
      <c r="H185" s="123"/>
      <c r="I185" s="346"/>
      <c r="J185" s="1005" t="str">
        <f t="shared" si="3"/>
        <v/>
      </c>
      <c r="K185" s="225"/>
      <c r="L185" s="225"/>
      <c r="M185" s="225"/>
      <c r="N185" s="225"/>
    </row>
    <row r="186" spans="1:14" ht="77.25" customHeight="1">
      <c r="A186" s="1122" t="s">
        <v>3180</v>
      </c>
      <c r="B186" s="1119"/>
      <c r="C186" s="98" t="s">
        <v>985</v>
      </c>
      <c r="D186" s="97" t="s">
        <v>2755</v>
      </c>
      <c r="E186" s="1123">
        <f>SUM(E187:E192)</f>
        <v>35</v>
      </c>
      <c r="F186" s="1094"/>
      <c r="G186" s="1121">
        <f>F186*E186</f>
        <v>0</v>
      </c>
      <c r="H186" s="123"/>
      <c r="I186" s="346"/>
      <c r="J186" s="1005" t="str">
        <f t="shared" si="3"/>
        <v>CHYBNÁ CENA</v>
      </c>
      <c r="K186" s="225"/>
      <c r="L186" s="225"/>
      <c r="M186" s="225"/>
      <c r="N186" s="225"/>
    </row>
    <row r="187" spans="1:14" ht="25.5">
      <c r="A187" s="1122"/>
      <c r="B187" s="1119"/>
      <c r="C187" s="123"/>
      <c r="D187" s="97"/>
      <c r="E187" s="99">
        <v>0</v>
      </c>
      <c r="F187" s="1094"/>
      <c r="G187" s="1121"/>
      <c r="H187" s="123" t="s">
        <v>3134</v>
      </c>
      <c r="I187" s="346"/>
      <c r="J187" s="1005" t="str">
        <f t="shared" si="3"/>
        <v/>
      </c>
      <c r="K187" s="225"/>
      <c r="L187" s="225"/>
      <c r="M187" s="225"/>
      <c r="N187" s="225"/>
    </row>
    <row r="188" spans="1:14" ht="25.5">
      <c r="A188" s="1122"/>
      <c r="B188" s="1119"/>
      <c r="C188" s="123"/>
      <c r="D188" s="97"/>
      <c r="E188" s="99">
        <v>4</v>
      </c>
      <c r="F188" s="1094"/>
      <c r="G188" s="1121"/>
      <c r="H188" s="123" t="s">
        <v>3135</v>
      </c>
      <c r="I188" s="346"/>
      <c r="J188" s="1005" t="str">
        <f t="shared" si="3"/>
        <v/>
      </c>
      <c r="K188" s="225"/>
      <c r="L188" s="225"/>
      <c r="M188" s="225"/>
      <c r="N188" s="225"/>
    </row>
    <row r="189" spans="1:14" ht="25.5">
      <c r="A189" s="1122"/>
      <c r="B189" s="1119"/>
      <c r="C189" s="123"/>
      <c r="D189" s="97"/>
      <c r="E189" s="99">
        <v>23</v>
      </c>
      <c r="F189" s="1094"/>
      <c r="G189" s="1121"/>
      <c r="H189" s="123" t="s">
        <v>3136</v>
      </c>
      <c r="I189" s="346"/>
      <c r="J189" s="1005" t="str">
        <f t="shared" si="3"/>
        <v/>
      </c>
      <c r="K189" s="225"/>
      <c r="L189" s="225"/>
      <c r="M189" s="225"/>
      <c r="N189" s="225"/>
    </row>
    <row r="190" spans="1:14" ht="25.5">
      <c r="A190" s="1122"/>
      <c r="B190" s="1119"/>
      <c r="C190" s="123"/>
      <c r="D190" s="97"/>
      <c r="E190" s="99">
        <v>4</v>
      </c>
      <c r="F190" s="1094"/>
      <c r="G190" s="1121"/>
      <c r="H190" s="123" t="s">
        <v>3137</v>
      </c>
      <c r="I190" s="346"/>
      <c r="J190" s="1005" t="str">
        <f t="shared" si="3"/>
        <v/>
      </c>
    </row>
    <row r="191" spans="1:14" ht="25.5">
      <c r="A191" s="1122"/>
      <c r="B191" s="1119"/>
      <c r="C191" s="123"/>
      <c r="D191" s="97"/>
      <c r="E191" s="99">
        <v>4</v>
      </c>
      <c r="F191" s="1094"/>
      <c r="G191" s="1121"/>
      <c r="H191" s="123" t="s">
        <v>3138</v>
      </c>
      <c r="I191" s="346"/>
      <c r="J191" s="1005" t="str">
        <f t="shared" si="3"/>
        <v/>
      </c>
    </row>
    <row r="192" spans="1:14" ht="25.5">
      <c r="A192" s="1122"/>
      <c r="B192" s="1119"/>
      <c r="C192" s="123"/>
      <c r="D192" s="97"/>
      <c r="E192" s="99">
        <v>0</v>
      </c>
      <c r="F192" s="1094"/>
      <c r="G192" s="1121"/>
      <c r="H192" s="123" t="s">
        <v>3139</v>
      </c>
      <c r="I192" s="346"/>
      <c r="J192" s="1005" t="str">
        <f t="shared" si="3"/>
        <v/>
      </c>
    </row>
    <row r="193" spans="1:10" ht="81.75" customHeight="1">
      <c r="A193" s="1122" t="s">
        <v>3181</v>
      </c>
      <c r="B193" s="1119"/>
      <c r="C193" s="98" t="s">
        <v>986</v>
      </c>
      <c r="D193" s="97" t="s">
        <v>2755</v>
      </c>
      <c r="E193" s="1123">
        <f>SUM(E194:E199)</f>
        <v>171</v>
      </c>
      <c r="F193" s="1094"/>
      <c r="G193" s="1121">
        <f>F193*E193</f>
        <v>0</v>
      </c>
      <c r="H193" s="123"/>
      <c r="I193" s="346"/>
      <c r="J193" s="1005" t="str">
        <f t="shared" si="3"/>
        <v>CHYBNÁ CENA</v>
      </c>
    </row>
    <row r="194" spans="1:10" ht="25.5">
      <c r="A194" s="1122"/>
      <c r="B194" s="1119"/>
      <c r="C194" s="123"/>
      <c r="D194" s="97"/>
      <c r="E194" s="99">
        <v>0</v>
      </c>
      <c r="F194" s="1094"/>
      <c r="G194" s="1121"/>
      <c r="H194" s="123" t="s">
        <v>3134</v>
      </c>
      <c r="I194" s="346"/>
      <c r="J194" s="1005" t="str">
        <f t="shared" si="3"/>
        <v/>
      </c>
    </row>
    <row r="195" spans="1:10" ht="25.5">
      <c r="A195" s="1122"/>
      <c r="B195" s="1119"/>
      <c r="C195" s="123"/>
      <c r="D195" s="97"/>
      <c r="E195" s="99">
        <v>21</v>
      </c>
      <c r="F195" s="1094"/>
      <c r="G195" s="1121"/>
      <c r="H195" s="123" t="s">
        <v>3135</v>
      </c>
      <c r="I195" s="346"/>
      <c r="J195" s="1005" t="str">
        <f t="shared" si="3"/>
        <v/>
      </c>
    </row>
    <row r="196" spans="1:10" ht="25.5">
      <c r="A196" s="1122"/>
      <c r="B196" s="1119"/>
      <c r="C196" s="123"/>
      <c r="D196" s="97"/>
      <c r="E196" s="99">
        <v>24</v>
      </c>
      <c r="F196" s="1094"/>
      <c r="G196" s="1121"/>
      <c r="H196" s="123" t="s">
        <v>3136</v>
      </c>
      <c r="I196" s="346"/>
      <c r="J196" s="1005" t="str">
        <f t="shared" si="3"/>
        <v/>
      </c>
    </row>
    <row r="197" spans="1:10" ht="25.5">
      <c r="A197" s="1122"/>
      <c r="B197" s="1119"/>
      <c r="C197" s="123"/>
      <c r="D197" s="97"/>
      <c r="E197" s="99">
        <v>75</v>
      </c>
      <c r="F197" s="1094"/>
      <c r="G197" s="1121"/>
      <c r="H197" s="123" t="s">
        <v>3137</v>
      </c>
      <c r="I197" s="346"/>
      <c r="J197" s="1005" t="str">
        <f t="shared" si="3"/>
        <v/>
      </c>
    </row>
    <row r="198" spans="1:10" ht="25.5">
      <c r="A198" s="1122"/>
      <c r="B198" s="1119"/>
      <c r="C198" s="123"/>
      <c r="D198" s="97"/>
      <c r="E198" s="99">
        <v>51</v>
      </c>
      <c r="F198" s="1094"/>
      <c r="G198" s="1121"/>
      <c r="H198" s="123" t="s">
        <v>3138</v>
      </c>
      <c r="I198" s="346"/>
      <c r="J198" s="1005" t="str">
        <f t="shared" ref="J198:J261" si="5">IF((ISBLANK(D198)),"",IF(G198&lt;=0,"CHYBNÁ CENA",""))</f>
        <v/>
      </c>
    </row>
    <row r="199" spans="1:10" ht="25.5">
      <c r="A199" s="1122"/>
      <c r="B199" s="1119"/>
      <c r="C199" s="123"/>
      <c r="D199" s="97"/>
      <c r="E199" s="99">
        <v>0</v>
      </c>
      <c r="F199" s="1094"/>
      <c r="G199" s="1121"/>
      <c r="H199" s="123" t="s">
        <v>3139</v>
      </c>
      <c r="I199" s="346"/>
      <c r="J199" s="1005" t="str">
        <f t="shared" si="5"/>
        <v/>
      </c>
    </row>
    <row r="200" spans="1:10" ht="78" customHeight="1">
      <c r="A200" s="1122" t="s">
        <v>3182</v>
      </c>
      <c r="B200" s="1119"/>
      <c r="C200" s="98" t="s">
        <v>987</v>
      </c>
      <c r="D200" s="97" t="s">
        <v>2755</v>
      </c>
      <c r="E200" s="1123">
        <f>SUM(E201:E206)</f>
        <v>46</v>
      </c>
      <c r="F200" s="1094"/>
      <c r="G200" s="1121">
        <f>F200*E200</f>
        <v>0</v>
      </c>
      <c r="H200" s="123"/>
      <c r="I200" s="346"/>
      <c r="J200" s="1005" t="str">
        <f t="shared" si="5"/>
        <v>CHYBNÁ CENA</v>
      </c>
    </row>
    <row r="201" spans="1:10" ht="25.5">
      <c r="A201" s="1122"/>
      <c r="B201" s="1119"/>
      <c r="C201" s="123"/>
      <c r="D201" s="97"/>
      <c r="E201" s="99">
        <v>0</v>
      </c>
      <c r="F201" s="1094"/>
      <c r="G201" s="1121"/>
      <c r="H201" s="123" t="s">
        <v>3134</v>
      </c>
      <c r="I201" s="346"/>
      <c r="J201" s="1005" t="str">
        <f t="shared" si="5"/>
        <v/>
      </c>
    </row>
    <row r="202" spans="1:10" ht="25.5">
      <c r="A202" s="1122"/>
      <c r="B202" s="1119"/>
      <c r="C202" s="123"/>
      <c r="D202" s="97"/>
      <c r="E202" s="99">
        <v>20</v>
      </c>
      <c r="F202" s="1094"/>
      <c r="G202" s="1121"/>
      <c r="H202" s="123" t="s">
        <v>3135</v>
      </c>
      <c r="I202" s="346"/>
      <c r="J202" s="1005" t="str">
        <f t="shared" si="5"/>
        <v/>
      </c>
    </row>
    <row r="203" spans="1:10" ht="25.5">
      <c r="A203" s="1122"/>
      <c r="B203" s="1119"/>
      <c r="C203" s="123"/>
      <c r="D203" s="97"/>
      <c r="E203" s="99">
        <v>14</v>
      </c>
      <c r="F203" s="1094"/>
      <c r="G203" s="1121"/>
      <c r="H203" s="123" t="s">
        <v>3136</v>
      </c>
      <c r="I203" s="346"/>
      <c r="J203" s="1005" t="str">
        <f t="shared" si="5"/>
        <v/>
      </c>
    </row>
    <row r="204" spans="1:10" ht="25.5">
      <c r="A204" s="1122"/>
      <c r="B204" s="1119"/>
      <c r="C204" s="123"/>
      <c r="D204" s="97"/>
      <c r="E204" s="99">
        <v>4</v>
      </c>
      <c r="F204" s="1094"/>
      <c r="G204" s="1121"/>
      <c r="H204" s="123" t="s">
        <v>3137</v>
      </c>
      <c r="I204" s="346"/>
      <c r="J204" s="1005" t="str">
        <f t="shared" si="5"/>
        <v/>
      </c>
    </row>
    <row r="205" spans="1:10" ht="25.5">
      <c r="A205" s="1122"/>
      <c r="B205" s="1119"/>
      <c r="C205" s="123"/>
      <c r="D205" s="97"/>
      <c r="E205" s="99">
        <v>8</v>
      </c>
      <c r="F205" s="1094"/>
      <c r="G205" s="1121"/>
      <c r="H205" s="123" t="s">
        <v>3138</v>
      </c>
      <c r="I205" s="346"/>
      <c r="J205" s="1005" t="str">
        <f t="shared" si="5"/>
        <v/>
      </c>
    </row>
    <row r="206" spans="1:10" ht="25.5">
      <c r="A206" s="1122"/>
      <c r="B206" s="1119"/>
      <c r="C206" s="123"/>
      <c r="D206" s="97"/>
      <c r="E206" s="99">
        <v>0</v>
      </c>
      <c r="F206" s="1094"/>
      <c r="G206" s="1121"/>
      <c r="H206" s="123" t="s">
        <v>3139</v>
      </c>
      <c r="I206" s="346"/>
      <c r="J206" s="1005" t="str">
        <f t="shared" si="5"/>
        <v/>
      </c>
    </row>
    <row r="207" spans="1:10" ht="76.5">
      <c r="A207" s="1122" t="s">
        <v>4030</v>
      </c>
      <c r="B207" s="1119"/>
      <c r="C207" s="98" t="s">
        <v>4850</v>
      </c>
      <c r="D207" s="97" t="s">
        <v>2755</v>
      </c>
      <c r="E207" s="1123">
        <f>SUM(E208:E213)</f>
        <v>8</v>
      </c>
      <c r="F207" s="1094"/>
      <c r="G207" s="1121">
        <f>F207*E207</f>
        <v>0</v>
      </c>
      <c r="H207" s="123"/>
      <c r="I207" s="346"/>
      <c r="J207" s="1005" t="str">
        <f t="shared" si="5"/>
        <v>CHYBNÁ CENA</v>
      </c>
    </row>
    <row r="208" spans="1:10" ht="25.5">
      <c r="A208" s="1122"/>
      <c r="B208" s="1119"/>
      <c r="C208" s="123"/>
      <c r="D208" s="97"/>
      <c r="E208" s="99">
        <v>0</v>
      </c>
      <c r="F208" s="1094"/>
      <c r="G208" s="1121"/>
      <c r="H208" s="123" t="s">
        <v>3134</v>
      </c>
      <c r="I208" s="346"/>
      <c r="J208" s="1005" t="str">
        <f t="shared" si="5"/>
        <v/>
      </c>
    </row>
    <row r="209" spans="1:10" ht="25.5">
      <c r="A209" s="1122"/>
      <c r="B209" s="1119"/>
      <c r="C209" s="123"/>
      <c r="D209" s="97"/>
      <c r="E209" s="99">
        <v>8</v>
      </c>
      <c r="F209" s="1094"/>
      <c r="G209" s="1121"/>
      <c r="H209" s="123" t="s">
        <v>3135</v>
      </c>
      <c r="I209" s="346"/>
      <c r="J209" s="1005" t="str">
        <f t="shared" si="5"/>
        <v/>
      </c>
    </row>
    <row r="210" spans="1:10" ht="25.5">
      <c r="A210" s="1122"/>
      <c r="B210" s="1119"/>
      <c r="C210" s="123"/>
      <c r="D210" s="97"/>
      <c r="E210" s="99">
        <v>0</v>
      </c>
      <c r="F210" s="1094"/>
      <c r="G210" s="1121"/>
      <c r="H210" s="123" t="s">
        <v>3136</v>
      </c>
      <c r="I210" s="346"/>
      <c r="J210" s="1005" t="str">
        <f t="shared" si="5"/>
        <v/>
      </c>
    </row>
    <row r="211" spans="1:10" ht="25.5">
      <c r="A211" s="1122"/>
      <c r="B211" s="1119"/>
      <c r="C211" s="123"/>
      <c r="D211" s="97"/>
      <c r="E211" s="99">
        <v>0</v>
      </c>
      <c r="F211" s="1094"/>
      <c r="G211" s="1121"/>
      <c r="H211" s="123" t="s">
        <v>3137</v>
      </c>
      <c r="I211" s="346"/>
      <c r="J211" s="1005" t="str">
        <f t="shared" si="5"/>
        <v/>
      </c>
    </row>
    <row r="212" spans="1:10" ht="25.5">
      <c r="A212" s="1122"/>
      <c r="B212" s="1119"/>
      <c r="C212" s="123"/>
      <c r="D212" s="97"/>
      <c r="E212" s="99">
        <v>0</v>
      </c>
      <c r="F212" s="1094"/>
      <c r="G212" s="1121"/>
      <c r="H212" s="123" t="s">
        <v>3138</v>
      </c>
      <c r="I212" s="346"/>
      <c r="J212" s="1005" t="str">
        <f t="shared" si="5"/>
        <v/>
      </c>
    </row>
    <row r="213" spans="1:10" ht="25.5">
      <c r="A213" s="1122"/>
      <c r="B213" s="1119"/>
      <c r="C213" s="123"/>
      <c r="D213" s="97"/>
      <c r="E213" s="99">
        <v>0</v>
      </c>
      <c r="F213" s="1094"/>
      <c r="G213" s="1121"/>
      <c r="H213" s="123" t="s">
        <v>3139</v>
      </c>
      <c r="I213" s="346"/>
      <c r="J213" s="1005" t="str">
        <f t="shared" si="5"/>
        <v/>
      </c>
    </row>
    <row r="214" spans="1:10" ht="38.25">
      <c r="A214" s="1122" t="s">
        <v>4031</v>
      </c>
      <c r="B214" s="1119"/>
      <c r="C214" s="98" t="s">
        <v>988</v>
      </c>
      <c r="D214" s="97" t="s">
        <v>2755</v>
      </c>
      <c r="E214" s="1123">
        <f>SUM(E215:E220)</f>
        <v>73</v>
      </c>
      <c r="F214" s="1094"/>
      <c r="G214" s="1121">
        <f>F214*E214</f>
        <v>0</v>
      </c>
      <c r="H214" s="123"/>
      <c r="I214" s="346"/>
      <c r="J214" s="1005" t="str">
        <f t="shared" si="5"/>
        <v>CHYBNÁ CENA</v>
      </c>
    </row>
    <row r="215" spans="1:10" ht="25.5">
      <c r="A215" s="1122"/>
      <c r="B215" s="1119"/>
      <c r="C215" s="123"/>
      <c r="D215" s="97"/>
      <c r="E215" s="99">
        <v>31</v>
      </c>
      <c r="F215" s="1094"/>
      <c r="G215" s="1121"/>
      <c r="H215" s="123" t="s">
        <v>3134</v>
      </c>
      <c r="I215" s="346"/>
      <c r="J215" s="1005" t="str">
        <f t="shared" si="5"/>
        <v/>
      </c>
    </row>
    <row r="216" spans="1:10" ht="25.5">
      <c r="A216" s="1122"/>
      <c r="B216" s="1119"/>
      <c r="C216" s="123"/>
      <c r="D216" s="97"/>
      <c r="E216" s="99">
        <v>9</v>
      </c>
      <c r="F216" s="1094"/>
      <c r="G216" s="1121"/>
      <c r="H216" s="123" t="s">
        <v>3135</v>
      </c>
      <c r="I216" s="346"/>
      <c r="J216" s="1005" t="str">
        <f t="shared" si="5"/>
        <v/>
      </c>
    </row>
    <row r="217" spans="1:10" ht="25.5">
      <c r="A217" s="1122"/>
      <c r="B217" s="1119"/>
      <c r="C217" s="123"/>
      <c r="D217" s="97"/>
      <c r="E217" s="99">
        <v>3</v>
      </c>
      <c r="F217" s="1094"/>
      <c r="G217" s="1121"/>
      <c r="H217" s="123" t="s">
        <v>3136</v>
      </c>
      <c r="I217" s="346"/>
      <c r="J217" s="1005" t="str">
        <f t="shared" si="5"/>
        <v/>
      </c>
    </row>
    <row r="218" spans="1:10" ht="25.5">
      <c r="A218" s="1122"/>
      <c r="B218" s="1119"/>
      <c r="C218" s="123"/>
      <c r="D218" s="97"/>
      <c r="E218" s="99">
        <v>12</v>
      </c>
      <c r="F218" s="1094"/>
      <c r="G218" s="1121"/>
      <c r="H218" s="123" t="s">
        <v>3137</v>
      </c>
      <c r="I218" s="346"/>
      <c r="J218" s="1005" t="str">
        <f t="shared" si="5"/>
        <v/>
      </c>
    </row>
    <row r="219" spans="1:10" ht="25.5">
      <c r="A219" s="1122"/>
      <c r="B219" s="1119"/>
      <c r="C219" s="123"/>
      <c r="D219" s="97"/>
      <c r="E219" s="99">
        <v>12</v>
      </c>
      <c r="F219" s="1094"/>
      <c r="G219" s="1121"/>
      <c r="H219" s="123" t="s">
        <v>3138</v>
      </c>
      <c r="I219" s="346"/>
      <c r="J219" s="1005" t="str">
        <f t="shared" si="5"/>
        <v/>
      </c>
    </row>
    <row r="220" spans="1:10" ht="25.5">
      <c r="A220" s="1122"/>
      <c r="B220" s="1119"/>
      <c r="C220" s="123"/>
      <c r="D220" s="97"/>
      <c r="E220" s="99">
        <v>6</v>
      </c>
      <c r="F220" s="1094"/>
      <c r="G220" s="1121"/>
      <c r="H220" s="123" t="s">
        <v>3139</v>
      </c>
      <c r="I220" s="346"/>
      <c r="J220" s="1005" t="str">
        <f t="shared" si="5"/>
        <v/>
      </c>
    </row>
    <row r="221" spans="1:10" ht="63.75">
      <c r="A221" s="1122" t="s">
        <v>4032</v>
      </c>
      <c r="B221" s="1119"/>
      <c r="C221" s="98" t="s">
        <v>989</v>
      </c>
      <c r="D221" s="97" t="s">
        <v>2755</v>
      </c>
      <c r="E221" s="1123">
        <f>SUM(E222:E227)</f>
        <v>87</v>
      </c>
      <c r="F221" s="1094"/>
      <c r="G221" s="1121">
        <f>F221*E221</f>
        <v>0</v>
      </c>
      <c r="H221" s="123"/>
      <c r="I221" s="346"/>
      <c r="J221" s="1005" t="str">
        <f t="shared" si="5"/>
        <v>CHYBNÁ CENA</v>
      </c>
    </row>
    <row r="222" spans="1:10" ht="25.5">
      <c r="A222" s="1122"/>
      <c r="B222" s="1119"/>
      <c r="C222" s="123"/>
      <c r="D222" s="97"/>
      <c r="E222" s="99">
        <v>22</v>
      </c>
      <c r="F222" s="1094"/>
      <c r="G222" s="1121"/>
      <c r="H222" s="123" t="s">
        <v>3134</v>
      </c>
      <c r="I222" s="346"/>
      <c r="J222" s="1005" t="str">
        <f t="shared" si="5"/>
        <v/>
      </c>
    </row>
    <row r="223" spans="1:10" ht="25.5">
      <c r="A223" s="1122"/>
      <c r="B223" s="1119"/>
      <c r="C223" s="123"/>
      <c r="D223" s="97"/>
      <c r="E223" s="99">
        <v>21</v>
      </c>
      <c r="F223" s="1094"/>
      <c r="G223" s="1121"/>
      <c r="H223" s="123" t="s">
        <v>3135</v>
      </c>
      <c r="I223" s="346"/>
      <c r="J223" s="1005" t="str">
        <f t="shared" si="5"/>
        <v/>
      </c>
    </row>
    <row r="224" spans="1:10" ht="25.5">
      <c r="A224" s="1122"/>
      <c r="B224" s="1119"/>
      <c r="C224" s="123"/>
      <c r="D224" s="97"/>
      <c r="E224" s="99">
        <v>22</v>
      </c>
      <c r="F224" s="1094"/>
      <c r="G224" s="1121"/>
      <c r="H224" s="123" t="s">
        <v>3136</v>
      </c>
      <c r="I224" s="346"/>
      <c r="J224" s="1005" t="str">
        <f t="shared" si="5"/>
        <v/>
      </c>
    </row>
    <row r="225" spans="1:10" ht="25.5">
      <c r="A225" s="1122"/>
      <c r="B225" s="1119"/>
      <c r="C225" s="123"/>
      <c r="D225" s="97"/>
      <c r="E225" s="99">
        <v>22</v>
      </c>
      <c r="F225" s="1094"/>
      <c r="G225" s="1121"/>
      <c r="H225" s="123" t="s">
        <v>3137</v>
      </c>
      <c r="I225" s="346"/>
      <c r="J225" s="1005" t="str">
        <f t="shared" si="5"/>
        <v/>
      </c>
    </row>
    <row r="226" spans="1:10" ht="25.5">
      <c r="A226" s="1122"/>
      <c r="B226" s="1119"/>
      <c r="C226" s="123"/>
      <c r="D226" s="97"/>
      <c r="E226" s="99">
        <v>0</v>
      </c>
      <c r="F226" s="1094"/>
      <c r="G226" s="1121"/>
      <c r="H226" s="123" t="s">
        <v>3138</v>
      </c>
      <c r="I226" s="346"/>
      <c r="J226" s="1005" t="str">
        <f t="shared" si="5"/>
        <v/>
      </c>
    </row>
    <row r="227" spans="1:10" ht="25.5">
      <c r="A227" s="1122"/>
      <c r="B227" s="1119"/>
      <c r="C227" s="123"/>
      <c r="D227" s="97"/>
      <c r="E227" s="99">
        <v>0</v>
      </c>
      <c r="F227" s="1094"/>
      <c r="G227" s="1121"/>
      <c r="H227" s="123" t="s">
        <v>3139</v>
      </c>
      <c r="I227" s="346"/>
      <c r="J227" s="1005" t="str">
        <f t="shared" si="5"/>
        <v/>
      </c>
    </row>
    <row r="228" spans="1:10" ht="76.5">
      <c r="A228" s="1122" t="s">
        <v>4794</v>
      </c>
      <c r="B228" s="1119"/>
      <c r="C228" s="98" t="s">
        <v>990</v>
      </c>
      <c r="D228" s="97" t="s">
        <v>2755</v>
      </c>
      <c r="E228" s="1123">
        <f>SUM(E229:E234)</f>
        <v>16</v>
      </c>
      <c r="F228" s="1094"/>
      <c r="G228" s="1121">
        <f>F228*E228</f>
        <v>0</v>
      </c>
      <c r="H228" s="123"/>
      <c r="I228" s="346"/>
      <c r="J228" s="1005" t="str">
        <f t="shared" si="5"/>
        <v>CHYBNÁ CENA</v>
      </c>
    </row>
    <row r="229" spans="1:10" ht="25.5">
      <c r="A229" s="1122"/>
      <c r="B229" s="1119"/>
      <c r="C229" s="123"/>
      <c r="D229" s="97"/>
      <c r="E229" s="99">
        <v>0</v>
      </c>
      <c r="F229" s="1094"/>
      <c r="G229" s="1121"/>
      <c r="H229" s="123" t="s">
        <v>3134</v>
      </c>
      <c r="I229" s="346"/>
      <c r="J229" s="1005" t="str">
        <f t="shared" si="5"/>
        <v/>
      </c>
    </row>
    <row r="230" spans="1:10" ht="25.5">
      <c r="A230" s="1122"/>
      <c r="B230" s="1119"/>
      <c r="C230" s="123"/>
      <c r="D230" s="97"/>
      <c r="E230" s="99">
        <v>16</v>
      </c>
      <c r="F230" s="1094"/>
      <c r="G230" s="1121"/>
      <c r="H230" s="123" t="s">
        <v>3135</v>
      </c>
      <c r="I230" s="346"/>
      <c r="J230" s="1005" t="str">
        <f t="shared" si="5"/>
        <v/>
      </c>
    </row>
    <row r="231" spans="1:10" ht="25.5">
      <c r="A231" s="1122"/>
      <c r="B231" s="1119"/>
      <c r="C231" s="123"/>
      <c r="D231" s="97"/>
      <c r="E231" s="99">
        <v>0</v>
      </c>
      <c r="F231" s="1094"/>
      <c r="G231" s="1121"/>
      <c r="H231" s="123" t="s">
        <v>3136</v>
      </c>
      <c r="I231" s="346"/>
      <c r="J231" s="1005" t="str">
        <f t="shared" si="5"/>
        <v/>
      </c>
    </row>
    <row r="232" spans="1:10" ht="25.5">
      <c r="A232" s="1122"/>
      <c r="B232" s="1119"/>
      <c r="C232" s="123"/>
      <c r="D232" s="97"/>
      <c r="E232" s="99">
        <v>0</v>
      </c>
      <c r="F232" s="1094"/>
      <c r="G232" s="1121"/>
      <c r="H232" s="123" t="s">
        <v>3137</v>
      </c>
      <c r="I232" s="346"/>
      <c r="J232" s="1005" t="str">
        <f t="shared" si="5"/>
        <v/>
      </c>
    </row>
    <row r="233" spans="1:10" ht="25.5">
      <c r="A233" s="1122"/>
      <c r="B233" s="1119"/>
      <c r="C233" s="123"/>
      <c r="D233" s="97"/>
      <c r="E233" s="99">
        <v>0</v>
      </c>
      <c r="F233" s="1094"/>
      <c r="G233" s="1121"/>
      <c r="H233" s="123" t="s">
        <v>3138</v>
      </c>
      <c r="I233" s="346"/>
      <c r="J233" s="1005" t="str">
        <f t="shared" si="5"/>
        <v/>
      </c>
    </row>
    <row r="234" spans="1:10" ht="25.5">
      <c r="A234" s="1122"/>
      <c r="B234" s="1119"/>
      <c r="C234" s="123"/>
      <c r="D234" s="97"/>
      <c r="E234" s="99">
        <v>0</v>
      </c>
      <c r="F234" s="1094"/>
      <c r="G234" s="1121"/>
      <c r="H234" s="123" t="s">
        <v>3139</v>
      </c>
      <c r="I234" s="346"/>
      <c r="J234" s="1005" t="str">
        <f t="shared" si="5"/>
        <v/>
      </c>
    </row>
    <row r="235" spans="1:10" ht="51">
      <c r="A235" s="1122" t="s">
        <v>4795</v>
      </c>
      <c r="B235" s="1119"/>
      <c r="C235" s="98" t="s">
        <v>991</v>
      </c>
      <c r="D235" s="97" t="s">
        <v>2755</v>
      </c>
      <c r="E235" s="1123">
        <f>SUM(E236:E241)</f>
        <v>8</v>
      </c>
      <c r="F235" s="1094"/>
      <c r="G235" s="1121">
        <f>F235*E235</f>
        <v>0</v>
      </c>
      <c r="H235" s="123"/>
      <c r="I235" s="346"/>
      <c r="J235" s="1005" t="str">
        <f t="shared" si="5"/>
        <v>CHYBNÁ CENA</v>
      </c>
    </row>
    <row r="236" spans="1:10" ht="25.5">
      <c r="A236" s="1122"/>
      <c r="B236" s="1119"/>
      <c r="C236" s="123"/>
      <c r="D236" s="97"/>
      <c r="E236" s="99">
        <v>0</v>
      </c>
      <c r="F236" s="1094"/>
      <c r="G236" s="1121"/>
      <c r="H236" s="123" t="s">
        <v>3134</v>
      </c>
      <c r="I236" s="346"/>
      <c r="J236" s="1005" t="str">
        <f t="shared" si="5"/>
        <v/>
      </c>
    </row>
    <row r="237" spans="1:10" ht="25.5">
      <c r="A237" s="1122"/>
      <c r="B237" s="1119"/>
      <c r="C237" s="123"/>
      <c r="D237" s="97"/>
      <c r="E237" s="99">
        <v>8</v>
      </c>
      <c r="F237" s="1094"/>
      <c r="G237" s="1121"/>
      <c r="H237" s="123" t="s">
        <v>3135</v>
      </c>
      <c r="I237" s="346"/>
      <c r="J237" s="1005" t="str">
        <f t="shared" si="5"/>
        <v/>
      </c>
    </row>
    <row r="238" spans="1:10" ht="25.5">
      <c r="A238" s="1122"/>
      <c r="B238" s="1119"/>
      <c r="C238" s="123"/>
      <c r="D238" s="97"/>
      <c r="E238" s="99">
        <v>0</v>
      </c>
      <c r="F238" s="1094"/>
      <c r="G238" s="1121"/>
      <c r="H238" s="123" t="s">
        <v>3136</v>
      </c>
      <c r="I238" s="346"/>
      <c r="J238" s="1005" t="str">
        <f t="shared" si="5"/>
        <v/>
      </c>
    </row>
    <row r="239" spans="1:10" ht="25.5">
      <c r="A239" s="1122"/>
      <c r="B239" s="1119"/>
      <c r="C239" s="123"/>
      <c r="D239" s="97"/>
      <c r="E239" s="99">
        <v>0</v>
      </c>
      <c r="F239" s="1094"/>
      <c r="G239" s="1121"/>
      <c r="H239" s="123" t="s">
        <v>3137</v>
      </c>
      <c r="I239" s="346"/>
      <c r="J239" s="1005" t="str">
        <f t="shared" si="5"/>
        <v/>
      </c>
    </row>
    <row r="240" spans="1:10" ht="25.5">
      <c r="A240" s="1122"/>
      <c r="B240" s="1119"/>
      <c r="C240" s="123"/>
      <c r="D240" s="97"/>
      <c r="E240" s="99">
        <v>0</v>
      </c>
      <c r="F240" s="1094"/>
      <c r="G240" s="1121"/>
      <c r="H240" s="123" t="s">
        <v>3138</v>
      </c>
      <c r="I240" s="346"/>
      <c r="J240" s="1005" t="str">
        <f t="shared" si="5"/>
        <v/>
      </c>
    </row>
    <row r="241" spans="1:10" ht="25.5">
      <c r="A241" s="1122"/>
      <c r="B241" s="1119"/>
      <c r="C241" s="123"/>
      <c r="D241" s="97"/>
      <c r="E241" s="99">
        <v>0</v>
      </c>
      <c r="F241" s="1094"/>
      <c r="G241" s="1121"/>
      <c r="H241" s="123" t="s">
        <v>3139</v>
      </c>
      <c r="I241" s="346"/>
      <c r="J241" s="1005" t="str">
        <f t="shared" si="5"/>
        <v/>
      </c>
    </row>
    <row r="242" spans="1:10" ht="63.75">
      <c r="A242" s="1122" t="s">
        <v>4796</v>
      </c>
      <c r="B242" s="1119"/>
      <c r="C242" s="98" t="s">
        <v>992</v>
      </c>
      <c r="D242" s="97" t="s">
        <v>2755</v>
      </c>
      <c r="E242" s="1123">
        <f>SUM(E243:E248)</f>
        <v>78</v>
      </c>
      <c r="F242" s="1094"/>
      <c r="G242" s="1121">
        <f>F242*E242</f>
        <v>0</v>
      </c>
      <c r="H242" s="123"/>
      <c r="I242" s="346"/>
      <c r="J242" s="1005" t="str">
        <f t="shared" si="5"/>
        <v>CHYBNÁ CENA</v>
      </c>
    </row>
    <row r="243" spans="1:10" ht="25.5">
      <c r="A243" s="1122"/>
      <c r="B243" s="1119"/>
      <c r="C243" s="123"/>
      <c r="D243" s="97"/>
      <c r="E243" s="99">
        <v>10</v>
      </c>
      <c r="F243" s="1094"/>
      <c r="G243" s="1121"/>
      <c r="H243" s="123" t="s">
        <v>3134</v>
      </c>
      <c r="I243" s="346"/>
      <c r="J243" s="1005" t="str">
        <f t="shared" si="5"/>
        <v/>
      </c>
    </row>
    <row r="244" spans="1:10" ht="25.5">
      <c r="A244" s="1122"/>
      <c r="B244" s="1119"/>
      <c r="C244" s="123"/>
      <c r="D244" s="97"/>
      <c r="E244" s="99">
        <v>20</v>
      </c>
      <c r="F244" s="1094"/>
      <c r="G244" s="1121"/>
      <c r="H244" s="123" t="s">
        <v>3135</v>
      </c>
      <c r="I244" s="346"/>
      <c r="J244" s="1005" t="str">
        <f t="shared" si="5"/>
        <v/>
      </c>
    </row>
    <row r="245" spans="1:10" ht="25.5">
      <c r="A245" s="1122"/>
      <c r="B245" s="1119"/>
      <c r="C245" s="123"/>
      <c r="D245" s="97"/>
      <c r="E245" s="99">
        <v>20</v>
      </c>
      <c r="F245" s="1094"/>
      <c r="G245" s="1121"/>
      <c r="H245" s="123" t="s">
        <v>3136</v>
      </c>
      <c r="I245" s="346"/>
      <c r="J245" s="1005" t="str">
        <f t="shared" si="5"/>
        <v/>
      </c>
    </row>
    <row r="246" spans="1:10" ht="25.5">
      <c r="A246" s="1122"/>
      <c r="B246" s="1119"/>
      <c r="C246" s="123"/>
      <c r="D246" s="97"/>
      <c r="E246" s="99">
        <v>14</v>
      </c>
      <c r="F246" s="1094"/>
      <c r="G246" s="1121"/>
      <c r="H246" s="123" t="s">
        <v>3137</v>
      </c>
      <c r="I246" s="346"/>
      <c r="J246" s="1005" t="str">
        <f t="shared" si="5"/>
        <v/>
      </c>
    </row>
    <row r="247" spans="1:10" ht="25.5">
      <c r="A247" s="1122"/>
      <c r="B247" s="1119"/>
      <c r="C247" s="123"/>
      <c r="D247" s="97"/>
      <c r="E247" s="99">
        <v>14</v>
      </c>
      <c r="F247" s="1094"/>
      <c r="G247" s="1121"/>
      <c r="H247" s="123" t="s">
        <v>3138</v>
      </c>
      <c r="I247" s="346"/>
      <c r="J247" s="1005" t="str">
        <f t="shared" si="5"/>
        <v/>
      </c>
    </row>
    <row r="248" spans="1:10" ht="25.5">
      <c r="A248" s="1122"/>
      <c r="B248" s="1119"/>
      <c r="C248" s="123"/>
      <c r="D248" s="97"/>
      <c r="E248" s="99">
        <v>0</v>
      </c>
      <c r="F248" s="1094"/>
      <c r="G248" s="1121"/>
      <c r="H248" s="123" t="s">
        <v>3139</v>
      </c>
      <c r="I248" s="346"/>
      <c r="J248" s="1005" t="str">
        <f t="shared" si="5"/>
        <v/>
      </c>
    </row>
    <row r="249" spans="1:10" ht="51">
      <c r="A249" s="1122" t="s">
        <v>4797</v>
      </c>
      <c r="B249" s="1119"/>
      <c r="C249" s="98" t="s">
        <v>993</v>
      </c>
      <c r="D249" s="97" t="s">
        <v>2755</v>
      </c>
      <c r="E249" s="1123">
        <f>SUM(E250:E255)</f>
        <v>7</v>
      </c>
      <c r="F249" s="1094"/>
      <c r="G249" s="1121">
        <f>F249*E249</f>
        <v>0</v>
      </c>
      <c r="H249" s="123"/>
      <c r="I249" s="346"/>
      <c r="J249" s="1005" t="str">
        <f t="shared" si="5"/>
        <v>CHYBNÁ CENA</v>
      </c>
    </row>
    <row r="250" spans="1:10" ht="25.5">
      <c r="A250" s="1122"/>
      <c r="B250" s="1119"/>
      <c r="C250" s="123"/>
      <c r="D250" s="97"/>
      <c r="E250" s="99">
        <v>2</v>
      </c>
      <c r="F250" s="1094"/>
      <c r="G250" s="1121"/>
      <c r="H250" s="123" t="s">
        <v>3134</v>
      </c>
      <c r="I250" s="346"/>
      <c r="J250" s="1005" t="str">
        <f t="shared" si="5"/>
        <v/>
      </c>
    </row>
    <row r="251" spans="1:10" ht="25.5">
      <c r="A251" s="1122"/>
      <c r="B251" s="1119"/>
      <c r="C251" s="123"/>
      <c r="D251" s="97"/>
      <c r="E251" s="99">
        <v>1</v>
      </c>
      <c r="F251" s="1094"/>
      <c r="G251" s="1121"/>
      <c r="H251" s="123" t="s">
        <v>3135</v>
      </c>
      <c r="I251" s="346"/>
      <c r="J251" s="1005" t="str">
        <f t="shared" si="5"/>
        <v/>
      </c>
    </row>
    <row r="252" spans="1:10" ht="25.5">
      <c r="A252" s="1122"/>
      <c r="B252" s="1119"/>
      <c r="C252" s="123"/>
      <c r="D252" s="97"/>
      <c r="E252" s="99">
        <v>1</v>
      </c>
      <c r="F252" s="1094"/>
      <c r="G252" s="1121"/>
      <c r="H252" s="123" t="s">
        <v>3136</v>
      </c>
      <c r="I252" s="346"/>
      <c r="J252" s="1005" t="str">
        <f t="shared" si="5"/>
        <v/>
      </c>
    </row>
    <row r="253" spans="1:10" ht="25.5">
      <c r="A253" s="1122"/>
      <c r="B253" s="1119"/>
      <c r="C253" s="123"/>
      <c r="D253" s="97"/>
      <c r="E253" s="99">
        <v>1</v>
      </c>
      <c r="F253" s="1094"/>
      <c r="G253" s="1121"/>
      <c r="H253" s="123" t="s">
        <v>3137</v>
      </c>
      <c r="I253" s="346"/>
      <c r="J253" s="1005" t="str">
        <f t="shared" si="5"/>
        <v/>
      </c>
    </row>
    <row r="254" spans="1:10" ht="25.5">
      <c r="A254" s="1122"/>
      <c r="B254" s="1119"/>
      <c r="C254" s="123"/>
      <c r="D254" s="97"/>
      <c r="E254" s="99">
        <v>1</v>
      </c>
      <c r="F254" s="1094"/>
      <c r="G254" s="1121"/>
      <c r="H254" s="123" t="s">
        <v>3138</v>
      </c>
      <c r="I254" s="346"/>
      <c r="J254" s="1005" t="str">
        <f t="shared" si="5"/>
        <v/>
      </c>
    </row>
    <row r="255" spans="1:10" ht="25.5">
      <c r="A255" s="1122"/>
      <c r="B255" s="1119"/>
      <c r="C255" s="123"/>
      <c r="D255" s="97"/>
      <c r="E255" s="99">
        <v>1</v>
      </c>
      <c r="F255" s="1094"/>
      <c r="G255" s="1121"/>
      <c r="H255" s="123" t="s">
        <v>3139</v>
      </c>
      <c r="I255" s="346"/>
      <c r="J255" s="1005" t="str">
        <f t="shared" si="5"/>
        <v/>
      </c>
    </row>
    <row r="256" spans="1:10" ht="63.75">
      <c r="A256" s="1122" t="s">
        <v>4798</v>
      </c>
      <c r="B256" s="1119"/>
      <c r="C256" s="98" t="s">
        <v>994</v>
      </c>
      <c r="D256" s="97" t="s">
        <v>2755</v>
      </c>
      <c r="E256" s="1123">
        <f>SUM(E257:E262)</f>
        <v>84</v>
      </c>
      <c r="F256" s="1094"/>
      <c r="G256" s="1121">
        <f>F256*E256</f>
        <v>0</v>
      </c>
      <c r="H256" s="123"/>
      <c r="I256" s="346"/>
      <c r="J256" s="1005" t="str">
        <f t="shared" si="5"/>
        <v>CHYBNÁ CENA</v>
      </c>
    </row>
    <row r="257" spans="1:10" ht="25.5">
      <c r="A257" s="1122"/>
      <c r="B257" s="1119"/>
      <c r="C257" s="123"/>
      <c r="D257" s="97"/>
      <c r="E257" s="99">
        <v>0</v>
      </c>
      <c r="F257" s="1094"/>
      <c r="G257" s="1121"/>
      <c r="H257" s="123" t="s">
        <v>3134</v>
      </c>
      <c r="I257" s="346"/>
      <c r="J257" s="1005" t="str">
        <f t="shared" si="5"/>
        <v/>
      </c>
    </row>
    <row r="258" spans="1:10" ht="25.5">
      <c r="A258" s="1122"/>
      <c r="B258" s="1119"/>
      <c r="C258" s="123"/>
      <c r="D258" s="97"/>
      <c r="E258" s="99">
        <v>42</v>
      </c>
      <c r="F258" s="1094"/>
      <c r="G258" s="1121"/>
      <c r="H258" s="123" t="s">
        <v>3135</v>
      </c>
      <c r="I258" s="346"/>
      <c r="J258" s="1005" t="str">
        <f t="shared" si="5"/>
        <v/>
      </c>
    </row>
    <row r="259" spans="1:10" ht="25.5">
      <c r="A259" s="1122"/>
      <c r="B259" s="1119"/>
      <c r="C259" s="123"/>
      <c r="D259" s="97"/>
      <c r="E259" s="99">
        <v>42</v>
      </c>
      <c r="F259" s="1094"/>
      <c r="G259" s="1121"/>
      <c r="H259" s="123" t="s">
        <v>3136</v>
      </c>
      <c r="I259" s="346"/>
      <c r="J259" s="1005" t="str">
        <f t="shared" si="5"/>
        <v/>
      </c>
    </row>
    <row r="260" spans="1:10" ht="25.5">
      <c r="A260" s="1122"/>
      <c r="B260" s="1119"/>
      <c r="C260" s="123"/>
      <c r="D260" s="97"/>
      <c r="E260" s="99">
        <v>0</v>
      </c>
      <c r="F260" s="1094"/>
      <c r="G260" s="1121"/>
      <c r="H260" s="123" t="s">
        <v>3137</v>
      </c>
      <c r="I260" s="346"/>
      <c r="J260" s="1005" t="str">
        <f t="shared" si="5"/>
        <v/>
      </c>
    </row>
    <row r="261" spans="1:10" ht="25.5">
      <c r="A261" s="1122"/>
      <c r="B261" s="1119"/>
      <c r="C261" s="123"/>
      <c r="D261" s="97"/>
      <c r="E261" s="99">
        <v>0</v>
      </c>
      <c r="F261" s="1094"/>
      <c r="G261" s="1121"/>
      <c r="H261" s="123" t="s">
        <v>3138</v>
      </c>
      <c r="I261" s="346"/>
      <c r="J261" s="1005" t="str">
        <f t="shared" si="5"/>
        <v/>
      </c>
    </row>
    <row r="262" spans="1:10" ht="25.5">
      <c r="A262" s="1122"/>
      <c r="B262" s="1119"/>
      <c r="C262" s="123"/>
      <c r="D262" s="97"/>
      <c r="E262" s="99">
        <v>0</v>
      </c>
      <c r="F262" s="1094"/>
      <c r="G262" s="1121"/>
      <c r="H262" s="123" t="s">
        <v>3139</v>
      </c>
      <c r="I262" s="346"/>
      <c r="J262" s="1005" t="str">
        <f t="shared" ref="J262:J325" si="6">IF((ISBLANK(D262)),"",IF(G262&lt;=0,"CHYBNÁ CENA",""))</f>
        <v/>
      </c>
    </row>
    <row r="263" spans="1:10" ht="51">
      <c r="A263" s="1122" t="s">
        <v>4799</v>
      </c>
      <c r="B263" s="1119"/>
      <c r="C263" s="98" t="s">
        <v>995</v>
      </c>
      <c r="D263" s="97" t="s">
        <v>2755</v>
      </c>
      <c r="E263" s="1123">
        <f>SUM(E264:E269)</f>
        <v>12</v>
      </c>
      <c r="F263" s="1094"/>
      <c r="G263" s="1121">
        <f>F263*E263</f>
        <v>0</v>
      </c>
      <c r="H263" s="123"/>
      <c r="I263" s="346"/>
      <c r="J263" s="1005" t="str">
        <f t="shared" si="6"/>
        <v>CHYBNÁ CENA</v>
      </c>
    </row>
    <row r="264" spans="1:10" ht="25.5">
      <c r="A264" s="1122"/>
      <c r="B264" s="1119"/>
      <c r="C264" s="123"/>
      <c r="D264" s="97"/>
      <c r="E264" s="99">
        <v>0</v>
      </c>
      <c r="F264" s="1094"/>
      <c r="G264" s="1121"/>
      <c r="H264" s="123" t="s">
        <v>3134</v>
      </c>
      <c r="I264" s="346"/>
      <c r="J264" s="1005" t="str">
        <f t="shared" si="6"/>
        <v/>
      </c>
    </row>
    <row r="265" spans="1:10" ht="25.5">
      <c r="A265" s="1122"/>
      <c r="B265" s="1119"/>
      <c r="C265" s="123"/>
      <c r="D265" s="97"/>
      <c r="E265" s="99">
        <v>6</v>
      </c>
      <c r="F265" s="1094"/>
      <c r="G265" s="1121"/>
      <c r="H265" s="123" t="s">
        <v>3135</v>
      </c>
      <c r="I265" s="346"/>
      <c r="J265" s="1005" t="str">
        <f t="shared" si="6"/>
        <v/>
      </c>
    </row>
    <row r="266" spans="1:10" ht="25.5">
      <c r="A266" s="1122"/>
      <c r="B266" s="1119"/>
      <c r="C266" s="123"/>
      <c r="D266" s="97"/>
      <c r="E266" s="99">
        <v>6</v>
      </c>
      <c r="F266" s="1094"/>
      <c r="G266" s="1121"/>
      <c r="H266" s="123" t="s">
        <v>3136</v>
      </c>
      <c r="I266" s="346"/>
      <c r="J266" s="1005" t="str">
        <f t="shared" si="6"/>
        <v/>
      </c>
    </row>
    <row r="267" spans="1:10" ht="25.5">
      <c r="A267" s="1122"/>
      <c r="B267" s="1119"/>
      <c r="C267" s="123"/>
      <c r="D267" s="97"/>
      <c r="E267" s="99">
        <v>0</v>
      </c>
      <c r="F267" s="1094"/>
      <c r="G267" s="1121"/>
      <c r="H267" s="123" t="s">
        <v>3137</v>
      </c>
      <c r="I267" s="346"/>
      <c r="J267" s="1005" t="str">
        <f t="shared" si="6"/>
        <v/>
      </c>
    </row>
    <row r="268" spans="1:10" ht="25.5">
      <c r="A268" s="1122"/>
      <c r="B268" s="1119"/>
      <c r="C268" s="123"/>
      <c r="D268" s="97"/>
      <c r="E268" s="99">
        <v>0</v>
      </c>
      <c r="F268" s="1094"/>
      <c r="G268" s="1121"/>
      <c r="H268" s="123" t="s">
        <v>3138</v>
      </c>
      <c r="I268" s="346"/>
      <c r="J268" s="1005" t="str">
        <f t="shared" si="6"/>
        <v/>
      </c>
    </row>
    <row r="269" spans="1:10" ht="25.5">
      <c r="A269" s="1122"/>
      <c r="B269" s="1119"/>
      <c r="C269" s="123"/>
      <c r="D269" s="97"/>
      <c r="E269" s="99">
        <v>0</v>
      </c>
      <c r="F269" s="1094"/>
      <c r="G269" s="1121"/>
      <c r="H269" s="123" t="s">
        <v>3139</v>
      </c>
      <c r="I269" s="346"/>
      <c r="J269" s="1005" t="str">
        <f t="shared" si="6"/>
        <v/>
      </c>
    </row>
    <row r="270" spans="1:10" ht="51">
      <c r="A270" s="1122" t="s">
        <v>4800</v>
      </c>
      <c r="B270" s="1119"/>
      <c r="C270" s="98" t="s">
        <v>996</v>
      </c>
      <c r="D270" s="97" t="s">
        <v>2755</v>
      </c>
      <c r="E270" s="1123">
        <f>SUM(E271:E276)</f>
        <v>40</v>
      </c>
      <c r="F270" s="1094"/>
      <c r="G270" s="1121">
        <f>F270*E270</f>
        <v>0</v>
      </c>
      <c r="H270" s="123"/>
      <c r="I270" s="346"/>
      <c r="J270" s="1005" t="str">
        <f t="shared" si="6"/>
        <v>CHYBNÁ CENA</v>
      </c>
    </row>
    <row r="271" spans="1:10" ht="25.5">
      <c r="A271" s="1122"/>
      <c r="B271" s="1119"/>
      <c r="C271" s="123"/>
      <c r="D271" s="97"/>
      <c r="E271" s="99">
        <v>0</v>
      </c>
      <c r="F271" s="1094"/>
      <c r="G271" s="1121"/>
      <c r="H271" s="123" t="s">
        <v>3134</v>
      </c>
      <c r="I271" s="346"/>
      <c r="J271" s="1005" t="str">
        <f t="shared" si="6"/>
        <v/>
      </c>
    </row>
    <row r="272" spans="1:10" ht="25.5">
      <c r="A272" s="1122"/>
      <c r="B272" s="1119"/>
      <c r="C272" s="123"/>
      <c r="D272" s="97"/>
      <c r="E272" s="99">
        <v>20</v>
      </c>
      <c r="F272" s="1094"/>
      <c r="G272" s="1121"/>
      <c r="H272" s="123" t="s">
        <v>3135</v>
      </c>
      <c r="I272" s="346"/>
      <c r="J272" s="1005" t="str">
        <f t="shared" si="6"/>
        <v/>
      </c>
    </row>
    <row r="273" spans="1:10" ht="25.5">
      <c r="A273" s="1122"/>
      <c r="B273" s="1119"/>
      <c r="C273" s="123"/>
      <c r="D273" s="97"/>
      <c r="E273" s="99">
        <v>20</v>
      </c>
      <c r="F273" s="1094"/>
      <c r="G273" s="1121"/>
      <c r="H273" s="123" t="s">
        <v>3136</v>
      </c>
      <c r="I273" s="346"/>
      <c r="J273" s="1005" t="str">
        <f t="shared" si="6"/>
        <v/>
      </c>
    </row>
    <row r="274" spans="1:10" ht="25.5">
      <c r="A274" s="1122"/>
      <c r="B274" s="1119"/>
      <c r="C274" s="123"/>
      <c r="D274" s="97"/>
      <c r="E274" s="99">
        <v>0</v>
      </c>
      <c r="F274" s="1094"/>
      <c r="G274" s="1121"/>
      <c r="H274" s="123" t="s">
        <v>3137</v>
      </c>
      <c r="I274" s="346"/>
      <c r="J274" s="1005" t="str">
        <f t="shared" si="6"/>
        <v/>
      </c>
    </row>
    <row r="275" spans="1:10" ht="25.5">
      <c r="A275" s="1122"/>
      <c r="B275" s="1119"/>
      <c r="C275" s="123"/>
      <c r="D275" s="97"/>
      <c r="E275" s="99">
        <v>0</v>
      </c>
      <c r="F275" s="1094"/>
      <c r="G275" s="1121"/>
      <c r="H275" s="123" t="s">
        <v>3138</v>
      </c>
      <c r="I275" s="346"/>
      <c r="J275" s="1005" t="str">
        <f t="shared" si="6"/>
        <v/>
      </c>
    </row>
    <row r="276" spans="1:10" ht="25.5">
      <c r="A276" s="1122"/>
      <c r="B276" s="1119"/>
      <c r="C276" s="123"/>
      <c r="D276" s="97"/>
      <c r="E276" s="99">
        <v>0</v>
      </c>
      <c r="F276" s="1094"/>
      <c r="G276" s="1121"/>
      <c r="H276" s="123" t="s">
        <v>3139</v>
      </c>
      <c r="I276" s="346"/>
      <c r="J276" s="1005" t="str">
        <f t="shared" si="6"/>
        <v/>
      </c>
    </row>
    <row r="277" spans="1:10">
      <c r="A277" s="1122" t="s">
        <v>4801</v>
      </c>
      <c r="B277" s="1119"/>
      <c r="C277" s="98" t="s">
        <v>1592</v>
      </c>
      <c r="D277" s="97"/>
      <c r="E277" s="1123"/>
      <c r="F277" s="1094"/>
      <c r="G277" s="1121"/>
      <c r="H277" s="123"/>
      <c r="I277" s="346"/>
      <c r="J277" s="1005" t="str">
        <f t="shared" si="6"/>
        <v/>
      </c>
    </row>
    <row r="278" spans="1:10" ht="76.5">
      <c r="A278" s="1122" t="s">
        <v>4802</v>
      </c>
      <c r="B278" s="1119"/>
      <c r="C278" s="98" t="s">
        <v>997</v>
      </c>
      <c r="D278" s="97" t="s">
        <v>2755</v>
      </c>
      <c r="E278" s="1123">
        <f>SUM(E279:E284)</f>
        <v>25</v>
      </c>
      <c r="F278" s="1094"/>
      <c r="G278" s="1121">
        <f>F278*E278</f>
        <v>0</v>
      </c>
      <c r="H278" s="123"/>
      <c r="I278" s="346"/>
      <c r="J278" s="1005" t="str">
        <f t="shared" si="6"/>
        <v>CHYBNÁ CENA</v>
      </c>
    </row>
    <row r="279" spans="1:10" ht="25.5">
      <c r="A279" s="1122"/>
      <c r="B279" s="1119"/>
      <c r="C279" s="123"/>
      <c r="D279" s="97"/>
      <c r="E279" s="99">
        <v>5</v>
      </c>
      <c r="F279" s="1094"/>
      <c r="G279" s="1121"/>
      <c r="H279" s="123" t="s">
        <v>3134</v>
      </c>
      <c r="I279" s="346"/>
      <c r="J279" s="1005" t="str">
        <f t="shared" si="6"/>
        <v/>
      </c>
    </row>
    <row r="280" spans="1:10" ht="25.5">
      <c r="A280" s="1122"/>
      <c r="B280" s="1119"/>
      <c r="C280" s="123"/>
      <c r="D280" s="97"/>
      <c r="E280" s="99">
        <v>6</v>
      </c>
      <c r="F280" s="1094"/>
      <c r="G280" s="1121"/>
      <c r="H280" s="123" t="s">
        <v>3135</v>
      </c>
      <c r="I280" s="346"/>
      <c r="J280" s="1005" t="str">
        <f t="shared" si="6"/>
        <v/>
      </c>
    </row>
    <row r="281" spans="1:10" ht="25.5">
      <c r="A281" s="1122"/>
      <c r="B281" s="1119"/>
      <c r="C281" s="123"/>
      <c r="D281" s="97"/>
      <c r="E281" s="99">
        <v>4</v>
      </c>
      <c r="F281" s="1094"/>
      <c r="G281" s="1121"/>
      <c r="H281" s="123" t="s">
        <v>3136</v>
      </c>
      <c r="I281" s="346"/>
      <c r="J281" s="1005" t="str">
        <f t="shared" si="6"/>
        <v/>
      </c>
    </row>
    <row r="282" spans="1:10" ht="25.5">
      <c r="A282" s="1122"/>
      <c r="B282" s="1119"/>
      <c r="C282" s="123"/>
      <c r="D282" s="97"/>
      <c r="E282" s="99">
        <v>4</v>
      </c>
      <c r="F282" s="1094"/>
      <c r="G282" s="1121"/>
      <c r="H282" s="123" t="s">
        <v>3137</v>
      </c>
      <c r="I282" s="346"/>
      <c r="J282" s="1005" t="str">
        <f t="shared" si="6"/>
        <v/>
      </c>
    </row>
    <row r="283" spans="1:10" ht="25.5">
      <c r="A283" s="1122"/>
      <c r="B283" s="1119"/>
      <c r="C283" s="123"/>
      <c r="D283" s="97"/>
      <c r="E283" s="99">
        <v>4</v>
      </c>
      <c r="F283" s="1094"/>
      <c r="G283" s="1121"/>
      <c r="H283" s="123" t="s">
        <v>3138</v>
      </c>
      <c r="I283" s="346"/>
      <c r="J283" s="1005" t="str">
        <f t="shared" si="6"/>
        <v/>
      </c>
    </row>
    <row r="284" spans="1:10" ht="25.5">
      <c r="A284" s="1122"/>
      <c r="B284" s="1119"/>
      <c r="C284" s="123"/>
      <c r="D284" s="97"/>
      <c r="E284" s="99">
        <v>2</v>
      </c>
      <c r="F284" s="1094"/>
      <c r="G284" s="1121"/>
      <c r="H284" s="123" t="s">
        <v>3139</v>
      </c>
      <c r="I284" s="346"/>
      <c r="J284" s="1005" t="str">
        <f t="shared" si="6"/>
        <v/>
      </c>
    </row>
    <row r="285" spans="1:10" ht="76.5">
      <c r="A285" s="1122" t="s">
        <v>4803</v>
      </c>
      <c r="B285" s="1119"/>
      <c r="C285" s="98" t="s">
        <v>998</v>
      </c>
      <c r="D285" s="97" t="s">
        <v>2755</v>
      </c>
      <c r="E285" s="1123">
        <f>SUM(E286:E291)</f>
        <v>240</v>
      </c>
      <c r="F285" s="1094"/>
      <c r="G285" s="1121">
        <f>F285*E285</f>
        <v>0</v>
      </c>
      <c r="H285" s="123"/>
      <c r="I285" s="346"/>
      <c r="J285" s="1005" t="str">
        <f t="shared" si="6"/>
        <v>CHYBNÁ CENA</v>
      </c>
    </row>
    <row r="286" spans="1:10" ht="25.5">
      <c r="A286" s="1122"/>
      <c r="B286" s="1119"/>
      <c r="C286" s="123"/>
      <c r="D286" s="97"/>
      <c r="E286" s="99">
        <v>0</v>
      </c>
      <c r="F286" s="1094"/>
      <c r="G286" s="1121"/>
      <c r="H286" s="123" t="s">
        <v>3134</v>
      </c>
      <c r="I286" s="346"/>
      <c r="J286" s="1005" t="str">
        <f t="shared" si="6"/>
        <v/>
      </c>
    </row>
    <row r="287" spans="1:10" ht="25.5">
      <c r="A287" s="1122"/>
      <c r="B287" s="1119"/>
      <c r="C287" s="123"/>
      <c r="D287" s="97"/>
      <c r="E287" s="99">
        <v>114</v>
      </c>
      <c r="F287" s="1094"/>
      <c r="G287" s="1121"/>
      <c r="H287" s="123" t="s">
        <v>3135</v>
      </c>
      <c r="I287" s="346"/>
      <c r="J287" s="1005" t="str">
        <f t="shared" si="6"/>
        <v/>
      </c>
    </row>
    <row r="288" spans="1:10" ht="25.5">
      <c r="A288" s="1122"/>
      <c r="B288" s="1119"/>
      <c r="C288" s="123"/>
      <c r="D288" s="97"/>
      <c r="E288" s="99">
        <v>72</v>
      </c>
      <c r="F288" s="1094"/>
      <c r="G288" s="1121"/>
      <c r="H288" s="123" t="s">
        <v>3136</v>
      </c>
      <c r="I288" s="346"/>
      <c r="J288" s="1005" t="str">
        <f t="shared" si="6"/>
        <v/>
      </c>
    </row>
    <row r="289" spans="1:10" ht="25.5">
      <c r="A289" s="1122"/>
      <c r="B289" s="1119"/>
      <c r="C289" s="123"/>
      <c r="D289" s="97"/>
      <c r="E289" s="99">
        <v>18</v>
      </c>
      <c r="F289" s="1094"/>
      <c r="G289" s="1121"/>
      <c r="H289" s="123" t="s">
        <v>3137</v>
      </c>
      <c r="I289" s="346"/>
      <c r="J289" s="1005" t="str">
        <f t="shared" si="6"/>
        <v/>
      </c>
    </row>
    <row r="290" spans="1:10" ht="25.5">
      <c r="A290" s="1122"/>
      <c r="B290" s="1119"/>
      <c r="C290" s="123"/>
      <c r="D290" s="97"/>
      <c r="E290" s="99">
        <v>36</v>
      </c>
      <c r="F290" s="1094"/>
      <c r="G290" s="1121"/>
      <c r="H290" s="123" t="s">
        <v>3138</v>
      </c>
      <c r="I290" s="346"/>
      <c r="J290" s="1005" t="str">
        <f t="shared" si="6"/>
        <v/>
      </c>
    </row>
    <row r="291" spans="1:10" ht="25.5">
      <c r="A291" s="1122"/>
      <c r="B291" s="1119"/>
      <c r="C291" s="123"/>
      <c r="D291" s="97"/>
      <c r="E291" s="99">
        <v>0</v>
      </c>
      <c r="F291" s="1094"/>
      <c r="G291" s="1121"/>
      <c r="H291" s="123" t="s">
        <v>3139</v>
      </c>
      <c r="I291" s="346"/>
      <c r="J291" s="1005" t="str">
        <f t="shared" si="6"/>
        <v/>
      </c>
    </row>
    <row r="292" spans="1:10" ht="89.25">
      <c r="A292" s="1122" t="s">
        <v>1806</v>
      </c>
      <c r="B292" s="1119"/>
      <c r="C292" s="98" t="s">
        <v>999</v>
      </c>
      <c r="D292" s="97" t="s">
        <v>2755</v>
      </c>
      <c r="E292" s="1123">
        <f>SUM(E293:E298)</f>
        <v>50</v>
      </c>
      <c r="F292" s="1094"/>
      <c r="G292" s="1121">
        <f>F292*E292</f>
        <v>0</v>
      </c>
      <c r="H292" s="123"/>
      <c r="I292" s="346"/>
      <c r="J292" s="1005" t="str">
        <f t="shared" si="6"/>
        <v>CHYBNÁ CENA</v>
      </c>
    </row>
    <row r="293" spans="1:10" ht="25.5">
      <c r="A293" s="1122"/>
      <c r="B293" s="1119"/>
      <c r="C293" s="123"/>
      <c r="D293" s="97"/>
      <c r="E293" s="99">
        <v>0</v>
      </c>
      <c r="F293" s="1094"/>
      <c r="G293" s="1121"/>
      <c r="H293" s="123" t="s">
        <v>3134</v>
      </c>
      <c r="I293" s="346"/>
      <c r="J293" s="1005" t="str">
        <f t="shared" si="6"/>
        <v/>
      </c>
    </row>
    <row r="294" spans="1:10" ht="25.5">
      <c r="A294" s="1122"/>
      <c r="B294" s="1119"/>
      <c r="C294" s="123"/>
      <c r="D294" s="97"/>
      <c r="E294" s="99">
        <v>20</v>
      </c>
      <c r="F294" s="1094"/>
      <c r="G294" s="1121"/>
      <c r="H294" s="123" t="s">
        <v>3135</v>
      </c>
      <c r="I294" s="346"/>
      <c r="J294" s="1005" t="str">
        <f t="shared" si="6"/>
        <v/>
      </c>
    </row>
    <row r="295" spans="1:10" ht="25.5">
      <c r="A295" s="1122"/>
      <c r="B295" s="1119"/>
      <c r="C295" s="123"/>
      <c r="D295" s="97"/>
      <c r="E295" s="99">
        <v>30</v>
      </c>
      <c r="F295" s="1094"/>
      <c r="G295" s="1121"/>
      <c r="H295" s="123" t="s">
        <v>3136</v>
      </c>
      <c r="I295" s="346"/>
      <c r="J295" s="1005" t="str">
        <f t="shared" si="6"/>
        <v/>
      </c>
    </row>
    <row r="296" spans="1:10" ht="25.5">
      <c r="A296" s="1122"/>
      <c r="B296" s="1119"/>
      <c r="C296" s="123"/>
      <c r="D296" s="97"/>
      <c r="E296" s="99">
        <v>0</v>
      </c>
      <c r="F296" s="1094"/>
      <c r="G296" s="1121"/>
      <c r="H296" s="123" t="s">
        <v>3137</v>
      </c>
      <c r="I296" s="346"/>
      <c r="J296" s="1005" t="str">
        <f t="shared" si="6"/>
        <v/>
      </c>
    </row>
    <row r="297" spans="1:10" ht="25.5">
      <c r="A297" s="1122"/>
      <c r="B297" s="1119"/>
      <c r="C297" s="123"/>
      <c r="D297" s="97"/>
      <c r="E297" s="99">
        <v>0</v>
      </c>
      <c r="F297" s="1094"/>
      <c r="G297" s="1121"/>
      <c r="H297" s="123" t="s">
        <v>3138</v>
      </c>
      <c r="I297" s="346"/>
      <c r="J297" s="1005" t="str">
        <f t="shared" si="6"/>
        <v/>
      </c>
    </row>
    <row r="298" spans="1:10" ht="25.5">
      <c r="A298" s="1122"/>
      <c r="B298" s="1119"/>
      <c r="C298" s="123"/>
      <c r="D298" s="97"/>
      <c r="E298" s="99">
        <v>0</v>
      </c>
      <c r="F298" s="1094"/>
      <c r="G298" s="1121"/>
      <c r="H298" s="123" t="s">
        <v>3139</v>
      </c>
      <c r="I298" s="346"/>
      <c r="J298" s="1005" t="str">
        <f t="shared" si="6"/>
        <v/>
      </c>
    </row>
    <row r="299" spans="1:10">
      <c r="A299" s="1122" t="s">
        <v>1807</v>
      </c>
      <c r="B299" s="1119"/>
      <c r="C299" s="98" t="s">
        <v>1592</v>
      </c>
      <c r="D299" s="97"/>
      <c r="E299" s="1123"/>
      <c r="F299" s="1094"/>
      <c r="G299" s="1121"/>
      <c r="H299" s="123"/>
      <c r="I299" s="346"/>
      <c r="J299" s="1005" t="str">
        <f t="shared" si="6"/>
        <v/>
      </c>
    </row>
    <row r="300" spans="1:10" ht="51">
      <c r="A300" s="1122" t="s">
        <v>1808</v>
      </c>
      <c r="B300" s="1119"/>
      <c r="C300" s="98" t="s">
        <v>1000</v>
      </c>
      <c r="D300" s="97" t="s">
        <v>2755</v>
      </c>
      <c r="E300" s="1123">
        <f>SUM(E301:E306)</f>
        <v>109</v>
      </c>
      <c r="F300" s="1094"/>
      <c r="G300" s="1121">
        <f>F300*E300</f>
        <v>0</v>
      </c>
      <c r="H300" s="123"/>
      <c r="I300" s="346"/>
      <c r="J300" s="1005" t="str">
        <f t="shared" si="6"/>
        <v>CHYBNÁ CENA</v>
      </c>
    </row>
    <row r="301" spans="1:10" ht="25.5">
      <c r="A301" s="1122"/>
      <c r="B301" s="1119"/>
      <c r="C301" s="123"/>
      <c r="D301" s="97"/>
      <c r="E301" s="99">
        <v>91</v>
      </c>
      <c r="F301" s="1094"/>
      <c r="G301" s="1121"/>
      <c r="H301" s="123" t="s">
        <v>3134</v>
      </c>
      <c r="I301" s="346"/>
      <c r="J301" s="1005" t="str">
        <f t="shared" si="6"/>
        <v/>
      </c>
    </row>
    <row r="302" spans="1:10" ht="25.5">
      <c r="A302" s="1122"/>
      <c r="B302" s="1119"/>
      <c r="C302" s="123"/>
      <c r="D302" s="97"/>
      <c r="E302" s="99">
        <v>0</v>
      </c>
      <c r="F302" s="1094"/>
      <c r="G302" s="1121"/>
      <c r="H302" s="123" t="s">
        <v>3135</v>
      </c>
      <c r="I302" s="346"/>
      <c r="J302" s="1005" t="str">
        <f t="shared" si="6"/>
        <v/>
      </c>
    </row>
    <row r="303" spans="1:10" ht="25.5">
      <c r="A303" s="1122"/>
      <c r="B303" s="1119"/>
      <c r="C303" s="123"/>
      <c r="D303" s="97"/>
      <c r="E303" s="99">
        <v>0</v>
      </c>
      <c r="F303" s="1094"/>
      <c r="G303" s="1121"/>
      <c r="H303" s="123" t="s">
        <v>3136</v>
      </c>
      <c r="I303" s="346"/>
      <c r="J303" s="1005" t="str">
        <f t="shared" si="6"/>
        <v/>
      </c>
    </row>
    <row r="304" spans="1:10" ht="25.5">
      <c r="A304" s="1122"/>
      <c r="B304" s="1119"/>
      <c r="C304" s="123"/>
      <c r="D304" s="97"/>
      <c r="E304" s="99">
        <v>0</v>
      </c>
      <c r="F304" s="1094"/>
      <c r="G304" s="1121"/>
      <c r="H304" s="123" t="s">
        <v>3137</v>
      </c>
      <c r="I304" s="346"/>
      <c r="J304" s="1005" t="str">
        <f t="shared" si="6"/>
        <v/>
      </c>
    </row>
    <row r="305" spans="1:10" ht="25.5">
      <c r="A305" s="1122"/>
      <c r="B305" s="1119"/>
      <c r="C305" s="123"/>
      <c r="D305" s="97"/>
      <c r="E305" s="99">
        <v>0</v>
      </c>
      <c r="F305" s="1094"/>
      <c r="G305" s="1121"/>
      <c r="H305" s="123" t="s">
        <v>3138</v>
      </c>
      <c r="I305" s="346"/>
      <c r="J305" s="1005" t="str">
        <f t="shared" si="6"/>
        <v/>
      </c>
    </row>
    <row r="306" spans="1:10" ht="25.5">
      <c r="A306" s="1122"/>
      <c r="B306" s="1119"/>
      <c r="C306" s="123"/>
      <c r="D306" s="97"/>
      <c r="E306" s="99">
        <v>18</v>
      </c>
      <c r="F306" s="1094"/>
      <c r="G306" s="1121"/>
      <c r="H306" s="123" t="s">
        <v>3139</v>
      </c>
      <c r="I306" s="346"/>
      <c r="J306" s="1005" t="str">
        <f t="shared" si="6"/>
        <v/>
      </c>
    </row>
    <row r="307" spans="1:10" ht="38.25">
      <c r="A307" s="1122" t="s">
        <v>1809</v>
      </c>
      <c r="B307" s="1119"/>
      <c r="C307" s="123" t="s">
        <v>1810</v>
      </c>
      <c r="D307" s="97" t="s">
        <v>2755</v>
      </c>
      <c r="E307" s="1123">
        <f>SUM(E308:E313)</f>
        <v>42</v>
      </c>
      <c r="F307" s="1094"/>
      <c r="G307" s="1121">
        <f>F307*E307</f>
        <v>0</v>
      </c>
      <c r="H307" s="123"/>
      <c r="I307" s="346"/>
      <c r="J307" s="1005" t="str">
        <f t="shared" si="6"/>
        <v>CHYBNÁ CENA</v>
      </c>
    </row>
    <row r="308" spans="1:10" ht="25.5">
      <c r="A308" s="1122"/>
      <c r="B308" s="1119"/>
      <c r="C308" s="123"/>
      <c r="D308" s="97"/>
      <c r="E308" s="99">
        <v>2</v>
      </c>
      <c r="F308" s="1094"/>
      <c r="G308" s="1121"/>
      <c r="H308" s="123" t="s">
        <v>3134</v>
      </c>
      <c r="I308" s="346"/>
      <c r="J308" s="1005" t="str">
        <f t="shared" si="6"/>
        <v/>
      </c>
    </row>
    <row r="309" spans="1:10" ht="25.5">
      <c r="A309" s="1122"/>
      <c r="B309" s="1119"/>
      <c r="C309" s="123"/>
      <c r="D309" s="97"/>
      <c r="E309" s="99">
        <v>14</v>
      </c>
      <c r="F309" s="1094"/>
      <c r="G309" s="1121"/>
      <c r="H309" s="123" t="s">
        <v>3135</v>
      </c>
      <c r="I309" s="346"/>
      <c r="J309" s="1005" t="str">
        <f t="shared" si="6"/>
        <v/>
      </c>
    </row>
    <row r="310" spans="1:10" ht="25.5">
      <c r="A310" s="1122"/>
      <c r="B310" s="1119"/>
      <c r="C310" s="123"/>
      <c r="D310" s="97"/>
      <c r="E310" s="99">
        <v>14</v>
      </c>
      <c r="F310" s="1094"/>
      <c r="G310" s="1121"/>
      <c r="H310" s="123" t="s">
        <v>3136</v>
      </c>
      <c r="I310" s="346"/>
      <c r="J310" s="1005" t="str">
        <f t="shared" si="6"/>
        <v/>
      </c>
    </row>
    <row r="311" spans="1:10" ht="25.5">
      <c r="A311" s="1122"/>
      <c r="B311" s="1119"/>
      <c r="C311" s="123"/>
      <c r="D311" s="97"/>
      <c r="E311" s="99">
        <v>6</v>
      </c>
      <c r="F311" s="1094"/>
      <c r="G311" s="1121"/>
      <c r="H311" s="123" t="s">
        <v>3137</v>
      </c>
      <c r="I311" s="346"/>
      <c r="J311" s="1005" t="str">
        <f t="shared" si="6"/>
        <v/>
      </c>
    </row>
    <row r="312" spans="1:10" ht="25.5">
      <c r="A312" s="1122"/>
      <c r="B312" s="1119"/>
      <c r="C312" s="123"/>
      <c r="D312" s="97"/>
      <c r="E312" s="99">
        <v>6</v>
      </c>
      <c r="F312" s="1094"/>
      <c r="G312" s="1121"/>
      <c r="H312" s="123" t="s">
        <v>3138</v>
      </c>
      <c r="I312" s="346"/>
      <c r="J312" s="1005" t="str">
        <f t="shared" si="6"/>
        <v/>
      </c>
    </row>
    <row r="313" spans="1:10" ht="25.5">
      <c r="A313" s="1122"/>
      <c r="B313" s="1119"/>
      <c r="C313" s="123"/>
      <c r="D313" s="97"/>
      <c r="E313" s="99">
        <v>0</v>
      </c>
      <c r="F313" s="1094"/>
      <c r="G313" s="1121"/>
      <c r="H313" s="123" t="s">
        <v>3139</v>
      </c>
      <c r="I313" s="346"/>
      <c r="J313" s="1005" t="str">
        <f t="shared" si="6"/>
        <v/>
      </c>
    </row>
    <row r="314" spans="1:10" ht="25.5">
      <c r="A314" s="1122" t="s">
        <v>1811</v>
      </c>
      <c r="B314" s="1119"/>
      <c r="C314" s="123" t="s">
        <v>1812</v>
      </c>
      <c r="D314" s="97" t="s">
        <v>2755</v>
      </c>
      <c r="E314" s="1123">
        <f>SUM(E315:E320)</f>
        <v>98</v>
      </c>
      <c r="F314" s="1094"/>
      <c r="G314" s="1121">
        <f>F314*E314</f>
        <v>0</v>
      </c>
      <c r="H314" s="123"/>
      <c r="I314" s="346"/>
      <c r="J314" s="1005" t="str">
        <f t="shared" si="6"/>
        <v>CHYBNÁ CENA</v>
      </c>
    </row>
    <row r="315" spans="1:10" ht="25.5">
      <c r="A315" s="1122"/>
      <c r="B315" s="1119"/>
      <c r="C315" s="123"/>
      <c r="D315" s="97"/>
      <c r="E315" s="99">
        <v>26</v>
      </c>
      <c r="F315" s="1094"/>
      <c r="G315" s="1121"/>
      <c r="H315" s="123" t="s">
        <v>3134</v>
      </c>
      <c r="I315" s="346"/>
      <c r="J315" s="1005" t="str">
        <f t="shared" si="6"/>
        <v/>
      </c>
    </row>
    <row r="316" spans="1:10" ht="25.5">
      <c r="A316" s="1122"/>
      <c r="B316" s="1119"/>
      <c r="C316" s="123"/>
      <c r="D316" s="97"/>
      <c r="E316" s="99">
        <v>26</v>
      </c>
      <c r="F316" s="1094"/>
      <c r="G316" s="1121"/>
      <c r="H316" s="123" t="s">
        <v>3135</v>
      </c>
      <c r="I316" s="346"/>
      <c r="J316" s="1005" t="str">
        <f t="shared" si="6"/>
        <v/>
      </c>
    </row>
    <row r="317" spans="1:10" ht="25.5">
      <c r="A317" s="1122"/>
      <c r="B317" s="1119"/>
      <c r="C317" s="123"/>
      <c r="D317" s="97"/>
      <c r="E317" s="99">
        <v>20</v>
      </c>
      <c r="F317" s="1094"/>
      <c r="G317" s="1121"/>
      <c r="H317" s="123" t="s">
        <v>3136</v>
      </c>
      <c r="I317" s="346"/>
      <c r="J317" s="1005" t="str">
        <f t="shared" si="6"/>
        <v/>
      </c>
    </row>
    <row r="318" spans="1:10" ht="25.5">
      <c r="A318" s="1122"/>
      <c r="B318" s="1119"/>
      <c r="C318" s="123"/>
      <c r="D318" s="97"/>
      <c r="E318" s="99">
        <v>10</v>
      </c>
      <c r="F318" s="1094"/>
      <c r="G318" s="1121"/>
      <c r="H318" s="123" t="s">
        <v>3137</v>
      </c>
      <c r="I318" s="346"/>
      <c r="J318" s="1005" t="str">
        <f t="shared" si="6"/>
        <v/>
      </c>
    </row>
    <row r="319" spans="1:10" ht="25.5">
      <c r="A319" s="1122"/>
      <c r="B319" s="1119"/>
      <c r="C319" s="123"/>
      <c r="D319" s="97"/>
      <c r="E319" s="99">
        <v>10</v>
      </c>
      <c r="F319" s="1094"/>
      <c r="G319" s="1121"/>
      <c r="H319" s="123" t="s">
        <v>3138</v>
      </c>
      <c r="I319" s="346"/>
      <c r="J319" s="1005" t="str">
        <f t="shared" si="6"/>
        <v/>
      </c>
    </row>
    <row r="320" spans="1:10" ht="25.5">
      <c r="A320" s="1122"/>
      <c r="B320" s="1119"/>
      <c r="C320" s="123"/>
      <c r="D320" s="97"/>
      <c r="E320" s="99">
        <v>6</v>
      </c>
      <c r="F320" s="1094"/>
      <c r="G320" s="1121"/>
      <c r="H320" s="123" t="s">
        <v>3139</v>
      </c>
      <c r="I320" s="346"/>
      <c r="J320" s="1005" t="str">
        <f t="shared" si="6"/>
        <v/>
      </c>
    </row>
    <row r="321" spans="1:10" ht="25.5">
      <c r="A321" s="1122" t="s">
        <v>1813</v>
      </c>
      <c r="B321" s="1119"/>
      <c r="C321" s="123" t="s">
        <v>1814</v>
      </c>
      <c r="D321" s="97" t="s">
        <v>2755</v>
      </c>
      <c r="E321" s="1123">
        <f>SUM(E322:E327)</f>
        <v>66</v>
      </c>
      <c r="F321" s="1094"/>
      <c r="G321" s="1121">
        <f>F321*E321</f>
        <v>0</v>
      </c>
      <c r="H321" s="123"/>
      <c r="I321" s="346"/>
      <c r="J321" s="1005" t="str">
        <f t="shared" si="6"/>
        <v>CHYBNÁ CENA</v>
      </c>
    </row>
    <row r="322" spans="1:10" ht="25.5">
      <c r="A322" s="1122"/>
      <c r="B322" s="1119"/>
      <c r="C322" s="123"/>
      <c r="D322" s="97"/>
      <c r="E322" s="99">
        <v>7</v>
      </c>
      <c r="F322" s="1094"/>
      <c r="G322" s="1121"/>
      <c r="H322" s="123" t="s">
        <v>3134</v>
      </c>
      <c r="I322" s="346"/>
      <c r="J322" s="1005" t="str">
        <f t="shared" si="6"/>
        <v/>
      </c>
    </row>
    <row r="323" spans="1:10" ht="25.5">
      <c r="A323" s="1122"/>
      <c r="B323" s="1119"/>
      <c r="C323" s="123"/>
      <c r="D323" s="97"/>
      <c r="E323" s="99">
        <v>21</v>
      </c>
      <c r="F323" s="1094"/>
      <c r="G323" s="1121"/>
      <c r="H323" s="123" t="s">
        <v>3135</v>
      </c>
      <c r="I323" s="346"/>
      <c r="J323" s="1005" t="str">
        <f t="shared" si="6"/>
        <v/>
      </c>
    </row>
    <row r="324" spans="1:10" ht="25.5">
      <c r="A324" s="1122"/>
      <c r="B324" s="1119"/>
      <c r="C324" s="123"/>
      <c r="D324" s="97"/>
      <c r="E324" s="99">
        <v>18</v>
      </c>
      <c r="F324" s="1094"/>
      <c r="G324" s="1121"/>
      <c r="H324" s="123" t="s">
        <v>3136</v>
      </c>
      <c r="I324" s="346"/>
      <c r="J324" s="1005" t="str">
        <f t="shared" si="6"/>
        <v/>
      </c>
    </row>
    <row r="325" spans="1:10" ht="25.5">
      <c r="A325" s="1122"/>
      <c r="B325" s="1119"/>
      <c r="C325" s="123"/>
      <c r="D325" s="97"/>
      <c r="E325" s="99">
        <v>9</v>
      </c>
      <c r="F325" s="1094"/>
      <c r="G325" s="1121"/>
      <c r="H325" s="123" t="s">
        <v>3137</v>
      </c>
      <c r="I325" s="346"/>
      <c r="J325" s="1005" t="str">
        <f t="shared" si="6"/>
        <v/>
      </c>
    </row>
    <row r="326" spans="1:10" ht="25.5">
      <c r="A326" s="1122"/>
      <c r="B326" s="1119"/>
      <c r="C326" s="123"/>
      <c r="D326" s="97"/>
      <c r="E326" s="99">
        <v>11</v>
      </c>
      <c r="F326" s="1094"/>
      <c r="G326" s="1121"/>
      <c r="H326" s="123" t="s">
        <v>3138</v>
      </c>
      <c r="I326" s="346"/>
      <c r="J326" s="1005" t="str">
        <f t="shared" ref="J326:J389" si="7">IF((ISBLANK(D326)),"",IF(G326&lt;=0,"CHYBNÁ CENA",""))</f>
        <v/>
      </c>
    </row>
    <row r="327" spans="1:10" ht="25.5">
      <c r="A327" s="1122"/>
      <c r="B327" s="1119"/>
      <c r="C327" s="123"/>
      <c r="D327" s="97"/>
      <c r="E327" s="99">
        <v>0</v>
      </c>
      <c r="F327" s="1094"/>
      <c r="G327" s="1121"/>
      <c r="H327" s="123" t="s">
        <v>3139</v>
      </c>
      <c r="I327" s="346"/>
      <c r="J327" s="1005" t="str">
        <f t="shared" si="7"/>
        <v/>
      </c>
    </row>
    <row r="328" spans="1:10" ht="38.25">
      <c r="A328" s="1122" t="s">
        <v>1815</v>
      </c>
      <c r="B328" s="1119"/>
      <c r="C328" s="123" t="s">
        <v>1816</v>
      </c>
      <c r="D328" s="97" t="s">
        <v>2755</v>
      </c>
      <c r="E328" s="1123">
        <f>SUM(E329:E334)</f>
        <v>93</v>
      </c>
      <c r="F328" s="1094"/>
      <c r="G328" s="1121">
        <f>F328*E328</f>
        <v>0</v>
      </c>
      <c r="H328" s="123"/>
      <c r="I328" s="346"/>
      <c r="J328" s="1005" t="str">
        <f t="shared" si="7"/>
        <v>CHYBNÁ CENA</v>
      </c>
    </row>
    <row r="329" spans="1:10" ht="25.5">
      <c r="A329" s="1122"/>
      <c r="B329" s="1119"/>
      <c r="C329" s="123"/>
      <c r="D329" s="97"/>
      <c r="E329" s="99">
        <v>7</v>
      </c>
      <c r="F329" s="1094"/>
      <c r="G329" s="1121"/>
      <c r="H329" s="123" t="s">
        <v>3134</v>
      </c>
      <c r="I329" s="346"/>
      <c r="J329" s="1005" t="str">
        <f t="shared" si="7"/>
        <v/>
      </c>
    </row>
    <row r="330" spans="1:10" ht="25.5">
      <c r="A330" s="1122"/>
      <c r="B330" s="1119"/>
      <c r="C330" s="123"/>
      <c r="D330" s="97"/>
      <c r="E330" s="99">
        <v>32</v>
      </c>
      <c r="F330" s="1094"/>
      <c r="G330" s="1121"/>
      <c r="H330" s="123" t="s">
        <v>3135</v>
      </c>
      <c r="I330" s="346"/>
      <c r="J330" s="1005" t="str">
        <f t="shared" si="7"/>
        <v/>
      </c>
    </row>
    <row r="331" spans="1:10" ht="25.5">
      <c r="A331" s="1122"/>
      <c r="B331" s="1119"/>
      <c r="C331" s="123"/>
      <c r="D331" s="97"/>
      <c r="E331" s="99">
        <v>24</v>
      </c>
      <c r="F331" s="1094"/>
      <c r="G331" s="1121"/>
      <c r="H331" s="123" t="s">
        <v>3136</v>
      </c>
      <c r="I331" s="346"/>
      <c r="J331" s="1005" t="str">
        <f t="shared" si="7"/>
        <v/>
      </c>
    </row>
    <row r="332" spans="1:10" ht="25.5">
      <c r="A332" s="1122"/>
      <c r="B332" s="1119"/>
      <c r="C332" s="123"/>
      <c r="D332" s="97"/>
      <c r="E332" s="99">
        <v>12</v>
      </c>
      <c r="F332" s="1094"/>
      <c r="G332" s="1121"/>
      <c r="H332" s="123" t="s">
        <v>3137</v>
      </c>
      <c r="I332" s="346"/>
      <c r="J332" s="1005" t="str">
        <f t="shared" si="7"/>
        <v/>
      </c>
    </row>
    <row r="333" spans="1:10" ht="25.5">
      <c r="A333" s="1122"/>
      <c r="B333" s="1119"/>
      <c r="C333" s="123"/>
      <c r="D333" s="97"/>
      <c r="E333" s="99">
        <v>15</v>
      </c>
      <c r="F333" s="1094"/>
      <c r="G333" s="1121"/>
      <c r="H333" s="123" t="s">
        <v>3138</v>
      </c>
      <c r="I333" s="346"/>
      <c r="J333" s="1005" t="str">
        <f t="shared" si="7"/>
        <v/>
      </c>
    </row>
    <row r="334" spans="1:10" ht="25.5">
      <c r="A334" s="1122"/>
      <c r="B334" s="1119"/>
      <c r="C334" s="123"/>
      <c r="D334" s="97"/>
      <c r="E334" s="99">
        <v>3</v>
      </c>
      <c r="F334" s="1094"/>
      <c r="G334" s="1121"/>
      <c r="H334" s="123" t="s">
        <v>3139</v>
      </c>
      <c r="I334" s="346"/>
      <c r="J334" s="1005" t="str">
        <f t="shared" si="7"/>
        <v/>
      </c>
    </row>
    <row r="335" spans="1:10" ht="38.25">
      <c r="A335" s="1122" t="s">
        <v>1817</v>
      </c>
      <c r="B335" s="1119"/>
      <c r="C335" s="123" t="s">
        <v>1818</v>
      </c>
      <c r="D335" s="97" t="s">
        <v>2755</v>
      </c>
      <c r="E335" s="1123">
        <f>SUM(E336:E341)</f>
        <v>15</v>
      </c>
      <c r="F335" s="1094"/>
      <c r="G335" s="1121">
        <f>F335*E335</f>
        <v>0</v>
      </c>
      <c r="H335" s="123"/>
      <c r="I335" s="346"/>
      <c r="J335" s="1005" t="str">
        <f t="shared" si="7"/>
        <v>CHYBNÁ CENA</v>
      </c>
    </row>
    <row r="336" spans="1:10" ht="25.5">
      <c r="A336" s="1122"/>
      <c r="B336" s="1119"/>
      <c r="C336" s="123"/>
      <c r="D336" s="97"/>
      <c r="E336" s="99">
        <v>8</v>
      </c>
      <c r="F336" s="1094"/>
      <c r="G336" s="1121"/>
      <c r="H336" s="123" t="s">
        <v>3134</v>
      </c>
      <c r="I336" s="346"/>
      <c r="J336" s="1005" t="str">
        <f t="shared" si="7"/>
        <v/>
      </c>
    </row>
    <row r="337" spans="1:10" ht="25.5">
      <c r="A337" s="1122"/>
      <c r="B337" s="1119"/>
      <c r="C337" s="123"/>
      <c r="D337" s="97"/>
      <c r="E337" s="99">
        <v>3</v>
      </c>
      <c r="F337" s="1094"/>
      <c r="G337" s="1121"/>
      <c r="H337" s="123" t="s">
        <v>3135</v>
      </c>
      <c r="I337" s="346"/>
      <c r="J337" s="1005" t="str">
        <f t="shared" si="7"/>
        <v/>
      </c>
    </row>
    <row r="338" spans="1:10" ht="25.5">
      <c r="A338" s="1122"/>
      <c r="B338" s="1119"/>
      <c r="C338" s="123"/>
      <c r="D338" s="97"/>
      <c r="E338" s="99">
        <v>2</v>
      </c>
      <c r="F338" s="1094"/>
      <c r="G338" s="1121"/>
      <c r="H338" s="123" t="s">
        <v>3136</v>
      </c>
      <c r="I338" s="346"/>
      <c r="J338" s="1005" t="str">
        <f t="shared" si="7"/>
        <v/>
      </c>
    </row>
    <row r="339" spans="1:10" ht="25.5">
      <c r="A339" s="1122"/>
      <c r="B339" s="1119"/>
      <c r="C339" s="123"/>
      <c r="D339" s="97"/>
      <c r="E339" s="99">
        <v>1</v>
      </c>
      <c r="F339" s="1094"/>
      <c r="G339" s="1121"/>
      <c r="H339" s="123" t="s">
        <v>3137</v>
      </c>
      <c r="I339" s="346"/>
      <c r="J339" s="1005" t="str">
        <f t="shared" si="7"/>
        <v/>
      </c>
    </row>
    <row r="340" spans="1:10" ht="25.5">
      <c r="A340" s="1122"/>
      <c r="B340" s="1119"/>
      <c r="C340" s="123"/>
      <c r="D340" s="97"/>
      <c r="E340" s="99">
        <v>1</v>
      </c>
      <c r="F340" s="1094"/>
      <c r="G340" s="1121"/>
      <c r="H340" s="123" t="s">
        <v>3138</v>
      </c>
      <c r="I340" s="346"/>
      <c r="J340" s="1005" t="str">
        <f t="shared" si="7"/>
        <v/>
      </c>
    </row>
    <row r="341" spans="1:10" ht="25.5">
      <c r="A341" s="1122"/>
      <c r="B341" s="1119"/>
      <c r="C341" s="123"/>
      <c r="D341" s="97"/>
      <c r="E341" s="99">
        <v>0</v>
      </c>
      <c r="F341" s="1094"/>
      <c r="G341" s="1121"/>
      <c r="H341" s="123" t="s">
        <v>3139</v>
      </c>
      <c r="I341" s="346"/>
      <c r="J341" s="1005" t="str">
        <f t="shared" si="7"/>
        <v/>
      </c>
    </row>
    <row r="342" spans="1:10" ht="38.25">
      <c r="A342" s="1122" t="s">
        <v>1819</v>
      </c>
      <c r="B342" s="1119"/>
      <c r="C342" s="123" t="s">
        <v>1820</v>
      </c>
      <c r="D342" s="97" t="s">
        <v>2755</v>
      </c>
      <c r="E342" s="1123">
        <f>SUM(E343:E348)</f>
        <v>3</v>
      </c>
      <c r="F342" s="1094"/>
      <c r="G342" s="1121">
        <f>F342*E342</f>
        <v>0</v>
      </c>
      <c r="H342" s="123"/>
      <c r="I342" s="346"/>
      <c r="J342" s="1005" t="str">
        <f t="shared" si="7"/>
        <v>CHYBNÁ CENA</v>
      </c>
    </row>
    <row r="343" spans="1:10" ht="25.5">
      <c r="A343" s="1122"/>
      <c r="B343" s="1119"/>
      <c r="C343" s="123"/>
      <c r="D343" s="97"/>
      <c r="E343" s="99">
        <v>0</v>
      </c>
      <c r="F343" s="1094"/>
      <c r="G343" s="1121"/>
      <c r="H343" s="123" t="s">
        <v>3134</v>
      </c>
      <c r="I343" s="346"/>
      <c r="J343" s="1005" t="str">
        <f t="shared" si="7"/>
        <v/>
      </c>
    </row>
    <row r="344" spans="1:10" ht="25.5">
      <c r="A344" s="1122"/>
      <c r="B344" s="1119"/>
      <c r="C344" s="123"/>
      <c r="D344" s="97"/>
      <c r="E344" s="99">
        <v>3</v>
      </c>
      <c r="F344" s="1094"/>
      <c r="G344" s="1121"/>
      <c r="H344" s="123" t="s">
        <v>3135</v>
      </c>
      <c r="I344" s="346"/>
      <c r="J344" s="1005" t="str">
        <f t="shared" si="7"/>
        <v/>
      </c>
    </row>
    <row r="345" spans="1:10" ht="25.5">
      <c r="A345" s="1122"/>
      <c r="B345" s="1119"/>
      <c r="C345" s="123"/>
      <c r="D345" s="97"/>
      <c r="E345" s="99">
        <v>0</v>
      </c>
      <c r="F345" s="1094"/>
      <c r="G345" s="1121"/>
      <c r="H345" s="123" t="s">
        <v>3136</v>
      </c>
      <c r="I345" s="346"/>
      <c r="J345" s="1005" t="str">
        <f t="shared" si="7"/>
        <v/>
      </c>
    </row>
    <row r="346" spans="1:10" ht="25.5">
      <c r="A346" s="1122"/>
      <c r="B346" s="1119"/>
      <c r="C346" s="123"/>
      <c r="D346" s="97"/>
      <c r="E346" s="99">
        <v>0</v>
      </c>
      <c r="F346" s="1094"/>
      <c r="G346" s="1121"/>
      <c r="H346" s="123" t="s">
        <v>3137</v>
      </c>
      <c r="I346" s="346"/>
      <c r="J346" s="1005" t="str">
        <f t="shared" si="7"/>
        <v/>
      </c>
    </row>
    <row r="347" spans="1:10" ht="25.5">
      <c r="A347" s="1122"/>
      <c r="B347" s="1119"/>
      <c r="C347" s="123"/>
      <c r="D347" s="97"/>
      <c r="E347" s="99">
        <v>0</v>
      </c>
      <c r="F347" s="1094"/>
      <c r="G347" s="1121"/>
      <c r="H347" s="123" t="s">
        <v>3138</v>
      </c>
      <c r="I347" s="346"/>
      <c r="J347" s="1005" t="str">
        <f t="shared" si="7"/>
        <v/>
      </c>
    </row>
    <row r="348" spans="1:10" ht="25.5">
      <c r="A348" s="1122"/>
      <c r="B348" s="1119"/>
      <c r="C348" s="123"/>
      <c r="D348" s="97"/>
      <c r="E348" s="99">
        <v>0</v>
      </c>
      <c r="F348" s="1094"/>
      <c r="G348" s="1121"/>
      <c r="H348" s="123" t="s">
        <v>3139</v>
      </c>
      <c r="I348" s="346"/>
      <c r="J348" s="1005" t="str">
        <f t="shared" si="7"/>
        <v/>
      </c>
    </row>
    <row r="349" spans="1:10" ht="38.25">
      <c r="A349" s="1122" t="s">
        <v>1821</v>
      </c>
      <c r="B349" s="1119"/>
      <c r="C349" s="123" t="s">
        <v>1822</v>
      </c>
      <c r="D349" s="97" t="s">
        <v>2755</v>
      </c>
      <c r="E349" s="1123">
        <f>SUM(E350:E355)</f>
        <v>16</v>
      </c>
      <c r="F349" s="1094"/>
      <c r="G349" s="1121">
        <f>F349*E349</f>
        <v>0</v>
      </c>
      <c r="H349" s="123"/>
      <c r="I349" s="346"/>
      <c r="J349" s="1005" t="str">
        <f t="shared" si="7"/>
        <v>CHYBNÁ CENA</v>
      </c>
    </row>
    <row r="350" spans="1:10" ht="25.5">
      <c r="A350" s="1122"/>
      <c r="B350" s="1119"/>
      <c r="C350" s="123"/>
      <c r="D350" s="97"/>
      <c r="E350" s="99">
        <v>0</v>
      </c>
      <c r="F350" s="1094"/>
      <c r="G350" s="1121"/>
      <c r="H350" s="123" t="s">
        <v>3134</v>
      </c>
      <c r="I350" s="346"/>
      <c r="J350" s="1005" t="str">
        <f t="shared" si="7"/>
        <v/>
      </c>
    </row>
    <row r="351" spans="1:10" ht="25.5">
      <c r="A351" s="1122"/>
      <c r="B351" s="1119"/>
      <c r="C351" s="123"/>
      <c r="D351" s="97"/>
      <c r="E351" s="99">
        <v>8</v>
      </c>
      <c r="F351" s="1094"/>
      <c r="G351" s="1121"/>
      <c r="H351" s="123" t="s">
        <v>3135</v>
      </c>
      <c r="I351" s="346"/>
      <c r="J351" s="1005" t="str">
        <f t="shared" si="7"/>
        <v/>
      </c>
    </row>
    <row r="352" spans="1:10" ht="25.5">
      <c r="A352" s="1122"/>
      <c r="B352" s="1119"/>
      <c r="C352" s="123"/>
      <c r="D352" s="97"/>
      <c r="E352" s="99">
        <v>8</v>
      </c>
      <c r="F352" s="1094"/>
      <c r="G352" s="1121"/>
      <c r="H352" s="123" t="s">
        <v>3136</v>
      </c>
      <c r="I352" s="346"/>
      <c r="J352" s="1005" t="str">
        <f t="shared" si="7"/>
        <v/>
      </c>
    </row>
    <row r="353" spans="1:10" ht="25.5">
      <c r="A353" s="1122"/>
      <c r="B353" s="1119"/>
      <c r="C353" s="123"/>
      <c r="D353" s="97"/>
      <c r="E353" s="99">
        <v>0</v>
      </c>
      <c r="F353" s="1094"/>
      <c r="G353" s="1121"/>
      <c r="H353" s="123" t="s">
        <v>3137</v>
      </c>
      <c r="I353" s="346"/>
      <c r="J353" s="1005" t="str">
        <f t="shared" si="7"/>
        <v/>
      </c>
    </row>
    <row r="354" spans="1:10" ht="25.5">
      <c r="A354" s="1122"/>
      <c r="B354" s="1119"/>
      <c r="C354" s="123"/>
      <c r="D354" s="97"/>
      <c r="E354" s="99">
        <v>0</v>
      </c>
      <c r="F354" s="1094"/>
      <c r="G354" s="1121"/>
      <c r="H354" s="123" t="s">
        <v>3138</v>
      </c>
      <c r="I354" s="346"/>
      <c r="J354" s="1005" t="str">
        <f t="shared" si="7"/>
        <v/>
      </c>
    </row>
    <row r="355" spans="1:10" ht="25.5">
      <c r="A355" s="1122"/>
      <c r="B355" s="1119"/>
      <c r="C355" s="123"/>
      <c r="D355" s="97"/>
      <c r="E355" s="99">
        <v>0</v>
      </c>
      <c r="F355" s="1094"/>
      <c r="G355" s="1121"/>
      <c r="H355" s="123" t="s">
        <v>3139</v>
      </c>
      <c r="I355" s="346"/>
      <c r="J355" s="1005" t="str">
        <f t="shared" si="7"/>
        <v/>
      </c>
    </row>
    <row r="356" spans="1:10" ht="127.5">
      <c r="A356" s="1122" t="s">
        <v>1823</v>
      </c>
      <c r="B356" s="1119"/>
      <c r="C356" s="1124" t="s">
        <v>238</v>
      </c>
      <c r="D356" s="97" t="s">
        <v>2755</v>
      </c>
      <c r="E356" s="1123">
        <v>1</v>
      </c>
      <c r="F356" s="1094"/>
      <c r="G356" s="1121">
        <f>F356*E356</f>
        <v>0</v>
      </c>
      <c r="H356" s="123" t="s">
        <v>1824</v>
      </c>
      <c r="I356" s="346"/>
      <c r="J356" s="1005" t="str">
        <f t="shared" si="7"/>
        <v>CHYBNÁ CENA</v>
      </c>
    </row>
    <row r="357" spans="1:10">
      <c r="A357" s="1122"/>
      <c r="B357" s="1119"/>
      <c r="C357" s="123"/>
      <c r="D357" s="97"/>
      <c r="E357" s="99"/>
      <c r="F357" s="1094"/>
      <c r="G357" s="1121"/>
      <c r="H357" s="123"/>
      <c r="I357" s="346"/>
      <c r="J357" s="1005" t="str">
        <f t="shared" si="7"/>
        <v/>
      </c>
    </row>
    <row r="358" spans="1:10">
      <c r="A358" s="1118" t="s">
        <v>1825</v>
      </c>
      <c r="B358" s="1119"/>
      <c r="C358" s="1120" t="s">
        <v>1826</v>
      </c>
      <c r="D358" s="97"/>
      <c r="E358" s="99"/>
      <c r="F358" s="1094"/>
      <c r="G358" s="1121"/>
      <c r="H358" s="123"/>
      <c r="I358" s="346"/>
      <c r="J358" s="1005" t="str">
        <f t="shared" si="7"/>
        <v/>
      </c>
    </row>
    <row r="359" spans="1:10" ht="153">
      <c r="A359" s="1122"/>
      <c r="B359" s="1119"/>
      <c r="C359" s="123"/>
      <c r="D359" s="97"/>
      <c r="E359" s="99"/>
      <c r="F359" s="1094"/>
      <c r="G359" s="1121"/>
      <c r="H359" s="123" t="s">
        <v>239</v>
      </c>
      <c r="I359" s="346"/>
      <c r="J359" s="1005" t="str">
        <f t="shared" si="7"/>
        <v/>
      </c>
    </row>
    <row r="360" spans="1:10" ht="25.5">
      <c r="A360" s="1122" t="s">
        <v>2583</v>
      </c>
      <c r="B360" s="1119"/>
      <c r="C360" s="1120" t="s">
        <v>2584</v>
      </c>
      <c r="D360" s="97"/>
      <c r="E360" s="99"/>
      <c r="F360" s="1094"/>
      <c r="G360" s="1121"/>
      <c r="H360" s="123"/>
      <c r="I360" s="346"/>
      <c r="J360" s="1005" t="str">
        <f t="shared" si="7"/>
        <v/>
      </c>
    </row>
    <row r="361" spans="1:10">
      <c r="A361" s="1122" t="s">
        <v>2585</v>
      </c>
      <c r="B361" s="1119"/>
      <c r="C361" s="123" t="s">
        <v>2586</v>
      </c>
      <c r="D361" s="97"/>
      <c r="E361" s="99"/>
      <c r="F361" s="1094"/>
      <c r="G361" s="1121"/>
      <c r="H361" s="123"/>
      <c r="I361" s="346"/>
      <c r="J361" s="1005" t="str">
        <f t="shared" si="7"/>
        <v/>
      </c>
    </row>
    <row r="362" spans="1:10" ht="63.75">
      <c r="A362" s="1122"/>
      <c r="B362" s="1119"/>
      <c r="C362" s="123"/>
      <c r="D362" s="97" t="s">
        <v>4492</v>
      </c>
      <c r="E362" s="1123">
        <v>19</v>
      </c>
      <c r="F362" s="1094"/>
      <c r="G362" s="1121">
        <f t="shared" ref="G362:G384" si="8">F362*E362</f>
        <v>0</v>
      </c>
      <c r="H362" s="123" t="s">
        <v>2587</v>
      </c>
      <c r="I362" s="346"/>
      <c r="J362" s="1005" t="str">
        <f t="shared" si="7"/>
        <v>CHYBNÁ CENA</v>
      </c>
    </row>
    <row r="363" spans="1:10">
      <c r="A363" s="1122" t="s">
        <v>2588</v>
      </c>
      <c r="B363" s="1119"/>
      <c r="C363" s="123" t="s">
        <v>2589</v>
      </c>
      <c r="D363" s="97"/>
      <c r="E363" s="1123"/>
      <c r="F363" s="1094"/>
      <c r="G363" s="1121"/>
      <c r="H363" s="123"/>
      <c r="I363" s="346"/>
      <c r="J363" s="1005" t="str">
        <f t="shared" si="7"/>
        <v/>
      </c>
    </row>
    <row r="364" spans="1:10" ht="63.75">
      <c r="A364" s="1122"/>
      <c r="B364" s="1119"/>
      <c r="C364" s="123"/>
      <c r="D364" s="97" t="s">
        <v>4492</v>
      </c>
      <c r="E364" s="1123">
        <v>222</v>
      </c>
      <c r="F364" s="1094"/>
      <c r="G364" s="1121">
        <f t="shared" si="8"/>
        <v>0</v>
      </c>
      <c r="H364" s="123" t="s">
        <v>2587</v>
      </c>
      <c r="I364" s="346"/>
      <c r="J364" s="1005" t="str">
        <f t="shared" si="7"/>
        <v>CHYBNÁ CENA</v>
      </c>
    </row>
    <row r="365" spans="1:10">
      <c r="A365" s="1122" t="s">
        <v>2590</v>
      </c>
      <c r="B365" s="1119"/>
      <c r="C365" s="123" t="s">
        <v>240</v>
      </c>
      <c r="D365" s="97"/>
      <c r="E365" s="1123"/>
      <c r="F365" s="1094"/>
      <c r="G365" s="1121"/>
      <c r="H365" s="123"/>
      <c r="I365" s="346"/>
      <c r="J365" s="1005" t="str">
        <f t="shared" si="7"/>
        <v/>
      </c>
    </row>
    <row r="366" spans="1:10" ht="63.75">
      <c r="A366" s="1122"/>
      <c r="B366" s="1119"/>
      <c r="C366" s="123"/>
      <c r="D366" s="97" t="s">
        <v>4492</v>
      </c>
      <c r="E366" s="1123">
        <v>18</v>
      </c>
      <c r="F366" s="1094"/>
      <c r="G366" s="1121">
        <f t="shared" si="8"/>
        <v>0</v>
      </c>
      <c r="H366" s="123" t="s">
        <v>2587</v>
      </c>
      <c r="I366" s="346"/>
      <c r="J366" s="1005" t="str">
        <f t="shared" si="7"/>
        <v>CHYBNÁ CENA</v>
      </c>
    </row>
    <row r="367" spans="1:10">
      <c r="A367" s="1122" t="s">
        <v>2591</v>
      </c>
      <c r="B367" s="1119"/>
      <c r="C367" s="123" t="s">
        <v>2592</v>
      </c>
      <c r="D367" s="97"/>
      <c r="E367" s="1123"/>
      <c r="F367" s="1094"/>
      <c r="G367" s="1121"/>
      <c r="H367" s="123"/>
      <c r="I367" s="346"/>
      <c r="J367" s="1005" t="str">
        <f t="shared" si="7"/>
        <v/>
      </c>
    </row>
    <row r="368" spans="1:10" ht="63.75">
      <c r="A368" s="1122"/>
      <c r="B368" s="1119"/>
      <c r="C368" s="123"/>
      <c r="D368" s="97" t="s">
        <v>4492</v>
      </c>
      <c r="E368" s="1123">
        <v>193</v>
      </c>
      <c r="F368" s="1094"/>
      <c r="G368" s="1121">
        <f t="shared" si="8"/>
        <v>0</v>
      </c>
      <c r="H368" s="123" t="s">
        <v>2587</v>
      </c>
      <c r="I368" s="346"/>
      <c r="J368" s="1005" t="str">
        <f t="shared" si="7"/>
        <v>CHYBNÁ CENA</v>
      </c>
    </row>
    <row r="369" spans="1:10">
      <c r="A369" s="1122" t="s">
        <v>2593</v>
      </c>
      <c r="B369" s="1119"/>
      <c r="C369" s="123" t="s">
        <v>2594</v>
      </c>
      <c r="D369" s="97"/>
      <c r="E369" s="1123"/>
      <c r="F369" s="1094"/>
      <c r="G369" s="1121"/>
      <c r="H369" s="123"/>
      <c r="I369" s="346"/>
      <c r="J369" s="1005" t="str">
        <f t="shared" si="7"/>
        <v/>
      </c>
    </row>
    <row r="370" spans="1:10" ht="63.75">
      <c r="A370" s="1122"/>
      <c r="B370" s="1119"/>
      <c r="C370" s="123"/>
      <c r="D370" s="97" t="s">
        <v>4492</v>
      </c>
      <c r="E370" s="1123">
        <v>169</v>
      </c>
      <c r="F370" s="1094"/>
      <c r="G370" s="1121">
        <f t="shared" si="8"/>
        <v>0</v>
      </c>
      <c r="H370" s="123" t="s">
        <v>2587</v>
      </c>
      <c r="I370" s="346"/>
      <c r="J370" s="1005" t="str">
        <f t="shared" si="7"/>
        <v>CHYBNÁ CENA</v>
      </c>
    </row>
    <row r="371" spans="1:10">
      <c r="A371" s="1122" t="s">
        <v>2595</v>
      </c>
      <c r="B371" s="1119"/>
      <c r="C371" s="123" t="s">
        <v>2596</v>
      </c>
      <c r="D371" s="97"/>
      <c r="E371" s="1123"/>
      <c r="F371" s="1094"/>
      <c r="G371" s="1121"/>
      <c r="H371" s="123"/>
      <c r="I371" s="346"/>
      <c r="J371" s="1005" t="str">
        <f t="shared" si="7"/>
        <v/>
      </c>
    </row>
    <row r="372" spans="1:10" ht="63.75">
      <c r="A372" s="1122"/>
      <c r="B372" s="1119"/>
      <c r="C372" s="123"/>
      <c r="D372" s="97" t="s">
        <v>4492</v>
      </c>
      <c r="E372" s="1123">
        <v>414</v>
      </c>
      <c r="F372" s="1094"/>
      <c r="G372" s="1121">
        <f t="shared" si="8"/>
        <v>0</v>
      </c>
      <c r="H372" s="123" t="s">
        <v>2587</v>
      </c>
      <c r="I372" s="346"/>
      <c r="J372" s="1005" t="str">
        <f t="shared" si="7"/>
        <v>CHYBNÁ CENA</v>
      </c>
    </row>
    <row r="373" spans="1:10">
      <c r="A373" s="1122" t="s">
        <v>2597</v>
      </c>
      <c r="B373" s="1119"/>
      <c r="C373" s="123" t="s">
        <v>2598</v>
      </c>
      <c r="D373" s="97"/>
      <c r="E373" s="1123"/>
      <c r="F373" s="1094"/>
      <c r="G373" s="1121"/>
      <c r="H373" s="123"/>
      <c r="I373" s="346"/>
      <c r="J373" s="1005" t="str">
        <f t="shared" si="7"/>
        <v/>
      </c>
    </row>
    <row r="374" spans="1:10" ht="63.75">
      <c r="A374" s="1122"/>
      <c r="B374" s="1119"/>
      <c r="C374" s="123"/>
      <c r="D374" s="97" t="s">
        <v>4492</v>
      </c>
      <c r="E374" s="1123">
        <v>205</v>
      </c>
      <c r="F374" s="1094"/>
      <c r="G374" s="1121">
        <f t="shared" si="8"/>
        <v>0</v>
      </c>
      <c r="H374" s="123" t="s">
        <v>2587</v>
      </c>
      <c r="I374" s="346"/>
      <c r="J374" s="1005" t="str">
        <f t="shared" si="7"/>
        <v>CHYBNÁ CENA</v>
      </c>
    </row>
    <row r="375" spans="1:10">
      <c r="A375" s="1122" t="s">
        <v>2599</v>
      </c>
      <c r="B375" s="1119"/>
      <c r="C375" s="123" t="s">
        <v>1872</v>
      </c>
      <c r="D375" s="97"/>
      <c r="E375" s="1123"/>
      <c r="F375" s="1094"/>
      <c r="G375" s="1121"/>
      <c r="H375" s="123"/>
      <c r="I375" s="346"/>
      <c r="J375" s="1005" t="str">
        <f t="shared" si="7"/>
        <v/>
      </c>
    </row>
    <row r="376" spans="1:10" ht="63.75">
      <c r="A376" s="1122"/>
      <c r="B376" s="1119"/>
      <c r="C376" s="123"/>
      <c r="D376" s="97" t="s">
        <v>4492</v>
      </c>
      <c r="E376" s="1123">
        <v>794</v>
      </c>
      <c r="F376" s="1094"/>
      <c r="G376" s="1121">
        <f t="shared" si="8"/>
        <v>0</v>
      </c>
      <c r="H376" s="123" t="s">
        <v>2587</v>
      </c>
      <c r="I376" s="346"/>
      <c r="J376" s="1005" t="str">
        <f t="shared" si="7"/>
        <v>CHYBNÁ CENA</v>
      </c>
    </row>
    <row r="377" spans="1:10">
      <c r="A377" s="1122" t="s">
        <v>1873</v>
      </c>
      <c r="B377" s="1119"/>
      <c r="C377" s="123" t="s">
        <v>1874</v>
      </c>
      <c r="D377" s="97"/>
      <c r="E377" s="1123"/>
      <c r="F377" s="1094"/>
      <c r="G377" s="1121"/>
      <c r="H377" s="123"/>
      <c r="I377" s="346"/>
      <c r="J377" s="1005" t="str">
        <f t="shared" si="7"/>
        <v/>
      </c>
    </row>
    <row r="378" spans="1:10" ht="63.75">
      <c r="A378" s="1122"/>
      <c r="B378" s="1119"/>
      <c r="C378" s="123"/>
      <c r="D378" s="97" t="s">
        <v>4492</v>
      </c>
      <c r="E378" s="1123">
        <v>979</v>
      </c>
      <c r="F378" s="1094"/>
      <c r="G378" s="1121">
        <f t="shared" si="8"/>
        <v>0</v>
      </c>
      <c r="H378" s="123" t="s">
        <v>2587</v>
      </c>
      <c r="I378" s="346"/>
      <c r="J378" s="1005" t="str">
        <f t="shared" si="7"/>
        <v>CHYBNÁ CENA</v>
      </c>
    </row>
    <row r="379" spans="1:10">
      <c r="A379" s="1122" t="s">
        <v>1875</v>
      </c>
      <c r="B379" s="1119"/>
      <c r="C379" s="123" t="s">
        <v>1876</v>
      </c>
      <c r="D379" s="97"/>
      <c r="E379" s="1123"/>
      <c r="F379" s="1094"/>
      <c r="G379" s="1121"/>
      <c r="H379" s="123"/>
      <c r="I379" s="346"/>
      <c r="J379" s="1005" t="str">
        <f t="shared" si="7"/>
        <v/>
      </c>
    </row>
    <row r="380" spans="1:10" ht="63.75">
      <c r="A380" s="1122"/>
      <c r="B380" s="1119"/>
      <c r="C380" s="123"/>
      <c r="D380" s="97" t="s">
        <v>4492</v>
      </c>
      <c r="E380" s="1123">
        <v>580</v>
      </c>
      <c r="F380" s="1094"/>
      <c r="G380" s="1121">
        <f t="shared" si="8"/>
        <v>0</v>
      </c>
      <c r="H380" s="123" t="s">
        <v>2587</v>
      </c>
      <c r="I380" s="346"/>
      <c r="J380" s="1005" t="str">
        <f t="shared" si="7"/>
        <v>CHYBNÁ CENA</v>
      </c>
    </row>
    <row r="381" spans="1:10">
      <c r="A381" s="1122" t="s">
        <v>1877</v>
      </c>
      <c r="B381" s="1119"/>
      <c r="C381" s="123" t="s">
        <v>1878</v>
      </c>
      <c r="D381" s="97"/>
      <c r="E381" s="1123"/>
      <c r="F381" s="1094"/>
      <c r="G381" s="1121"/>
      <c r="H381" s="123"/>
      <c r="I381" s="346"/>
      <c r="J381" s="1005" t="str">
        <f t="shared" si="7"/>
        <v/>
      </c>
    </row>
    <row r="382" spans="1:10" ht="63.75">
      <c r="A382" s="1122"/>
      <c r="B382" s="1119"/>
      <c r="C382" s="123"/>
      <c r="D382" s="97" t="s">
        <v>4492</v>
      </c>
      <c r="E382" s="1123">
        <v>218</v>
      </c>
      <c r="F382" s="1094"/>
      <c r="G382" s="1121">
        <f t="shared" si="8"/>
        <v>0</v>
      </c>
      <c r="H382" s="123" t="s">
        <v>2587</v>
      </c>
      <c r="I382" s="346"/>
      <c r="J382" s="1005" t="str">
        <f t="shared" si="7"/>
        <v>CHYBNÁ CENA</v>
      </c>
    </row>
    <row r="383" spans="1:10">
      <c r="A383" s="1122" t="s">
        <v>1879</v>
      </c>
      <c r="B383" s="1119"/>
      <c r="C383" s="123" t="s">
        <v>1880</v>
      </c>
      <c r="D383" s="97"/>
      <c r="E383" s="1123"/>
      <c r="F383" s="1094"/>
      <c r="G383" s="1121"/>
      <c r="H383" s="123"/>
      <c r="I383" s="346"/>
      <c r="J383" s="1005" t="str">
        <f t="shared" si="7"/>
        <v/>
      </c>
    </row>
    <row r="384" spans="1:10" ht="63.75">
      <c r="A384" s="1122"/>
      <c r="B384" s="1119"/>
      <c r="C384" s="123"/>
      <c r="D384" s="97" t="s">
        <v>4492</v>
      </c>
      <c r="E384" s="1123">
        <v>948</v>
      </c>
      <c r="F384" s="1094"/>
      <c r="G384" s="1121">
        <f t="shared" si="8"/>
        <v>0</v>
      </c>
      <c r="H384" s="123" t="s">
        <v>2587</v>
      </c>
      <c r="I384" s="346"/>
      <c r="J384" s="1005" t="str">
        <f t="shared" si="7"/>
        <v>CHYBNÁ CENA</v>
      </c>
    </row>
    <row r="385" spans="1:10">
      <c r="A385" s="1122" t="s">
        <v>1881</v>
      </c>
      <c r="B385" s="1119"/>
      <c r="C385" s="123" t="s">
        <v>1882</v>
      </c>
      <c r="D385" s="97"/>
      <c r="E385" s="1123"/>
      <c r="F385" s="1094"/>
      <c r="G385" s="1121"/>
      <c r="H385" s="123"/>
      <c r="I385" s="346"/>
      <c r="J385" s="1005" t="str">
        <f t="shared" si="7"/>
        <v/>
      </c>
    </row>
    <row r="386" spans="1:10" ht="63.75">
      <c r="A386" s="1122"/>
      <c r="B386" s="1119"/>
      <c r="C386" s="123"/>
      <c r="D386" s="97" t="s">
        <v>4492</v>
      </c>
      <c r="E386" s="1123">
        <f>SUM(E387:E393)</f>
        <v>4093</v>
      </c>
      <c r="F386" s="1094"/>
      <c r="G386" s="1121">
        <f>F386*E386</f>
        <v>0</v>
      </c>
      <c r="H386" s="123" t="s">
        <v>1883</v>
      </c>
      <c r="I386" s="346"/>
      <c r="J386" s="1005" t="str">
        <f t="shared" si="7"/>
        <v>CHYBNÁ CENA</v>
      </c>
    </row>
    <row r="387" spans="1:10" ht="25.5">
      <c r="A387" s="1122"/>
      <c r="B387" s="1119"/>
      <c r="C387" s="123"/>
      <c r="D387" s="97"/>
      <c r="E387" s="99">
        <v>302</v>
      </c>
      <c r="F387" s="1094"/>
      <c r="G387" s="1121"/>
      <c r="H387" s="123" t="s">
        <v>4736</v>
      </c>
      <c r="I387" s="346"/>
      <c r="J387" s="1005" t="str">
        <f t="shared" si="7"/>
        <v/>
      </c>
    </row>
    <row r="388" spans="1:10" ht="25.5">
      <c r="A388" s="1122"/>
      <c r="B388" s="1119"/>
      <c r="C388" s="123"/>
      <c r="D388" s="97"/>
      <c r="E388" s="99">
        <v>1002</v>
      </c>
      <c r="F388" s="1094"/>
      <c r="G388" s="1121"/>
      <c r="H388" s="123" t="s">
        <v>4737</v>
      </c>
      <c r="I388" s="346"/>
      <c r="J388" s="1005" t="str">
        <f t="shared" si="7"/>
        <v/>
      </c>
    </row>
    <row r="389" spans="1:10" ht="25.5">
      <c r="A389" s="1122"/>
      <c r="B389" s="1119"/>
      <c r="C389" s="123"/>
      <c r="D389" s="97"/>
      <c r="E389" s="99">
        <v>978</v>
      </c>
      <c r="F389" s="1094"/>
      <c r="G389" s="1121"/>
      <c r="H389" s="123" t="s">
        <v>4738</v>
      </c>
      <c r="I389" s="346"/>
      <c r="J389" s="1005" t="str">
        <f t="shared" si="7"/>
        <v/>
      </c>
    </row>
    <row r="390" spans="1:10" ht="25.5">
      <c r="A390" s="1122"/>
      <c r="B390" s="1119"/>
      <c r="C390" s="123"/>
      <c r="D390" s="97"/>
      <c r="E390" s="99">
        <v>784</v>
      </c>
      <c r="F390" s="1094"/>
      <c r="G390" s="1121"/>
      <c r="H390" s="123" t="s">
        <v>4739</v>
      </c>
      <c r="I390" s="346"/>
      <c r="J390" s="1005" t="str">
        <f t="shared" ref="J390:J453" si="9">IF((ISBLANK(D390)),"",IF(G390&lt;=0,"CHYBNÁ CENA",""))</f>
        <v/>
      </c>
    </row>
    <row r="391" spans="1:10" ht="25.5">
      <c r="A391" s="1122"/>
      <c r="B391" s="1119"/>
      <c r="C391" s="123"/>
      <c r="D391" s="97"/>
      <c r="E391" s="99">
        <v>941</v>
      </c>
      <c r="F391" s="1094"/>
      <c r="G391" s="1121"/>
      <c r="H391" s="123" t="s">
        <v>4740</v>
      </c>
      <c r="I391" s="346"/>
      <c r="J391" s="1005" t="str">
        <f t="shared" si="9"/>
        <v/>
      </c>
    </row>
    <row r="392" spans="1:10" ht="25.5">
      <c r="A392" s="1122"/>
      <c r="B392" s="1119"/>
      <c r="C392" s="123"/>
      <c r="D392" s="97"/>
      <c r="E392" s="99">
        <v>86</v>
      </c>
      <c r="F392" s="1094"/>
      <c r="G392" s="1121"/>
      <c r="H392" s="123" t="s">
        <v>4741</v>
      </c>
      <c r="I392" s="346"/>
      <c r="J392" s="1005" t="str">
        <f t="shared" si="9"/>
        <v/>
      </c>
    </row>
    <row r="393" spans="1:10" ht="25.5">
      <c r="A393" s="1122"/>
      <c r="B393" s="1119"/>
      <c r="C393" s="123"/>
      <c r="D393" s="97"/>
      <c r="E393" s="99">
        <v>0</v>
      </c>
      <c r="F393" s="1094"/>
      <c r="G393" s="1121"/>
      <c r="H393" s="123" t="s">
        <v>3167</v>
      </c>
      <c r="I393" s="346"/>
      <c r="J393" s="1005" t="str">
        <f t="shared" si="9"/>
        <v/>
      </c>
    </row>
    <row r="394" spans="1:10">
      <c r="A394" s="1122" t="s">
        <v>1884</v>
      </c>
      <c r="B394" s="1119"/>
      <c r="C394" s="123" t="s">
        <v>1885</v>
      </c>
      <c r="D394" s="97"/>
      <c r="E394" s="1123"/>
      <c r="F394" s="1094"/>
      <c r="G394" s="1121"/>
      <c r="H394" s="123"/>
      <c r="I394" s="346"/>
      <c r="J394" s="1005" t="str">
        <f t="shared" si="9"/>
        <v/>
      </c>
    </row>
    <row r="395" spans="1:10" ht="63.75">
      <c r="A395" s="1122"/>
      <c r="B395" s="1119"/>
      <c r="C395" s="123"/>
      <c r="D395" s="97" t="s">
        <v>4492</v>
      </c>
      <c r="E395" s="1123">
        <v>42</v>
      </c>
      <c r="F395" s="1094"/>
      <c r="G395" s="1121">
        <f>F395*E395</f>
        <v>0</v>
      </c>
      <c r="H395" s="123" t="s">
        <v>2587</v>
      </c>
      <c r="I395" s="346"/>
      <c r="J395" s="1005" t="str">
        <f t="shared" si="9"/>
        <v>CHYBNÁ CENA</v>
      </c>
    </row>
    <row r="396" spans="1:10">
      <c r="A396" s="1122" t="s">
        <v>1886</v>
      </c>
      <c r="B396" s="1119"/>
      <c r="C396" s="123" t="s">
        <v>1887</v>
      </c>
      <c r="D396" s="97"/>
      <c r="E396" s="1123"/>
      <c r="F396" s="1094"/>
      <c r="G396" s="1121"/>
      <c r="H396" s="123"/>
      <c r="I396" s="346"/>
      <c r="J396" s="1005" t="str">
        <f t="shared" si="9"/>
        <v/>
      </c>
    </row>
    <row r="397" spans="1:10" ht="63.75">
      <c r="A397" s="1122"/>
      <c r="B397" s="1119"/>
      <c r="C397" s="123"/>
      <c r="D397" s="97" t="s">
        <v>4492</v>
      </c>
      <c r="E397" s="1123">
        <v>127</v>
      </c>
      <c r="F397" s="1094"/>
      <c r="G397" s="1121">
        <f>F397*E397</f>
        <v>0</v>
      </c>
      <c r="H397" s="123" t="s">
        <v>2587</v>
      </c>
      <c r="I397" s="346"/>
      <c r="J397" s="1005" t="str">
        <f t="shared" si="9"/>
        <v>CHYBNÁ CENA</v>
      </c>
    </row>
    <row r="398" spans="1:10">
      <c r="A398" s="1122" t="s">
        <v>1888</v>
      </c>
      <c r="B398" s="1119"/>
      <c r="C398" s="123" t="s">
        <v>1889</v>
      </c>
      <c r="D398" s="97"/>
      <c r="E398" s="1123"/>
      <c r="F398" s="1094"/>
      <c r="G398" s="1121"/>
      <c r="H398" s="123"/>
      <c r="I398" s="346"/>
      <c r="J398" s="1005" t="str">
        <f t="shared" si="9"/>
        <v/>
      </c>
    </row>
    <row r="399" spans="1:10" ht="63.75">
      <c r="A399" s="1122"/>
      <c r="B399" s="1119"/>
      <c r="C399" s="123"/>
      <c r="D399" s="97" t="s">
        <v>4492</v>
      </c>
      <c r="E399" s="1123">
        <f>SUM(E400:E406)</f>
        <v>34348</v>
      </c>
      <c r="F399" s="1094"/>
      <c r="G399" s="1121">
        <f>F399*E399</f>
        <v>0</v>
      </c>
      <c r="H399" s="123" t="s">
        <v>1883</v>
      </c>
      <c r="I399" s="346"/>
      <c r="J399" s="1005" t="str">
        <f t="shared" si="9"/>
        <v>CHYBNÁ CENA</v>
      </c>
    </row>
    <row r="400" spans="1:10" ht="25.5">
      <c r="A400" s="1122"/>
      <c r="B400" s="1119"/>
      <c r="C400" s="123"/>
      <c r="D400" s="97"/>
      <c r="E400" s="99">
        <v>1344</v>
      </c>
      <c r="F400" s="1094"/>
      <c r="G400" s="1121"/>
      <c r="H400" s="123" t="s">
        <v>4736</v>
      </c>
      <c r="I400" s="346"/>
      <c r="J400" s="1005" t="str">
        <f t="shared" si="9"/>
        <v/>
      </c>
    </row>
    <row r="401" spans="1:10" ht="25.5">
      <c r="A401" s="1122"/>
      <c r="B401" s="1119"/>
      <c r="C401" s="123"/>
      <c r="D401" s="97"/>
      <c r="E401" s="99">
        <v>9386</v>
      </c>
      <c r="F401" s="1094"/>
      <c r="G401" s="1121"/>
      <c r="H401" s="123" t="s">
        <v>4737</v>
      </c>
      <c r="I401" s="346"/>
      <c r="J401" s="1005" t="str">
        <f t="shared" si="9"/>
        <v/>
      </c>
    </row>
    <row r="402" spans="1:10" ht="25.5">
      <c r="A402" s="1122"/>
      <c r="B402" s="1119"/>
      <c r="C402" s="123"/>
      <c r="D402" s="97"/>
      <c r="E402" s="99">
        <v>9087</v>
      </c>
      <c r="F402" s="1094"/>
      <c r="G402" s="1121"/>
      <c r="H402" s="123" t="s">
        <v>4738</v>
      </c>
      <c r="I402" s="346"/>
      <c r="J402" s="1005" t="str">
        <f t="shared" si="9"/>
        <v/>
      </c>
    </row>
    <row r="403" spans="1:10" ht="25.5">
      <c r="A403" s="1122"/>
      <c r="B403" s="1119"/>
      <c r="C403" s="123"/>
      <c r="D403" s="97"/>
      <c r="E403" s="99">
        <v>6759</v>
      </c>
      <c r="F403" s="1094"/>
      <c r="G403" s="1121"/>
      <c r="H403" s="123" t="s">
        <v>4739</v>
      </c>
      <c r="I403" s="346"/>
      <c r="J403" s="1005" t="str">
        <f t="shared" si="9"/>
        <v/>
      </c>
    </row>
    <row r="404" spans="1:10" ht="25.5">
      <c r="A404" s="1122"/>
      <c r="B404" s="1119"/>
      <c r="C404" s="123"/>
      <c r="D404" s="97"/>
      <c r="E404" s="99">
        <v>6901</v>
      </c>
      <c r="F404" s="1094"/>
      <c r="G404" s="1121"/>
      <c r="H404" s="123" t="s">
        <v>4740</v>
      </c>
      <c r="I404" s="346"/>
      <c r="J404" s="1005" t="str">
        <f t="shared" si="9"/>
        <v/>
      </c>
    </row>
    <row r="405" spans="1:10" ht="25.5">
      <c r="A405" s="1122"/>
      <c r="B405" s="1119"/>
      <c r="C405" s="123"/>
      <c r="D405" s="97"/>
      <c r="E405" s="99">
        <v>289</v>
      </c>
      <c r="F405" s="1094"/>
      <c r="G405" s="1121"/>
      <c r="H405" s="123" t="s">
        <v>4741</v>
      </c>
      <c r="I405" s="346"/>
      <c r="J405" s="1005" t="str">
        <f t="shared" si="9"/>
        <v/>
      </c>
    </row>
    <row r="406" spans="1:10" ht="25.5">
      <c r="A406" s="1122"/>
      <c r="B406" s="1119"/>
      <c r="C406" s="123"/>
      <c r="D406" s="97"/>
      <c r="E406" s="99">
        <v>582</v>
      </c>
      <c r="F406" s="1094"/>
      <c r="G406" s="1121"/>
      <c r="H406" s="123" t="s">
        <v>3167</v>
      </c>
      <c r="I406" s="346"/>
      <c r="J406" s="1005" t="str">
        <f t="shared" si="9"/>
        <v/>
      </c>
    </row>
    <row r="407" spans="1:10">
      <c r="A407" s="1122" t="s">
        <v>1890</v>
      </c>
      <c r="B407" s="1119"/>
      <c r="C407" s="123" t="s">
        <v>1891</v>
      </c>
      <c r="D407" s="97"/>
      <c r="E407" s="1123"/>
      <c r="F407" s="1094"/>
      <c r="G407" s="1121"/>
      <c r="H407" s="123"/>
      <c r="I407" s="346"/>
      <c r="J407" s="1005" t="str">
        <f t="shared" si="9"/>
        <v/>
      </c>
    </row>
    <row r="408" spans="1:10" ht="63.75">
      <c r="A408" s="1122"/>
      <c r="B408" s="1119"/>
      <c r="C408" s="123"/>
      <c r="D408" s="97" t="s">
        <v>4492</v>
      </c>
      <c r="E408" s="1123">
        <f>SUM(E409:E415)</f>
        <v>17897</v>
      </c>
      <c r="F408" s="1094"/>
      <c r="G408" s="1121">
        <f>F408*E408</f>
        <v>0</v>
      </c>
      <c r="H408" s="123" t="s">
        <v>1883</v>
      </c>
      <c r="I408" s="346"/>
      <c r="J408" s="1005" t="str">
        <f t="shared" si="9"/>
        <v>CHYBNÁ CENA</v>
      </c>
    </row>
    <row r="409" spans="1:10" ht="25.5">
      <c r="A409" s="1122"/>
      <c r="B409" s="1119"/>
      <c r="C409" s="123"/>
      <c r="D409" s="97"/>
      <c r="E409" s="99">
        <v>1675</v>
      </c>
      <c r="F409" s="1094"/>
      <c r="G409" s="1121"/>
      <c r="H409" s="123" t="s">
        <v>4736</v>
      </c>
      <c r="I409" s="346"/>
      <c r="J409" s="1005" t="str">
        <f t="shared" si="9"/>
        <v/>
      </c>
    </row>
    <row r="410" spans="1:10" ht="25.5">
      <c r="A410" s="1122"/>
      <c r="B410" s="1119"/>
      <c r="C410" s="123"/>
      <c r="D410" s="97"/>
      <c r="E410" s="99">
        <v>4983</v>
      </c>
      <c r="F410" s="1094"/>
      <c r="G410" s="1121"/>
      <c r="H410" s="123" t="s">
        <v>4737</v>
      </c>
      <c r="I410" s="346"/>
      <c r="J410" s="1005" t="str">
        <f t="shared" si="9"/>
        <v/>
      </c>
    </row>
    <row r="411" spans="1:10" ht="25.5">
      <c r="A411" s="1122"/>
      <c r="B411" s="1119"/>
      <c r="C411" s="123"/>
      <c r="D411" s="97"/>
      <c r="E411" s="99">
        <v>4463</v>
      </c>
      <c r="F411" s="1094"/>
      <c r="G411" s="1121"/>
      <c r="H411" s="123" t="s">
        <v>4738</v>
      </c>
      <c r="I411" s="346"/>
      <c r="J411" s="1005" t="str">
        <f t="shared" si="9"/>
        <v/>
      </c>
    </row>
    <row r="412" spans="1:10" ht="25.5">
      <c r="A412" s="1122"/>
      <c r="B412" s="1119"/>
      <c r="C412" s="123"/>
      <c r="D412" s="97"/>
      <c r="E412" s="99">
        <v>3136</v>
      </c>
      <c r="F412" s="1094"/>
      <c r="G412" s="1121"/>
      <c r="H412" s="123" t="s">
        <v>4739</v>
      </c>
      <c r="I412" s="346"/>
      <c r="J412" s="1005" t="str">
        <f t="shared" si="9"/>
        <v/>
      </c>
    </row>
    <row r="413" spans="1:10" ht="25.5">
      <c r="A413" s="1122"/>
      <c r="B413" s="1119"/>
      <c r="C413" s="123"/>
      <c r="D413" s="97"/>
      <c r="E413" s="99">
        <v>3284</v>
      </c>
      <c r="F413" s="1094"/>
      <c r="G413" s="1121"/>
      <c r="H413" s="123" t="s">
        <v>4740</v>
      </c>
      <c r="I413" s="346"/>
      <c r="J413" s="1005" t="str">
        <f t="shared" si="9"/>
        <v/>
      </c>
    </row>
    <row r="414" spans="1:10" ht="25.5">
      <c r="A414" s="1122"/>
      <c r="B414" s="1119"/>
      <c r="C414" s="123"/>
      <c r="D414" s="97"/>
      <c r="E414" s="99">
        <v>356</v>
      </c>
      <c r="F414" s="1094"/>
      <c r="G414" s="1121"/>
      <c r="H414" s="123" t="s">
        <v>4741</v>
      </c>
      <c r="I414" s="346"/>
      <c r="J414" s="1005" t="str">
        <f t="shared" si="9"/>
        <v/>
      </c>
    </row>
    <row r="415" spans="1:10" ht="25.5">
      <c r="A415" s="1122"/>
      <c r="B415" s="1119"/>
      <c r="C415" s="123"/>
      <c r="D415" s="97"/>
      <c r="E415" s="99">
        <v>0</v>
      </c>
      <c r="F415" s="1094"/>
      <c r="G415" s="1121"/>
      <c r="H415" s="123" t="s">
        <v>3167</v>
      </c>
      <c r="I415" s="346"/>
      <c r="J415" s="1005" t="str">
        <f t="shared" si="9"/>
        <v/>
      </c>
    </row>
    <row r="416" spans="1:10">
      <c r="A416" s="1122" t="s">
        <v>1892</v>
      </c>
      <c r="B416" s="1119"/>
      <c r="C416" s="123" t="s">
        <v>1893</v>
      </c>
      <c r="D416" s="97"/>
      <c r="E416" s="1123"/>
      <c r="F416" s="1094"/>
      <c r="G416" s="1121"/>
      <c r="H416" s="123"/>
      <c r="I416" s="346"/>
      <c r="J416" s="1005" t="str">
        <f t="shared" si="9"/>
        <v/>
      </c>
    </row>
    <row r="417" spans="1:10" ht="63.75">
      <c r="A417" s="1122"/>
      <c r="B417" s="1119"/>
      <c r="C417" s="123"/>
      <c r="D417" s="97" t="s">
        <v>4492</v>
      </c>
      <c r="E417" s="1123">
        <v>213</v>
      </c>
      <c r="F417" s="1094"/>
      <c r="G417" s="1121">
        <f>F417*E417</f>
        <v>0</v>
      </c>
      <c r="H417" s="123" t="s">
        <v>2587</v>
      </c>
      <c r="I417" s="346"/>
      <c r="J417" s="1005" t="str">
        <f t="shared" si="9"/>
        <v>CHYBNÁ CENA</v>
      </c>
    </row>
    <row r="418" spans="1:10">
      <c r="A418" s="1122" t="s">
        <v>1894</v>
      </c>
      <c r="B418" s="1119"/>
      <c r="C418" s="123" t="s">
        <v>1895</v>
      </c>
      <c r="D418" s="97"/>
      <c r="E418" s="1123"/>
      <c r="F418" s="1094"/>
      <c r="G418" s="1121"/>
      <c r="H418" s="123"/>
      <c r="I418" s="346"/>
      <c r="J418" s="1005" t="str">
        <f t="shared" si="9"/>
        <v/>
      </c>
    </row>
    <row r="419" spans="1:10" ht="63.75">
      <c r="A419" s="1122"/>
      <c r="B419" s="1119"/>
      <c r="C419" s="123"/>
      <c r="D419" s="97" t="s">
        <v>4492</v>
      </c>
      <c r="E419" s="1123">
        <v>267</v>
      </c>
      <c r="F419" s="1094"/>
      <c r="G419" s="1121">
        <f>F419*E419</f>
        <v>0</v>
      </c>
      <c r="H419" s="123" t="s">
        <v>2587</v>
      </c>
      <c r="I419" s="346"/>
      <c r="J419" s="1005" t="str">
        <f t="shared" si="9"/>
        <v>CHYBNÁ CENA</v>
      </c>
    </row>
    <row r="420" spans="1:10" ht="25.5">
      <c r="A420" s="1122" t="s">
        <v>1896</v>
      </c>
      <c r="B420" s="1119"/>
      <c r="C420" s="1120" t="s">
        <v>1897</v>
      </c>
      <c r="D420" s="97"/>
      <c r="E420" s="1123"/>
      <c r="F420" s="1094"/>
      <c r="G420" s="1121"/>
      <c r="H420" s="123"/>
      <c r="I420" s="346"/>
      <c r="J420" s="1005" t="str">
        <f t="shared" si="9"/>
        <v/>
      </c>
    </row>
    <row r="421" spans="1:10">
      <c r="A421" s="1122" t="s">
        <v>1898</v>
      </c>
      <c r="B421" s="1119"/>
      <c r="C421" s="123" t="s">
        <v>777</v>
      </c>
      <c r="D421" s="97"/>
      <c r="E421" s="1123"/>
      <c r="F421" s="1094"/>
      <c r="G421" s="1121"/>
      <c r="H421" s="123"/>
      <c r="I421" s="346"/>
      <c r="J421" s="1005" t="str">
        <f t="shared" si="9"/>
        <v/>
      </c>
    </row>
    <row r="422" spans="1:10" ht="63.75">
      <c r="A422" s="1122"/>
      <c r="B422" s="1119"/>
      <c r="C422" s="123"/>
      <c r="D422" s="97" t="s">
        <v>4492</v>
      </c>
      <c r="E422" s="1123">
        <v>282</v>
      </c>
      <c r="F422" s="1094"/>
      <c r="G422" s="1121">
        <f>F422*E422</f>
        <v>0</v>
      </c>
      <c r="H422" s="123" t="s">
        <v>2587</v>
      </c>
      <c r="I422" s="346"/>
      <c r="J422" s="1005" t="str">
        <f t="shared" si="9"/>
        <v>CHYBNÁ CENA</v>
      </c>
    </row>
    <row r="423" spans="1:10">
      <c r="A423" s="1122" t="s">
        <v>28</v>
      </c>
      <c r="B423" s="1119"/>
      <c r="C423" s="123" t="s">
        <v>29</v>
      </c>
      <c r="D423" s="97"/>
      <c r="E423" s="1123"/>
      <c r="F423" s="1094"/>
      <c r="G423" s="1121"/>
      <c r="H423" s="123"/>
      <c r="I423" s="346"/>
      <c r="J423" s="1005" t="str">
        <f t="shared" si="9"/>
        <v/>
      </c>
    </row>
    <row r="424" spans="1:10" ht="63.75">
      <c r="A424" s="1122"/>
      <c r="B424" s="1119"/>
      <c r="C424" s="123"/>
      <c r="D424" s="97" t="s">
        <v>4492</v>
      </c>
      <c r="E424" s="1123">
        <v>137</v>
      </c>
      <c r="F424" s="1094"/>
      <c r="G424" s="1121">
        <f>F424*E424</f>
        <v>0</v>
      </c>
      <c r="H424" s="123" t="s">
        <v>30</v>
      </c>
      <c r="I424" s="346"/>
      <c r="J424" s="1005" t="str">
        <f t="shared" si="9"/>
        <v>CHYBNÁ CENA</v>
      </c>
    </row>
    <row r="425" spans="1:10">
      <c r="A425" s="1122" t="s">
        <v>31</v>
      </c>
      <c r="B425" s="1119"/>
      <c r="C425" s="123" t="s">
        <v>32</v>
      </c>
      <c r="D425" s="97"/>
      <c r="E425" s="1123"/>
      <c r="F425" s="1094"/>
      <c r="G425" s="1121"/>
      <c r="H425" s="123"/>
      <c r="I425" s="346"/>
      <c r="J425" s="1005" t="str">
        <f t="shared" si="9"/>
        <v/>
      </c>
    </row>
    <row r="426" spans="1:10" ht="63.75">
      <c r="A426" s="1122"/>
      <c r="B426" s="1119"/>
      <c r="C426" s="123"/>
      <c r="D426" s="97" t="s">
        <v>4492</v>
      </c>
      <c r="E426" s="1123">
        <v>153</v>
      </c>
      <c r="F426" s="1094"/>
      <c r="G426" s="1121">
        <f>F426*E426</f>
        <v>0</v>
      </c>
      <c r="H426" s="123" t="s">
        <v>30</v>
      </c>
      <c r="I426" s="346"/>
      <c r="J426" s="1005" t="str">
        <f t="shared" si="9"/>
        <v>CHYBNÁ CENA</v>
      </c>
    </row>
    <row r="427" spans="1:10">
      <c r="A427" s="1122" t="s">
        <v>33</v>
      </c>
      <c r="B427" s="1119"/>
      <c r="C427" s="123" t="s">
        <v>34</v>
      </c>
      <c r="D427" s="97"/>
      <c r="E427" s="1123"/>
      <c r="F427" s="1094"/>
      <c r="G427" s="1121"/>
      <c r="H427" s="123"/>
      <c r="I427" s="346"/>
      <c r="J427" s="1005" t="str">
        <f t="shared" si="9"/>
        <v/>
      </c>
    </row>
    <row r="428" spans="1:10" ht="63.75">
      <c r="A428" s="1122"/>
      <c r="B428" s="1119"/>
      <c r="C428" s="123"/>
      <c r="D428" s="97" t="s">
        <v>4492</v>
      </c>
      <c r="E428" s="1123">
        <v>244</v>
      </c>
      <c r="F428" s="1094"/>
      <c r="G428" s="1121">
        <f>F428*E428</f>
        <v>0</v>
      </c>
      <c r="H428" s="123" t="s">
        <v>30</v>
      </c>
      <c r="I428" s="346"/>
      <c r="J428" s="1005" t="str">
        <f t="shared" si="9"/>
        <v>CHYBNÁ CENA</v>
      </c>
    </row>
    <row r="429" spans="1:10">
      <c r="A429" s="1122" t="s">
        <v>35</v>
      </c>
      <c r="B429" s="1119"/>
      <c r="C429" s="123" t="s">
        <v>36</v>
      </c>
      <c r="D429" s="97"/>
      <c r="E429" s="1123"/>
      <c r="F429" s="1094"/>
      <c r="G429" s="1121"/>
      <c r="H429" s="123"/>
      <c r="I429" s="346"/>
      <c r="J429" s="1005" t="str">
        <f t="shared" si="9"/>
        <v/>
      </c>
    </row>
    <row r="430" spans="1:10" ht="63.75">
      <c r="A430" s="1122"/>
      <c r="B430" s="1119"/>
      <c r="C430" s="123"/>
      <c r="D430" s="97" t="s">
        <v>4492</v>
      </c>
      <c r="E430" s="1123">
        <v>1954</v>
      </c>
      <c r="F430" s="1094"/>
      <c r="G430" s="1121">
        <f>F430*E430</f>
        <v>0</v>
      </c>
      <c r="H430" s="123" t="s">
        <v>30</v>
      </c>
      <c r="I430" s="346"/>
      <c r="J430" s="1005" t="str">
        <f t="shared" si="9"/>
        <v>CHYBNÁ CENA</v>
      </c>
    </row>
    <row r="431" spans="1:10">
      <c r="A431" s="1122" t="s">
        <v>37</v>
      </c>
      <c r="B431" s="1119"/>
      <c r="C431" s="123" t="s">
        <v>38</v>
      </c>
      <c r="D431" s="97"/>
      <c r="E431" s="1123"/>
      <c r="F431" s="1094"/>
      <c r="G431" s="1121"/>
      <c r="H431" s="123"/>
      <c r="I431" s="346"/>
      <c r="J431" s="1005" t="str">
        <f t="shared" si="9"/>
        <v/>
      </c>
    </row>
    <row r="432" spans="1:10" ht="63.75">
      <c r="A432" s="1122"/>
      <c r="B432" s="1119"/>
      <c r="C432" s="123"/>
      <c r="D432" s="97" t="s">
        <v>4492</v>
      </c>
      <c r="E432" s="1123">
        <f>SUM(E433:E438)</f>
        <v>8239</v>
      </c>
      <c r="F432" s="1094"/>
      <c r="G432" s="1121">
        <f>F432*E432</f>
        <v>0</v>
      </c>
      <c r="H432" s="123" t="s">
        <v>39</v>
      </c>
      <c r="I432" s="346"/>
      <c r="J432" s="1005" t="str">
        <f t="shared" si="9"/>
        <v>CHYBNÁ CENA</v>
      </c>
    </row>
    <row r="433" spans="1:10" ht="25.5">
      <c r="A433" s="1122"/>
      <c r="B433" s="1119"/>
      <c r="C433" s="123"/>
      <c r="D433" s="97"/>
      <c r="E433" s="99">
        <v>1492</v>
      </c>
      <c r="F433" s="1094"/>
      <c r="G433" s="1121"/>
      <c r="H433" s="123" t="s">
        <v>4736</v>
      </c>
      <c r="I433" s="346"/>
      <c r="J433" s="1005" t="str">
        <f t="shared" si="9"/>
        <v/>
      </c>
    </row>
    <row r="434" spans="1:10" ht="25.5">
      <c r="A434" s="1122"/>
      <c r="B434" s="1119"/>
      <c r="C434" s="123"/>
      <c r="D434" s="97"/>
      <c r="E434" s="99">
        <v>2766</v>
      </c>
      <c r="F434" s="1094"/>
      <c r="G434" s="1121"/>
      <c r="H434" s="123" t="s">
        <v>4737</v>
      </c>
      <c r="I434" s="346"/>
      <c r="J434" s="1005" t="str">
        <f t="shared" si="9"/>
        <v/>
      </c>
    </row>
    <row r="435" spans="1:10" ht="25.5">
      <c r="A435" s="1122"/>
      <c r="B435" s="1119"/>
      <c r="C435" s="123"/>
      <c r="D435" s="97"/>
      <c r="E435" s="99">
        <v>1824</v>
      </c>
      <c r="F435" s="1094"/>
      <c r="G435" s="1121"/>
      <c r="H435" s="123" t="s">
        <v>4738</v>
      </c>
      <c r="I435" s="346"/>
      <c r="J435" s="1005" t="str">
        <f t="shared" si="9"/>
        <v/>
      </c>
    </row>
    <row r="436" spans="1:10" ht="25.5">
      <c r="A436" s="1122"/>
      <c r="B436" s="1119"/>
      <c r="C436" s="123"/>
      <c r="D436" s="97"/>
      <c r="E436" s="99">
        <v>1023</v>
      </c>
      <c r="F436" s="1094"/>
      <c r="G436" s="1121"/>
      <c r="H436" s="123" t="s">
        <v>4739</v>
      </c>
      <c r="I436" s="346"/>
      <c r="J436" s="1005" t="str">
        <f t="shared" si="9"/>
        <v/>
      </c>
    </row>
    <row r="437" spans="1:10" ht="25.5">
      <c r="A437" s="1122"/>
      <c r="B437" s="1119"/>
      <c r="C437" s="123"/>
      <c r="D437" s="97"/>
      <c r="E437" s="99">
        <v>987</v>
      </c>
      <c r="F437" s="1094"/>
      <c r="G437" s="1121"/>
      <c r="H437" s="123" t="s">
        <v>4740</v>
      </c>
      <c r="I437" s="346"/>
      <c r="J437" s="1005" t="str">
        <f t="shared" si="9"/>
        <v/>
      </c>
    </row>
    <row r="438" spans="1:10" ht="25.5">
      <c r="A438" s="1122"/>
      <c r="B438" s="1119"/>
      <c r="C438" s="123"/>
      <c r="D438" s="97"/>
      <c r="E438" s="99">
        <v>147</v>
      </c>
      <c r="F438" s="1094"/>
      <c r="G438" s="1121"/>
      <c r="H438" s="123" t="s">
        <v>4741</v>
      </c>
      <c r="I438" s="346"/>
      <c r="J438" s="1005" t="str">
        <f t="shared" si="9"/>
        <v/>
      </c>
    </row>
    <row r="439" spans="1:10">
      <c r="A439" s="1122" t="s">
        <v>40</v>
      </c>
      <c r="B439" s="1119"/>
      <c r="C439" s="123" t="s">
        <v>41</v>
      </c>
      <c r="D439" s="97"/>
      <c r="E439" s="1123"/>
      <c r="F439" s="1094"/>
      <c r="G439" s="1121"/>
      <c r="H439" s="123"/>
      <c r="I439" s="346"/>
      <c r="J439" s="1005" t="str">
        <f t="shared" si="9"/>
        <v/>
      </c>
    </row>
    <row r="440" spans="1:10" ht="63.75">
      <c r="A440" s="1122"/>
      <c r="B440" s="1119"/>
      <c r="C440" s="123"/>
      <c r="D440" s="97" t="s">
        <v>4492</v>
      </c>
      <c r="E440" s="1123">
        <v>2135</v>
      </c>
      <c r="F440" s="1094"/>
      <c r="G440" s="1121">
        <f>F440*E440</f>
        <v>0</v>
      </c>
      <c r="H440" s="123" t="s">
        <v>30</v>
      </c>
      <c r="I440" s="346"/>
      <c r="J440" s="1005" t="str">
        <f t="shared" si="9"/>
        <v>CHYBNÁ CENA</v>
      </c>
    </row>
    <row r="441" spans="1:10">
      <c r="A441" s="1122" t="s">
        <v>42</v>
      </c>
      <c r="B441" s="1119"/>
      <c r="C441" s="123" t="s">
        <v>43</v>
      </c>
      <c r="D441" s="97"/>
      <c r="E441" s="1123"/>
      <c r="F441" s="1094"/>
      <c r="G441" s="1121"/>
      <c r="H441" s="123"/>
      <c r="I441" s="346"/>
      <c r="J441" s="1005" t="str">
        <f t="shared" si="9"/>
        <v/>
      </c>
    </row>
    <row r="442" spans="1:10" ht="63.75">
      <c r="A442" s="1122"/>
      <c r="B442" s="1119"/>
      <c r="C442" s="123"/>
      <c r="D442" s="97" t="s">
        <v>4492</v>
      </c>
      <c r="E442" s="1123">
        <v>1691</v>
      </c>
      <c r="F442" s="1094"/>
      <c r="G442" s="1121">
        <f>F442*E442</f>
        <v>0</v>
      </c>
      <c r="H442" s="123" t="s">
        <v>30</v>
      </c>
      <c r="I442" s="346"/>
      <c r="J442" s="1005" t="str">
        <f t="shared" si="9"/>
        <v>CHYBNÁ CENA</v>
      </c>
    </row>
    <row r="443" spans="1:10">
      <c r="A443" s="1122" t="s">
        <v>44</v>
      </c>
      <c r="B443" s="1119"/>
      <c r="C443" s="123" t="s">
        <v>811</v>
      </c>
      <c r="D443" s="97"/>
      <c r="E443" s="1123"/>
      <c r="F443" s="1094"/>
      <c r="G443" s="1121"/>
      <c r="H443" s="123"/>
      <c r="I443" s="346"/>
      <c r="J443" s="1005" t="str">
        <f t="shared" si="9"/>
        <v/>
      </c>
    </row>
    <row r="444" spans="1:10" ht="63.75">
      <c r="A444" s="1122"/>
      <c r="B444" s="1119"/>
      <c r="C444" s="123"/>
      <c r="D444" s="97" t="s">
        <v>4492</v>
      </c>
      <c r="E444" s="1123">
        <v>914</v>
      </c>
      <c r="F444" s="1094"/>
      <c r="G444" s="1121">
        <f>F444*E444</f>
        <v>0</v>
      </c>
      <c r="H444" s="123" t="s">
        <v>30</v>
      </c>
      <c r="I444" s="346"/>
      <c r="J444" s="1005" t="str">
        <f t="shared" si="9"/>
        <v>CHYBNÁ CENA</v>
      </c>
    </row>
    <row r="445" spans="1:10">
      <c r="A445" s="1122" t="s">
        <v>812</v>
      </c>
      <c r="B445" s="1119"/>
      <c r="C445" s="123" t="s">
        <v>813</v>
      </c>
      <c r="D445" s="97"/>
      <c r="E445" s="1123"/>
      <c r="F445" s="1094"/>
      <c r="G445" s="1121"/>
      <c r="H445" s="123"/>
      <c r="I445" s="346"/>
      <c r="J445" s="1005" t="str">
        <f t="shared" si="9"/>
        <v/>
      </c>
    </row>
    <row r="446" spans="1:10" ht="63.75">
      <c r="A446" s="1122"/>
      <c r="B446" s="1119"/>
      <c r="C446" s="123"/>
      <c r="D446" s="97" t="s">
        <v>4492</v>
      </c>
      <c r="E446" s="1123">
        <v>1088</v>
      </c>
      <c r="F446" s="1094"/>
      <c r="G446" s="1121">
        <f>F446*E446</f>
        <v>0</v>
      </c>
      <c r="H446" s="123" t="s">
        <v>30</v>
      </c>
      <c r="I446" s="346"/>
      <c r="J446" s="1005" t="str">
        <f t="shared" si="9"/>
        <v>CHYBNÁ CENA</v>
      </c>
    </row>
    <row r="447" spans="1:10">
      <c r="A447" s="1122" t="s">
        <v>814</v>
      </c>
      <c r="B447" s="1119"/>
      <c r="C447" s="123" t="s">
        <v>815</v>
      </c>
      <c r="D447" s="97"/>
      <c r="E447" s="1123"/>
      <c r="F447" s="1094"/>
      <c r="G447" s="1121"/>
      <c r="H447" s="123"/>
      <c r="I447" s="346"/>
      <c r="J447" s="1005" t="str">
        <f t="shared" si="9"/>
        <v/>
      </c>
    </row>
    <row r="448" spans="1:10" ht="63.75">
      <c r="A448" s="1122"/>
      <c r="B448" s="1119"/>
      <c r="C448" s="123"/>
      <c r="D448" s="97" t="s">
        <v>4492</v>
      </c>
      <c r="E448" s="1123">
        <v>1332</v>
      </c>
      <c r="F448" s="1094"/>
      <c r="G448" s="1121">
        <f>F448*E448</f>
        <v>0</v>
      </c>
      <c r="H448" s="123" t="s">
        <v>30</v>
      </c>
      <c r="I448" s="346"/>
      <c r="J448" s="1005" t="str">
        <f t="shared" si="9"/>
        <v>CHYBNÁ CENA</v>
      </c>
    </row>
    <row r="449" spans="1:10">
      <c r="A449" s="1122" t="s">
        <v>816</v>
      </c>
      <c r="B449" s="1119"/>
      <c r="C449" s="123" t="s">
        <v>817</v>
      </c>
      <c r="D449" s="97"/>
      <c r="E449" s="1123"/>
      <c r="F449" s="1094"/>
      <c r="G449" s="1121"/>
      <c r="H449" s="123"/>
      <c r="I449" s="346"/>
      <c r="J449" s="1005" t="str">
        <f t="shared" si="9"/>
        <v/>
      </c>
    </row>
    <row r="450" spans="1:10" ht="63.75">
      <c r="A450" s="1122"/>
      <c r="B450" s="1119"/>
      <c r="C450" s="123"/>
      <c r="D450" s="97" t="s">
        <v>4492</v>
      </c>
      <c r="E450" s="1123">
        <v>782</v>
      </c>
      <c r="F450" s="1094"/>
      <c r="G450" s="1121">
        <f>F450*E450</f>
        <v>0</v>
      </c>
      <c r="H450" s="123" t="s">
        <v>30</v>
      </c>
      <c r="I450" s="346"/>
      <c r="J450" s="1005" t="str">
        <f t="shared" si="9"/>
        <v>CHYBNÁ CENA</v>
      </c>
    </row>
    <row r="451" spans="1:10">
      <c r="A451" s="1122" t="s">
        <v>818</v>
      </c>
      <c r="B451" s="1119"/>
      <c r="C451" s="1120" t="s">
        <v>819</v>
      </c>
      <c r="D451" s="97"/>
      <c r="E451" s="1123"/>
      <c r="F451" s="1094"/>
      <c r="G451" s="1121"/>
      <c r="H451" s="123"/>
      <c r="I451" s="346"/>
      <c r="J451" s="1005" t="str">
        <f t="shared" si="9"/>
        <v/>
      </c>
    </row>
    <row r="452" spans="1:10">
      <c r="A452" s="1122" t="s">
        <v>820</v>
      </c>
      <c r="B452" s="1119"/>
      <c r="C452" s="123" t="s">
        <v>821</v>
      </c>
      <c r="D452" s="97"/>
      <c r="E452" s="1123"/>
      <c r="F452" s="1094"/>
      <c r="G452" s="1121"/>
      <c r="H452" s="123"/>
      <c r="I452" s="346"/>
      <c r="J452" s="1005" t="str">
        <f t="shared" si="9"/>
        <v/>
      </c>
    </row>
    <row r="453" spans="1:10" ht="63.75">
      <c r="A453" s="1122"/>
      <c r="B453" s="1119"/>
      <c r="C453" s="123"/>
      <c r="D453" s="97" t="s">
        <v>4492</v>
      </c>
      <c r="E453" s="1123">
        <v>1945</v>
      </c>
      <c r="F453" s="1094"/>
      <c r="G453" s="1121">
        <f>F453*E453</f>
        <v>0</v>
      </c>
      <c r="H453" s="123" t="s">
        <v>1883</v>
      </c>
      <c r="I453" s="346"/>
      <c r="J453" s="1005" t="str">
        <f t="shared" si="9"/>
        <v>CHYBNÁ CENA</v>
      </c>
    </row>
    <row r="454" spans="1:10">
      <c r="A454" s="1122"/>
      <c r="B454" s="1119"/>
      <c r="C454" s="123"/>
      <c r="D454" s="97"/>
      <c r="E454" s="1123"/>
      <c r="F454" s="1094"/>
      <c r="G454" s="1121"/>
      <c r="H454" s="123"/>
      <c r="I454" s="346"/>
      <c r="J454" s="1005" t="str">
        <f t="shared" ref="J454:J517" si="10">IF((ISBLANK(D454)),"",IF(G454&lt;=0,"CHYBNÁ CENA",""))</f>
        <v/>
      </c>
    </row>
    <row r="455" spans="1:10">
      <c r="A455" s="1122" t="s">
        <v>822</v>
      </c>
      <c r="B455" s="1119"/>
      <c r="C455" s="1120" t="s">
        <v>823</v>
      </c>
      <c r="D455" s="97"/>
      <c r="E455" s="1123"/>
      <c r="F455" s="1094"/>
      <c r="G455" s="1121"/>
      <c r="H455" s="123"/>
      <c r="I455" s="346"/>
      <c r="J455" s="1005" t="str">
        <f t="shared" si="10"/>
        <v/>
      </c>
    </row>
    <row r="456" spans="1:10">
      <c r="A456" s="1122" t="s">
        <v>824</v>
      </c>
      <c r="B456" s="1119"/>
      <c r="C456" s="123" t="s">
        <v>825</v>
      </c>
      <c r="D456" s="97"/>
      <c r="E456" s="1123"/>
      <c r="F456" s="1094"/>
      <c r="G456" s="1121"/>
      <c r="H456" s="123"/>
      <c r="I456" s="346"/>
      <c r="J456" s="1005" t="str">
        <f t="shared" si="10"/>
        <v/>
      </c>
    </row>
    <row r="457" spans="1:10" ht="63.75">
      <c r="A457" s="1122"/>
      <c r="B457" s="1119"/>
      <c r="C457" s="123"/>
      <c r="D457" s="97" t="s">
        <v>4492</v>
      </c>
      <c r="E457" s="1123">
        <v>111</v>
      </c>
      <c r="F457" s="1094"/>
      <c r="G457" s="1121">
        <f>F457*E457</f>
        <v>0</v>
      </c>
      <c r="H457" s="123" t="s">
        <v>1883</v>
      </c>
      <c r="I457" s="346"/>
      <c r="J457" s="1005" t="str">
        <f t="shared" si="10"/>
        <v>CHYBNÁ CENA</v>
      </c>
    </row>
    <row r="458" spans="1:10">
      <c r="A458" s="1122" t="s">
        <v>826</v>
      </c>
      <c r="B458" s="1119"/>
      <c r="C458" s="123" t="s">
        <v>827</v>
      </c>
      <c r="D458" s="97"/>
      <c r="E458" s="1123"/>
      <c r="F458" s="1094"/>
      <c r="G458" s="1121"/>
      <c r="H458" s="123"/>
      <c r="I458" s="346"/>
      <c r="J458" s="1005" t="str">
        <f t="shared" si="10"/>
        <v/>
      </c>
    </row>
    <row r="459" spans="1:10" ht="63.75">
      <c r="A459" s="1122"/>
      <c r="B459" s="1119"/>
      <c r="C459" s="123"/>
      <c r="D459" s="97" t="s">
        <v>4492</v>
      </c>
      <c r="E459" s="1123">
        <v>61</v>
      </c>
      <c r="F459" s="1094"/>
      <c r="G459" s="1121">
        <f>F459*E459</f>
        <v>0</v>
      </c>
      <c r="H459" s="123" t="s">
        <v>1883</v>
      </c>
      <c r="I459" s="346"/>
      <c r="J459" s="1005" t="str">
        <f t="shared" si="10"/>
        <v>CHYBNÁ CENA</v>
      </c>
    </row>
    <row r="460" spans="1:10">
      <c r="A460" s="1122" t="s">
        <v>828</v>
      </c>
      <c r="B460" s="1119"/>
      <c r="C460" s="123" t="s">
        <v>829</v>
      </c>
      <c r="D460" s="97"/>
      <c r="E460" s="1123"/>
      <c r="F460" s="1094"/>
      <c r="G460" s="1121"/>
      <c r="H460" s="123"/>
      <c r="I460" s="346"/>
      <c r="J460" s="1005" t="str">
        <f t="shared" si="10"/>
        <v/>
      </c>
    </row>
    <row r="461" spans="1:10" ht="63.75">
      <c r="A461" s="1122"/>
      <c r="B461" s="1119"/>
      <c r="C461" s="123"/>
      <c r="D461" s="97" t="s">
        <v>4492</v>
      </c>
      <c r="E461" s="1123">
        <v>93</v>
      </c>
      <c r="F461" s="1094"/>
      <c r="G461" s="1121">
        <f>F461*E461</f>
        <v>0</v>
      </c>
      <c r="H461" s="123" t="s">
        <v>1883</v>
      </c>
      <c r="I461" s="346"/>
      <c r="J461" s="1005" t="str">
        <f t="shared" si="10"/>
        <v>CHYBNÁ CENA</v>
      </c>
    </row>
    <row r="462" spans="1:10">
      <c r="A462" s="1122" t="s">
        <v>830</v>
      </c>
      <c r="B462" s="1119"/>
      <c r="C462" s="123" t="s">
        <v>831</v>
      </c>
      <c r="D462" s="97"/>
      <c r="E462" s="1123"/>
      <c r="F462" s="1094"/>
      <c r="G462" s="1121"/>
      <c r="H462" s="123"/>
      <c r="I462" s="346"/>
      <c r="J462" s="1005" t="str">
        <f t="shared" si="10"/>
        <v/>
      </c>
    </row>
    <row r="463" spans="1:10" ht="63.75">
      <c r="A463" s="1122"/>
      <c r="B463" s="1119"/>
      <c r="C463" s="123"/>
      <c r="D463" s="97" t="s">
        <v>4492</v>
      </c>
      <c r="E463" s="1123">
        <v>76</v>
      </c>
      <c r="F463" s="1094"/>
      <c r="G463" s="1121">
        <f>F463*E463</f>
        <v>0</v>
      </c>
      <c r="H463" s="123" t="s">
        <v>1883</v>
      </c>
      <c r="I463" s="346"/>
      <c r="J463" s="1005" t="str">
        <f t="shared" si="10"/>
        <v>CHYBNÁ CENA</v>
      </c>
    </row>
    <row r="464" spans="1:10">
      <c r="A464" s="1122" t="s">
        <v>832</v>
      </c>
      <c r="B464" s="1119"/>
      <c r="C464" s="123" t="s">
        <v>833</v>
      </c>
      <c r="D464" s="97"/>
      <c r="E464" s="1123"/>
      <c r="F464" s="1094"/>
      <c r="G464" s="1121"/>
      <c r="H464" s="123"/>
      <c r="I464" s="346"/>
      <c r="J464" s="1005" t="str">
        <f t="shared" si="10"/>
        <v/>
      </c>
    </row>
    <row r="465" spans="1:10" ht="63.75">
      <c r="A465" s="1122"/>
      <c r="B465" s="1119"/>
      <c r="C465" s="123"/>
      <c r="D465" s="97" t="s">
        <v>4492</v>
      </c>
      <c r="E465" s="1123">
        <v>185</v>
      </c>
      <c r="F465" s="1094"/>
      <c r="G465" s="1121">
        <f>F465*E465</f>
        <v>0</v>
      </c>
      <c r="H465" s="123" t="s">
        <v>1883</v>
      </c>
      <c r="I465" s="346"/>
      <c r="J465" s="1005" t="str">
        <f t="shared" si="10"/>
        <v>CHYBNÁ CENA</v>
      </c>
    </row>
    <row r="466" spans="1:10">
      <c r="A466" s="1122" t="s">
        <v>834</v>
      </c>
      <c r="B466" s="1119"/>
      <c r="C466" s="123" t="s">
        <v>3879</v>
      </c>
      <c r="D466" s="97"/>
      <c r="E466" s="1123"/>
      <c r="F466" s="1094"/>
      <c r="G466" s="1121"/>
      <c r="H466" s="123"/>
      <c r="I466" s="346"/>
      <c r="J466" s="1005" t="str">
        <f t="shared" si="10"/>
        <v/>
      </c>
    </row>
    <row r="467" spans="1:10" ht="63.75">
      <c r="A467" s="1122"/>
      <c r="B467" s="1119"/>
      <c r="C467" s="123"/>
      <c r="D467" s="97" t="s">
        <v>4492</v>
      </c>
      <c r="E467" s="1123">
        <v>642</v>
      </c>
      <c r="F467" s="1094"/>
      <c r="G467" s="1121">
        <f>F467*E467</f>
        <v>0</v>
      </c>
      <c r="H467" s="123" t="s">
        <v>1883</v>
      </c>
      <c r="I467" s="346"/>
      <c r="J467" s="1005" t="str">
        <f t="shared" si="10"/>
        <v>CHYBNÁ CENA</v>
      </c>
    </row>
    <row r="468" spans="1:10">
      <c r="A468" s="1122" t="s">
        <v>3880</v>
      </c>
      <c r="B468" s="1119"/>
      <c r="C468" s="123" t="s">
        <v>3881</v>
      </c>
      <c r="D468" s="97" t="s">
        <v>2755</v>
      </c>
      <c r="E468" s="1123">
        <f>SUM(E469:E474)</f>
        <v>27</v>
      </c>
      <c r="F468" s="1094"/>
      <c r="G468" s="1121">
        <f>F468*E468</f>
        <v>0</v>
      </c>
      <c r="H468" s="123"/>
      <c r="I468" s="346"/>
      <c r="J468" s="1005" t="str">
        <f t="shared" si="10"/>
        <v>CHYBNÁ CENA</v>
      </c>
    </row>
    <row r="469" spans="1:10" ht="25.5">
      <c r="A469" s="1122"/>
      <c r="B469" s="1119"/>
      <c r="C469" s="123"/>
      <c r="D469" s="97"/>
      <c r="E469" s="99">
        <v>12</v>
      </c>
      <c r="F469" s="1094"/>
      <c r="G469" s="1121"/>
      <c r="H469" s="123" t="s">
        <v>3239</v>
      </c>
      <c r="I469" s="346"/>
      <c r="J469" s="1005" t="str">
        <f t="shared" si="10"/>
        <v/>
      </c>
    </row>
    <row r="470" spans="1:10" ht="25.5">
      <c r="A470" s="1122"/>
      <c r="B470" s="1119"/>
      <c r="C470" s="123"/>
      <c r="D470" s="97"/>
      <c r="E470" s="99">
        <v>4</v>
      </c>
      <c r="F470" s="1094"/>
      <c r="G470" s="1121"/>
      <c r="H470" s="123" t="s">
        <v>3240</v>
      </c>
      <c r="I470" s="346"/>
      <c r="J470" s="1005" t="str">
        <f t="shared" si="10"/>
        <v/>
      </c>
    </row>
    <row r="471" spans="1:10" ht="25.5">
      <c r="A471" s="1122"/>
      <c r="B471" s="1119"/>
      <c r="C471" s="123"/>
      <c r="D471" s="97"/>
      <c r="E471" s="99">
        <v>2</v>
      </c>
      <c r="F471" s="1094"/>
      <c r="G471" s="1121"/>
      <c r="H471" s="123" t="s">
        <v>3241</v>
      </c>
      <c r="I471" s="346"/>
      <c r="J471" s="1005" t="str">
        <f t="shared" si="10"/>
        <v/>
      </c>
    </row>
    <row r="472" spans="1:10" ht="25.5">
      <c r="A472" s="1122"/>
      <c r="B472" s="1119"/>
      <c r="C472" s="123"/>
      <c r="D472" s="97"/>
      <c r="E472" s="99">
        <v>1</v>
      </c>
      <c r="F472" s="1094"/>
      <c r="G472" s="1121"/>
      <c r="H472" s="123" t="s">
        <v>3242</v>
      </c>
      <c r="I472" s="346"/>
      <c r="J472" s="1005" t="str">
        <f t="shared" si="10"/>
        <v/>
      </c>
    </row>
    <row r="473" spans="1:10" ht="25.5">
      <c r="A473" s="1122"/>
      <c r="B473" s="1119"/>
      <c r="C473" s="123"/>
      <c r="D473" s="97"/>
      <c r="E473" s="99">
        <v>2</v>
      </c>
      <c r="F473" s="1094"/>
      <c r="G473" s="1121"/>
      <c r="H473" s="123" t="s">
        <v>3243</v>
      </c>
      <c r="I473" s="346"/>
      <c r="J473" s="1005" t="str">
        <f t="shared" si="10"/>
        <v/>
      </c>
    </row>
    <row r="474" spans="1:10" ht="25.5">
      <c r="A474" s="1122"/>
      <c r="B474" s="1119"/>
      <c r="C474" s="123"/>
      <c r="D474" s="97"/>
      <c r="E474" s="99">
        <v>6</v>
      </c>
      <c r="F474" s="1094"/>
      <c r="G474" s="1121"/>
      <c r="H474" s="123" t="s">
        <v>3244</v>
      </c>
      <c r="I474" s="346"/>
      <c r="J474" s="1005" t="str">
        <f t="shared" si="10"/>
        <v/>
      </c>
    </row>
    <row r="475" spans="1:10">
      <c r="A475" s="1122" t="s">
        <v>3882</v>
      </c>
      <c r="B475" s="1119"/>
      <c r="C475" s="1120" t="s">
        <v>3883</v>
      </c>
      <c r="D475" s="97"/>
      <c r="E475" s="99"/>
      <c r="F475" s="1094"/>
      <c r="G475" s="1121"/>
      <c r="H475" s="123"/>
      <c r="I475" s="346"/>
      <c r="J475" s="1005" t="str">
        <f t="shared" si="10"/>
        <v/>
      </c>
    </row>
    <row r="476" spans="1:10" ht="25.5">
      <c r="A476" s="1122" t="s">
        <v>3884</v>
      </c>
      <c r="B476" s="1119"/>
      <c r="C476" s="123" t="s">
        <v>3885</v>
      </c>
      <c r="D476" s="97" t="s">
        <v>4492</v>
      </c>
      <c r="E476" s="1123">
        <f>SUM(E477:E482)</f>
        <v>109</v>
      </c>
      <c r="F476" s="1094"/>
      <c r="G476" s="1121">
        <f>F476*E476</f>
        <v>0</v>
      </c>
      <c r="H476" s="123"/>
      <c r="I476" s="346"/>
      <c r="J476" s="1005" t="str">
        <f t="shared" si="10"/>
        <v>CHYBNÁ CENA</v>
      </c>
    </row>
    <row r="477" spans="1:10" ht="25.5">
      <c r="A477" s="1122"/>
      <c r="B477" s="1119"/>
      <c r="C477" s="123"/>
      <c r="D477" s="97"/>
      <c r="E477" s="99">
        <v>48</v>
      </c>
      <c r="F477" s="1094"/>
      <c r="G477" s="1121"/>
      <c r="H477" s="123" t="s">
        <v>3886</v>
      </c>
      <c r="I477" s="346"/>
      <c r="J477" s="1005" t="str">
        <f t="shared" si="10"/>
        <v/>
      </c>
    </row>
    <row r="478" spans="1:10" ht="25.5">
      <c r="A478" s="1122"/>
      <c r="B478" s="1119"/>
      <c r="C478" s="123"/>
      <c r="D478" s="97"/>
      <c r="E478" s="99">
        <v>0</v>
      </c>
      <c r="F478" s="1094"/>
      <c r="G478" s="1121"/>
      <c r="H478" s="123" t="s">
        <v>3887</v>
      </c>
      <c r="I478" s="346"/>
      <c r="J478" s="1005" t="str">
        <f t="shared" si="10"/>
        <v/>
      </c>
    </row>
    <row r="479" spans="1:10" ht="25.5">
      <c r="A479" s="1122"/>
      <c r="B479" s="1119"/>
      <c r="C479" s="123"/>
      <c r="D479" s="97"/>
      <c r="E479" s="99">
        <v>0</v>
      </c>
      <c r="F479" s="1094"/>
      <c r="G479" s="1121"/>
      <c r="H479" s="123" t="s">
        <v>3888</v>
      </c>
      <c r="I479" s="346"/>
      <c r="J479" s="1005" t="str">
        <f t="shared" si="10"/>
        <v/>
      </c>
    </row>
    <row r="480" spans="1:10" ht="25.5">
      <c r="A480" s="1122"/>
      <c r="B480" s="1119"/>
      <c r="C480" s="123"/>
      <c r="D480" s="97"/>
      <c r="E480" s="99">
        <v>0</v>
      </c>
      <c r="F480" s="1094"/>
      <c r="G480" s="1121"/>
      <c r="H480" s="123" t="s">
        <v>3889</v>
      </c>
      <c r="I480" s="346"/>
      <c r="J480" s="1005" t="str">
        <f t="shared" si="10"/>
        <v/>
      </c>
    </row>
    <row r="481" spans="1:10" ht="25.5">
      <c r="A481" s="1122"/>
      <c r="B481" s="1119"/>
      <c r="C481" s="123"/>
      <c r="D481" s="97"/>
      <c r="E481" s="99">
        <v>0</v>
      </c>
      <c r="F481" s="1094"/>
      <c r="G481" s="1121"/>
      <c r="H481" s="123" t="s">
        <v>3890</v>
      </c>
      <c r="I481" s="346"/>
      <c r="J481" s="1005" t="str">
        <f t="shared" si="10"/>
        <v/>
      </c>
    </row>
    <row r="482" spans="1:10" ht="25.5">
      <c r="A482" s="1122"/>
      <c r="B482" s="1119"/>
      <c r="C482" s="123"/>
      <c r="D482" s="97"/>
      <c r="E482" s="99">
        <v>61</v>
      </c>
      <c r="F482" s="1094"/>
      <c r="G482" s="1121"/>
      <c r="H482" s="123" t="s">
        <v>3891</v>
      </c>
      <c r="I482" s="346"/>
      <c r="J482" s="1005" t="str">
        <f t="shared" si="10"/>
        <v/>
      </c>
    </row>
    <row r="483" spans="1:10" ht="25.5">
      <c r="A483" s="1122" t="s">
        <v>3892</v>
      </c>
      <c r="B483" s="1119"/>
      <c r="C483" s="123" t="s">
        <v>3893</v>
      </c>
      <c r="D483" s="97" t="s">
        <v>4492</v>
      </c>
      <c r="E483" s="1123">
        <f>SUM(E484:E489)</f>
        <v>638</v>
      </c>
      <c r="F483" s="1094"/>
      <c r="G483" s="1121">
        <f>F483*E483</f>
        <v>0</v>
      </c>
      <c r="H483" s="123"/>
      <c r="I483" s="346"/>
      <c r="J483" s="1005" t="str">
        <f t="shared" si="10"/>
        <v>CHYBNÁ CENA</v>
      </c>
    </row>
    <row r="484" spans="1:10" ht="25.5">
      <c r="A484" s="1122"/>
      <c r="B484" s="1119"/>
      <c r="C484" s="123"/>
      <c r="D484" s="97"/>
      <c r="E484" s="99">
        <v>101</v>
      </c>
      <c r="F484" s="1094"/>
      <c r="G484" s="1121"/>
      <c r="H484" s="123" t="s">
        <v>3886</v>
      </c>
      <c r="I484" s="346"/>
      <c r="J484" s="1005" t="str">
        <f t="shared" si="10"/>
        <v/>
      </c>
    </row>
    <row r="485" spans="1:10" ht="25.5">
      <c r="A485" s="1122"/>
      <c r="B485" s="1119"/>
      <c r="C485" s="123"/>
      <c r="D485" s="97"/>
      <c r="E485" s="99">
        <v>170</v>
      </c>
      <c r="F485" s="1094"/>
      <c r="G485" s="1121"/>
      <c r="H485" s="123" t="s">
        <v>3887</v>
      </c>
      <c r="I485" s="346"/>
      <c r="J485" s="1005" t="str">
        <f t="shared" si="10"/>
        <v/>
      </c>
    </row>
    <row r="486" spans="1:10" ht="25.5">
      <c r="A486" s="1122"/>
      <c r="B486" s="1119"/>
      <c r="C486" s="123"/>
      <c r="D486" s="97"/>
      <c r="E486" s="99">
        <v>159</v>
      </c>
      <c r="F486" s="1094"/>
      <c r="G486" s="1121"/>
      <c r="H486" s="123" t="s">
        <v>3888</v>
      </c>
      <c r="I486" s="346"/>
      <c r="J486" s="1005" t="str">
        <f t="shared" si="10"/>
        <v/>
      </c>
    </row>
    <row r="487" spans="1:10" ht="25.5">
      <c r="A487" s="1122"/>
      <c r="B487" s="1119"/>
      <c r="C487" s="123"/>
      <c r="D487" s="97"/>
      <c r="E487" s="99">
        <v>104</v>
      </c>
      <c r="F487" s="1094"/>
      <c r="G487" s="1121"/>
      <c r="H487" s="123" t="s">
        <v>3889</v>
      </c>
      <c r="I487" s="346"/>
      <c r="J487" s="1005" t="str">
        <f t="shared" si="10"/>
        <v/>
      </c>
    </row>
    <row r="488" spans="1:10" ht="25.5">
      <c r="A488" s="1122"/>
      <c r="B488" s="1119"/>
      <c r="C488" s="123"/>
      <c r="D488" s="97"/>
      <c r="E488" s="99">
        <v>104</v>
      </c>
      <c r="F488" s="1094"/>
      <c r="G488" s="1121"/>
      <c r="H488" s="123" t="s">
        <v>3890</v>
      </c>
      <c r="I488" s="346"/>
      <c r="J488" s="1005" t="str">
        <f t="shared" si="10"/>
        <v/>
      </c>
    </row>
    <row r="489" spans="1:10" ht="25.5">
      <c r="A489" s="1122"/>
      <c r="B489" s="1119"/>
      <c r="C489" s="123"/>
      <c r="D489" s="97"/>
      <c r="E489" s="99">
        <v>0</v>
      </c>
      <c r="F489" s="1094"/>
      <c r="G489" s="1121"/>
      <c r="H489" s="123" t="s">
        <v>3891</v>
      </c>
      <c r="I489" s="346"/>
      <c r="J489" s="1005" t="str">
        <f t="shared" si="10"/>
        <v/>
      </c>
    </row>
    <row r="490" spans="1:10" ht="25.5">
      <c r="A490" s="1122" t="s">
        <v>3894</v>
      </c>
      <c r="B490" s="1119"/>
      <c r="C490" s="123" t="s">
        <v>3895</v>
      </c>
      <c r="D490" s="97" t="s">
        <v>4492</v>
      </c>
      <c r="E490" s="1123">
        <f>SUM(E491:E496)</f>
        <v>113</v>
      </c>
      <c r="F490" s="1094"/>
      <c r="G490" s="1121">
        <f>F490*E490</f>
        <v>0</v>
      </c>
      <c r="H490" s="123"/>
      <c r="I490" s="346"/>
      <c r="J490" s="1005" t="str">
        <f t="shared" si="10"/>
        <v>CHYBNÁ CENA</v>
      </c>
    </row>
    <row r="491" spans="1:10" ht="25.5">
      <c r="A491" s="1122"/>
      <c r="B491" s="1119"/>
      <c r="C491" s="123"/>
      <c r="D491" s="97"/>
      <c r="E491" s="99">
        <v>107</v>
      </c>
      <c r="F491" s="1094"/>
      <c r="G491" s="1121"/>
      <c r="H491" s="123" t="s">
        <v>3886</v>
      </c>
      <c r="I491" s="346"/>
      <c r="J491" s="1005" t="str">
        <f t="shared" si="10"/>
        <v/>
      </c>
    </row>
    <row r="492" spans="1:10" ht="25.5">
      <c r="A492" s="1122"/>
      <c r="B492" s="1119"/>
      <c r="C492" s="123"/>
      <c r="D492" s="97"/>
      <c r="E492" s="99">
        <v>0</v>
      </c>
      <c r="F492" s="1094"/>
      <c r="G492" s="1121"/>
      <c r="H492" s="123" t="s">
        <v>3887</v>
      </c>
      <c r="I492" s="346"/>
      <c r="J492" s="1005" t="str">
        <f t="shared" si="10"/>
        <v/>
      </c>
    </row>
    <row r="493" spans="1:10" ht="25.5">
      <c r="A493" s="1122"/>
      <c r="B493" s="1119"/>
      <c r="C493" s="123"/>
      <c r="D493" s="97"/>
      <c r="E493" s="99">
        <v>0</v>
      </c>
      <c r="F493" s="1094"/>
      <c r="G493" s="1121"/>
      <c r="H493" s="123" t="s">
        <v>3888</v>
      </c>
      <c r="I493" s="346"/>
      <c r="J493" s="1005" t="str">
        <f t="shared" si="10"/>
        <v/>
      </c>
    </row>
    <row r="494" spans="1:10" ht="25.5">
      <c r="A494" s="1122"/>
      <c r="B494" s="1119"/>
      <c r="C494" s="123"/>
      <c r="D494" s="97"/>
      <c r="E494" s="99">
        <v>0</v>
      </c>
      <c r="F494" s="1094"/>
      <c r="G494" s="1121"/>
      <c r="H494" s="123" t="s">
        <v>3889</v>
      </c>
      <c r="I494" s="346"/>
      <c r="J494" s="1005" t="str">
        <f t="shared" si="10"/>
        <v/>
      </c>
    </row>
    <row r="495" spans="1:10" ht="25.5">
      <c r="A495" s="1122"/>
      <c r="B495" s="1119"/>
      <c r="C495" s="123"/>
      <c r="D495" s="97"/>
      <c r="E495" s="99">
        <v>0</v>
      </c>
      <c r="F495" s="1094"/>
      <c r="G495" s="1121"/>
      <c r="H495" s="123" t="s">
        <v>3890</v>
      </c>
      <c r="I495" s="346"/>
      <c r="J495" s="1005" t="str">
        <f t="shared" si="10"/>
        <v/>
      </c>
    </row>
    <row r="496" spans="1:10" ht="25.5">
      <c r="A496" s="1122"/>
      <c r="B496" s="1119"/>
      <c r="C496" s="123"/>
      <c r="D496" s="97"/>
      <c r="E496" s="99">
        <v>6</v>
      </c>
      <c r="F496" s="1094"/>
      <c r="G496" s="1121"/>
      <c r="H496" s="123" t="s">
        <v>3891</v>
      </c>
      <c r="I496" s="346"/>
      <c r="J496" s="1005" t="str">
        <f t="shared" si="10"/>
        <v/>
      </c>
    </row>
    <row r="497" spans="1:10" ht="25.5">
      <c r="A497" s="1122" t="s">
        <v>3896</v>
      </c>
      <c r="B497" s="1119"/>
      <c r="C497" s="123" t="s">
        <v>3897</v>
      </c>
      <c r="D497" s="97" t="s">
        <v>4492</v>
      </c>
      <c r="E497" s="1123">
        <f>SUM(E498:E503)</f>
        <v>54</v>
      </c>
      <c r="F497" s="1094"/>
      <c r="G497" s="1121">
        <f>F497*E497</f>
        <v>0</v>
      </c>
      <c r="H497" s="123"/>
      <c r="I497" s="346"/>
      <c r="J497" s="1005" t="str">
        <f t="shared" si="10"/>
        <v>CHYBNÁ CENA</v>
      </c>
    </row>
    <row r="498" spans="1:10" ht="25.5">
      <c r="A498" s="1122"/>
      <c r="B498" s="1119"/>
      <c r="C498" s="123"/>
      <c r="D498" s="97"/>
      <c r="E498" s="99">
        <v>0</v>
      </c>
      <c r="F498" s="1094"/>
      <c r="G498" s="1121"/>
      <c r="H498" s="123" t="s">
        <v>3886</v>
      </c>
      <c r="I498" s="346"/>
      <c r="J498" s="1005" t="str">
        <f t="shared" si="10"/>
        <v/>
      </c>
    </row>
    <row r="499" spans="1:10" ht="25.5">
      <c r="A499" s="1122"/>
      <c r="B499" s="1119"/>
      <c r="C499" s="123"/>
      <c r="D499" s="97"/>
      <c r="E499" s="99">
        <v>54</v>
      </c>
      <c r="F499" s="1094"/>
      <c r="G499" s="1121"/>
      <c r="H499" s="123" t="s">
        <v>3887</v>
      </c>
      <c r="I499" s="346"/>
      <c r="J499" s="1005" t="str">
        <f t="shared" si="10"/>
        <v/>
      </c>
    </row>
    <row r="500" spans="1:10" ht="25.5">
      <c r="A500" s="1122"/>
      <c r="B500" s="1119"/>
      <c r="C500" s="123"/>
      <c r="D500" s="97"/>
      <c r="E500" s="99">
        <v>0</v>
      </c>
      <c r="F500" s="1094"/>
      <c r="G500" s="1121"/>
      <c r="H500" s="123" t="s">
        <v>3888</v>
      </c>
      <c r="I500" s="346"/>
      <c r="J500" s="1005" t="str">
        <f t="shared" si="10"/>
        <v/>
      </c>
    </row>
    <row r="501" spans="1:10" ht="25.5">
      <c r="A501" s="1122"/>
      <c r="B501" s="1119"/>
      <c r="C501" s="123"/>
      <c r="D501" s="97"/>
      <c r="E501" s="99">
        <v>0</v>
      </c>
      <c r="F501" s="1094"/>
      <c r="G501" s="1121"/>
      <c r="H501" s="123" t="s">
        <v>3889</v>
      </c>
      <c r="I501" s="346"/>
      <c r="J501" s="1005" t="str">
        <f t="shared" si="10"/>
        <v/>
      </c>
    </row>
    <row r="502" spans="1:10" ht="25.5">
      <c r="A502" s="1122"/>
      <c r="B502" s="1119"/>
      <c r="C502" s="123"/>
      <c r="D502" s="97"/>
      <c r="E502" s="99">
        <v>0</v>
      </c>
      <c r="F502" s="1094"/>
      <c r="G502" s="1121"/>
      <c r="H502" s="123" t="s">
        <v>3890</v>
      </c>
      <c r="I502" s="346"/>
      <c r="J502" s="1005" t="str">
        <f t="shared" si="10"/>
        <v/>
      </c>
    </row>
    <row r="503" spans="1:10" ht="25.5">
      <c r="A503" s="1122"/>
      <c r="B503" s="1119"/>
      <c r="C503" s="123"/>
      <c r="D503" s="97"/>
      <c r="E503" s="99">
        <v>0</v>
      </c>
      <c r="F503" s="1094"/>
      <c r="G503" s="1121"/>
      <c r="H503" s="123" t="s">
        <v>3891</v>
      </c>
      <c r="I503" s="346"/>
      <c r="J503" s="1005" t="str">
        <f t="shared" si="10"/>
        <v/>
      </c>
    </row>
    <row r="504" spans="1:10" ht="38.25">
      <c r="A504" s="1122" t="s">
        <v>3898</v>
      </c>
      <c r="B504" s="1119"/>
      <c r="C504" s="123" t="s">
        <v>3899</v>
      </c>
      <c r="D504" s="97" t="s">
        <v>4492</v>
      </c>
      <c r="E504" s="1123">
        <f>SUM(E505:E510)</f>
        <v>324</v>
      </c>
      <c r="F504" s="1094"/>
      <c r="G504" s="1121">
        <f>F504*E504</f>
        <v>0</v>
      </c>
      <c r="H504" s="123"/>
      <c r="I504" s="346"/>
      <c r="J504" s="1005" t="str">
        <f t="shared" si="10"/>
        <v>CHYBNÁ CENA</v>
      </c>
    </row>
    <row r="505" spans="1:10" ht="25.5">
      <c r="A505" s="1122"/>
      <c r="B505" s="1119"/>
      <c r="C505" s="123"/>
      <c r="D505" s="97"/>
      <c r="E505" s="99">
        <v>146</v>
      </c>
      <c r="F505" s="1094"/>
      <c r="G505" s="1121"/>
      <c r="H505" s="123" t="s">
        <v>3886</v>
      </c>
      <c r="I505" s="346"/>
      <c r="J505" s="1005" t="str">
        <f t="shared" si="10"/>
        <v/>
      </c>
    </row>
    <row r="506" spans="1:10" ht="25.5">
      <c r="A506" s="1122"/>
      <c r="B506" s="1119"/>
      <c r="C506" s="123"/>
      <c r="D506" s="97"/>
      <c r="E506" s="99">
        <v>0</v>
      </c>
      <c r="F506" s="1094"/>
      <c r="G506" s="1121"/>
      <c r="H506" s="123" t="s">
        <v>3887</v>
      </c>
      <c r="I506" s="346"/>
      <c r="J506" s="1005" t="str">
        <f t="shared" si="10"/>
        <v/>
      </c>
    </row>
    <row r="507" spans="1:10" ht="25.5">
      <c r="A507" s="1122"/>
      <c r="B507" s="1119"/>
      <c r="C507" s="123"/>
      <c r="D507" s="97"/>
      <c r="E507" s="99">
        <v>0</v>
      </c>
      <c r="F507" s="1094"/>
      <c r="G507" s="1121"/>
      <c r="H507" s="123" t="s">
        <v>3888</v>
      </c>
      <c r="I507" s="346"/>
      <c r="J507" s="1005" t="str">
        <f t="shared" si="10"/>
        <v/>
      </c>
    </row>
    <row r="508" spans="1:10" ht="25.5">
      <c r="A508" s="1122"/>
      <c r="B508" s="1119"/>
      <c r="C508" s="123"/>
      <c r="D508" s="97"/>
      <c r="E508" s="99">
        <v>94</v>
      </c>
      <c r="F508" s="1094"/>
      <c r="G508" s="1121"/>
      <c r="H508" s="123" t="s">
        <v>3889</v>
      </c>
      <c r="I508" s="346"/>
      <c r="J508" s="1005" t="str">
        <f t="shared" si="10"/>
        <v/>
      </c>
    </row>
    <row r="509" spans="1:10" ht="25.5">
      <c r="A509" s="1122"/>
      <c r="B509" s="1119"/>
      <c r="C509" s="123"/>
      <c r="D509" s="97"/>
      <c r="E509" s="99">
        <v>0</v>
      </c>
      <c r="F509" s="1094"/>
      <c r="G509" s="1121"/>
      <c r="H509" s="123" t="s">
        <v>3890</v>
      </c>
      <c r="I509" s="346"/>
      <c r="J509" s="1005" t="str">
        <f t="shared" si="10"/>
        <v/>
      </c>
    </row>
    <row r="510" spans="1:10" ht="25.5">
      <c r="A510" s="1122"/>
      <c r="B510" s="1119"/>
      <c r="C510" s="123"/>
      <c r="D510" s="97"/>
      <c r="E510" s="99">
        <v>84</v>
      </c>
      <c r="F510" s="1094"/>
      <c r="G510" s="1121"/>
      <c r="H510" s="123" t="s">
        <v>3891</v>
      </c>
      <c r="I510" s="346"/>
      <c r="J510" s="1005" t="str">
        <f t="shared" si="10"/>
        <v/>
      </c>
    </row>
    <row r="511" spans="1:10" ht="38.25">
      <c r="A511" s="1122" t="s">
        <v>3900</v>
      </c>
      <c r="B511" s="1119"/>
      <c r="C511" s="123" t="s">
        <v>3901</v>
      </c>
      <c r="D511" s="97" t="s">
        <v>4492</v>
      </c>
      <c r="E511" s="1123">
        <f>SUM(E512:E517)</f>
        <v>41</v>
      </c>
      <c r="F511" s="1094"/>
      <c r="G511" s="1121">
        <f>F511*E511</f>
        <v>0</v>
      </c>
      <c r="H511" s="123"/>
      <c r="I511" s="346"/>
      <c r="J511" s="1005" t="str">
        <f t="shared" si="10"/>
        <v>CHYBNÁ CENA</v>
      </c>
    </row>
    <row r="512" spans="1:10" ht="25.5">
      <c r="A512" s="1122"/>
      <c r="B512" s="1119"/>
      <c r="C512" s="123"/>
      <c r="D512" s="97"/>
      <c r="E512" s="99">
        <v>0</v>
      </c>
      <c r="F512" s="1094"/>
      <c r="G512" s="1121"/>
      <c r="H512" s="123" t="s">
        <v>3886</v>
      </c>
      <c r="I512" s="346"/>
      <c r="J512" s="1005" t="str">
        <f t="shared" si="10"/>
        <v/>
      </c>
    </row>
    <row r="513" spans="1:10" ht="25.5">
      <c r="A513" s="1122"/>
      <c r="B513" s="1119"/>
      <c r="C513" s="123"/>
      <c r="D513" s="97"/>
      <c r="E513" s="99">
        <v>41</v>
      </c>
      <c r="F513" s="1094"/>
      <c r="G513" s="1121"/>
      <c r="H513" s="123" t="s">
        <v>3887</v>
      </c>
      <c r="I513" s="346"/>
      <c r="J513" s="1005" t="str">
        <f t="shared" si="10"/>
        <v/>
      </c>
    </row>
    <row r="514" spans="1:10" ht="25.5">
      <c r="A514" s="1122"/>
      <c r="B514" s="1119"/>
      <c r="C514" s="123"/>
      <c r="D514" s="97"/>
      <c r="E514" s="99">
        <v>0</v>
      </c>
      <c r="F514" s="1094"/>
      <c r="G514" s="1121"/>
      <c r="H514" s="123" t="s">
        <v>3888</v>
      </c>
      <c r="I514" s="346"/>
      <c r="J514" s="1005" t="str">
        <f t="shared" si="10"/>
        <v/>
      </c>
    </row>
    <row r="515" spans="1:10" ht="25.5">
      <c r="A515" s="1122"/>
      <c r="B515" s="1119"/>
      <c r="C515" s="123"/>
      <c r="D515" s="97"/>
      <c r="E515" s="99">
        <v>0</v>
      </c>
      <c r="F515" s="1094"/>
      <c r="G515" s="1121"/>
      <c r="H515" s="123" t="s">
        <v>3889</v>
      </c>
      <c r="I515" s="346"/>
      <c r="J515" s="1005" t="str">
        <f t="shared" si="10"/>
        <v/>
      </c>
    </row>
    <row r="516" spans="1:10" ht="25.5">
      <c r="A516" s="1122"/>
      <c r="B516" s="1119"/>
      <c r="C516" s="123"/>
      <c r="D516" s="97"/>
      <c r="E516" s="99">
        <v>0</v>
      </c>
      <c r="F516" s="1094"/>
      <c r="G516" s="1121"/>
      <c r="H516" s="123" t="s">
        <v>3890</v>
      </c>
      <c r="I516" s="346"/>
      <c r="J516" s="1005" t="str">
        <f t="shared" si="10"/>
        <v/>
      </c>
    </row>
    <row r="517" spans="1:10" ht="25.5">
      <c r="A517" s="1122"/>
      <c r="B517" s="1119"/>
      <c r="C517" s="123"/>
      <c r="D517" s="97"/>
      <c r="E517" s="99">
        <v>0</v>
      </c>
      <c r="F517" s="1094"/>
      <c r="G517" s="1121"/>
      <c r="H517" s="123" t="s">
        <v>3891</v>
      </c>
      <c r="I517" s="346"/>
      <c r="J517" s="1005" t="str">
        <f t="shared" si="10"/>
        <v/>
      </c>
    </row>
    <row r="518" spans="1:10" ht="38.25">
      <c r="A518" s="1122" t="s">
        <v>3902</v>
      </c>
      <c r="B518" s="1119"/>
      <c r="C518" s="123" t="s">
        <v>3903</v>
      </c>
      <c r="D518" s="97" t="s">
        <v>4492</v>
      </c>
      <c r="E518" s="1123">
        <f>SUM(E519:E524)</f>
        <v>514</v>
      </c>
      <c r="F518" s="1094"/>
      <c r="G518" s="1121">
        <f>F518*E518</f>
        <v>0</v>
      </c>
      <c r="H518" s="123"/>
      <c r="I518" s="346"/>
      <c r="J518" s="1005" t="str">
        <f t="shared" ref="J518:J581" si="11">IF((ISBLANK(D518)),"",IF(G518&lt;=0,"CHYBNÁ CENA",""))</f>
        <v>CHYBNÁ CENA</v>
      </c>
    </row>
    <row r="519" spans="1:10" ht="25.5">
      <c r="A519" s="1122"/>
      <c r="B519" s="1119"/>
      <c r="C519" s="123"/>
      <c r="D519" s="97"/>
      <c r="E519" s="99">
        <v>0</v>
      </c>
      <c r="F519" s="1094"/>
      <c r="G519" s="1121"/>
      <c r="H519" s="123" t="s">
        <v>3886</v>
      </c>
      <c r="I519" s="346"/>
      <c r="J519" s="1005" t="str">
        <f t="shared" si="11"/>
        <v/>
      </c>
    </row>
    <row r="520" spans="1:10" ht="25.5">
      <c r="A520" s="1122"/>
      <c r="B520" s="1119"/>
      <c r="C520" s="123"/>
      <c r="D520" s="97"/>
      <c r="E520" s="99">
        <v>138</v>
      </c>
      <c r="F520" s="1094"/>
      <c r="G520" s="1121"/>
      <c r="H520" s="123" t="s">
        <v>3887</v>
      </c>
      <c r="I520" s="346"/>
      <c r="J520" s="1005" t="str">
        <f t="shared" si="11"/>
        <v/>
      </c>
    </row>
    <row r="521" spans="1:10" ht="25.5">
      <c r="A521" s="1122"/>
      <c r="B521" s="1119"/>
      <c r="C521" s="123"/>
      <c r="D521" s="97"/>
      <c r="E521" s="99">
        <v>168</v>
      </c>
      <c r="F521" s="1094"/>
      <c r="G521" s="1121"/>
      <c r="H521" s="123" t="s">
        <v>3888</v>
      </c>
      <c r="I521" s="346"/>
      <c r="J521" s="1005" t="str">
        <f t="shared" si="11"/>
        <v/>
      </c>
    </row>
    <row r="522" spans="1:10" ht="25.5">
      <c r="A522" s="1122"/>
      <c r="B522" s="1119"/>
      <c r="C522" s="123"/>
      <c r="D522" s="97"/>
      <c r="E522" s="99">
        <v>104</v>
      </c>
      <c r="F522" s="1094"/>
      <c r="G522" s="1121"/>
      <c r="H522" s="123" t="s">
        <v>3889</v>
      </c>
      <c r="I522" s="346"/>
      <c r="J522" s="1005" t="str">
        <f t="shared" si="11"/>
        <v/>
      </c>
    </row>
    <row r="523" spans="1:10" ht="25.5">
      <c r="A523" s="1122"/>
      <c r="B523" s="1119"/>
      <c r="C523" s="123"/>
      <c r="D523" s="97"/>
      <c r="E523" s="99">
        <v>104</v>
      </c>
      <c r="F523" s="1094"/>
      <c r="G523" s="1121"/>
      <c r="H523" s="123" t="s">
        <v>3890</v>
      </c>
      <c r="I523" s="346"/>
      <c r="J523" s="1005" t="str">
        <f t="shared" si="11"/>
        <v/>
      </c>
    </row>
    <row r="524" spans="1:10" ht="25.5">
      <c r="A524" s="1122"/>
      <c r="B524" s="1119"/>
      <c r="C524" s="123"/>
      <c r="D524" s="97"/>
      <c r="E524" s="99">
        <v>0</v>
      </c>
      <c r="F524" s="1094"/>
      <c r="G524" s="1121"/>
      <c r="H524" s="123" t="s">
        <v>3891</v>
      </c>
      <c r="I524" s="346"/>
      <c r="J524" s="1005" t="str">
        <f t="shared" si="11"/>
        <v/>
      </c>
    </row>
    <row r="525" spans="1:10" ht="63.75">
      <c r="A525" s="1122" t="s">
        <v>3904</v>
      </c>
      <c r="B525" s="1119"/>
      <c r="C525" s="123" t="s">
        <v>3905</v>
      </c>
      <c r="D525" s="97" t="s">
        <v>2755</v>
      </c>
      <c r="E525" s="1123">
        <f>SUM(E526:E531)</f>
        <v>75</v>
      </c>
      <c r="F525" s="1094"/>
      <c r="G525" s="1121">
        <f>F525*E525</f>
        <v>0</v>
      </c>
      <c r="H525" s="123"/>
      <c r="I525" s="346"/>
      <c r="J525" s="1005" t="str">
        <f t="shared" si="11"/>
        <v>CHYBNÁ CENA</v>
      </c>
    </row>
    <row r="526" spans="1:10" ht="25.5">
      <c r="A526" s="1122"/>
      <c r="B526" s="1119"/>
      <c r="C526" s="123"/>
      <c r="D526" s="97"/>
      <c r="E526" s="99">
        <v>0</v>
      </c>
      <c r="F526" s="1094"/>
      <c r="G526" s="1121"/>
      <c r="H526" s="123" t="s">
        <v>3239</v>
      </c>
      <c r="I526" s="346"/>
      <c r="J526" s="1005" t="str">
        <f t="shared" si="11"/>
        <v/>
      </c>
    </row>
    <row r="527" spans="1:10" ht="25.5">
      <c r="A527" s="1122"/>
      <c r="B527" s="1119"/>
      <c r="C527" s="123"/>
      <c r="D527" s="97"/>
      <c r="E527" s="99">
        <v>36</v>
      </c>
      <c r="F527" s="1094"/>
      <c r="G527" s="1121"/>
      <c r="H527" s="123" t="s">
        <v>3240</v>
      </c>
      <c r="I527" s="346"/>
      <c r="J527" s="1005" t="str">
        <f t="shared" si="11"/>
        <v/>
      </c>
    </row>
    <row r="528" spans="1:10" ht="25.5">
      <c r="A528" s="1122"/>
      <c r="B528" s="1119"/>
      <c r="C528" s="123"/>
      <c r="D528" s="97"/>
      <c r="E528" s="99">
        <v>37</v>
      </c>
      <c r="F528" s="1094"/>
      <c r="G528" s="1121"/>
      <c r="H528" s="123" t="s">
        <v>3241</v>
      </c>
      <c r="I528" s="346"/>
      <c r="J528" s="1005" t="str">
        <f t="shared" si="11"/>
        <v/>
      </c>
    </row>
    <row r="529" spans="1:10" ht="25.5">
      <c r="A529" s="1122"/>
      <c r="B529" s="1119"/>
      <c r="C529" s="123"/>
      <c r="D529" s="97"/>
      <c r="E529" s="99">
        <v>0</v>
      </c>
      <c r="F529" s="1094"/>
      <c r="G529" s="1121"/>
      <c r="H529" s="123" t="s">
        <v>3242</v>
      </c>
      <c r="I529" s="346"/>
      <c r="J529" s="1005" t="str">
        <f t="shared" si="11"/>
        <v/>
      </c>
    </row>
    <row r="530" spans="1:10" ht="25.5">
      <c r="A530" s="1122"/>
      <c r="B530" s="1119"/>
      <c r="C530" s="123"/>
      <c r="D530" s="97"/>
      <c r="E530" s="99">
        <v>2</v>
      </c>
      <c r="F530" s="1094"/>
      <c r="G530" s="1121"/>
      <c r="H530" s="123" t="s">
        <v>3243</v>
      </c>
      <c r="I530" s="346"/>
      <c r="J530" s="1005" t="str">
        <f t="shared" si="11"/>
        <v/>
      </c>
    </row>
    <row r="531" spans="1:10" ht="25.5">
      <c r="A531" s="1122"/>
      <c r="B531" s="1119"/>
      <c r="C531" s="123"/>
      <c r="D531" s="97"/>
      <c r="E531" s="99">
        <v>0</v>
      </c>
      <c r="F531" s="1094"/>
      <c r="G531" s="1121"/>
      <c r="H531" s="123" t="s">
        <v>3244</v>
      </c>
      <c r="I531" s="346"/>
      <c r="J531" s="1005" t="str">
        <f t="shared" si="11"/>
        <v/>
      </c>
    </row>
    <row r="532" spans="1:10" ht="25.5">
      <c r="A532" s="1122" t="s">
        <v>3906</v>
      </c>
      <c r="B532" s="1119"/>
      <c r="C532" s="123" t="s">
        <v>3907</v>
      </c>
      <c r="D532" s="97" t="s">
        <v>4492</v>
      </c>
      <c r="E532" s="1123">
        <f>SUM(E533:E538)</f>
        <v>158</v>
      </c>
      <c r="F532" s="1094"/>
      <c r="G532" s="1121">
        <f>F532*E532</f>
        <v>0</v>
      </c>
      <c r="H532" s="123"/>
      <c r="I532" s="346"/>
      <c r="J532" s="1005" t="str">
        <f t="shared" si="11"/>
        <v>CHYBNÁ CENA</v>
      </c>
    </row>
    <row r="533" spans="1:10" ht="25.5">
      <c r="A533" s="1122"/>
      <c r="B533" s="1119"/>
      <c r="C533" s="123"/>
      <c r="D533" s="97"/>
      <c r="E533" s="99">
        <v>0</v>
      </c>
      <c r="F533" s="1094"/>
      <c r="G533" s="1121"/>
      <c r="H533" s="123" t="s">
        <v>3886</v>
      </c>
      <c r="I533" s="346"/>
      <c r="J533" s="1005" t="str">
        <f t="shared" si="11"/>
        <v/>
      </c>
    </row>
    <row r="534" spans="1:10" ht="25.5">
      <c r="A534" s="1122"/>
      <c r="B534" s="1119"/>
      <c r="C534" s="123"/>
      <c r="D534" s="97"/>
      <c r="E534" s="99">
        <v>70</v>
      </c>
      <c r="F534" s="1094"/>
      <c r="G534" s="1121"/>
      <c r="H534" s="123" t="s">
        <v>3887</v>
      </c>
      <c r="I534" s="346"/>
      <c r="J534" s="1005" t="str">
        <f t="shared" si="11"/>
        <v/>
      </c>
    </row>
    <row r="535" spans="1:10" ht="25.5">
      <c r="A535" s="1122"/>
      <c r="B535" s="1119"/>
      <c r="C535" s="123"/>
      <c r="D535" s="97"/>
      <c r="E535" s="99">
        <v>84</v>
      </c>
      <c r="F535" s="1094"/>
      <c r="G535" s="1121"/>
      <c r="H535" s="123" t="s">
        <v>3888</v>
      </c>
      <c r="I535" s="346"/>
      <c r="J535" s="1005" t="str">
        <f t="shared" si="11"/>
        <v/>
      </c>
    </row>
    <row r="536" spans="1:10" ht="25.5">
      <c r="A536" s="1122"/>
      <c r="B536" s="1119"/>
      <c r="C536" s="123"/>
      <c r="D536" s="97"/>
      <c r="E536" s="99">
        <v>0</v>
      </c>
      <c r="F536" s="1094"/>
      <c r="G536" s="1121"/>
      <c r="H536" s="123" t="s">
        <v>3889</v>
      </c>
      <c r="I536" s="346"/>
      <c r="J536" s="1005" t="str">
        <f t="shared" si="11"/>
        <v/>
      </c>
    </row>
    <row r="537" spans="1:10" ht="25.5">
      <c r="A537" s="1122"/>
      <c r="B537" s="1119"/>
      <c r="C537" s="123"/>
      <c r="D537" s="97"/>
      <c r="E537" s="99">
        <v>4</v>
      </c>
      <c r="F537" s="1094"/>
      <c r="G537" s="1121"/>
      <c r="H537" s="123" t="s">
        <v>3890</v>
      </c>
      <c r="I537" s="346"/>
      <c r="J537" s="1005" t="str">
        <f t="shared" si="11"/>
        <v/>
      </c>
    </row>
    <row r="538" spans="1:10" ht="25.5">
      <c r="A538" s="1122"/>
      <c r="B538" s="1119"/>
      <c r="C538" s="123"/>
      <c r="D538" s="97"/>
      <c r="E538" s="99">
        <v>0</v>
      </c>
      <c r="F538" s="1094"/>
      <c r="G538" s="1121"/>
      <c r="H538" s="123" t="s">
        <v>3891</v>
      </c>
      <c r="I538" s="346"/>
      <c r="J538" s="1005" t="str">
        <f t="shared" si="11"/>
        <v/>
      </c>
    </row>
    <row r="539" spans="1:10" ht="25.5">
      <c r="A539" s="1122" t="s">
        <v>3908</v>
      </c>
      <c r="B539" s="1119"/>
      <c r="C539" s="123" t="s">
        <v>3909</v>
      </c>
      <c r="D539" s="97" t="s">
        <v>4492</v>
      </c>
      <c r="E539" s="1123">
        <f>SUM(E540:E545)</f>
        <v>580</v>
      </c>
      <c r="F539" s="1094"/>
      <c r="G539" s="1121">
        <f>F539*E539</f>
        <v>0</v>
      </c>
      <c r="H539" s="123"/>
      <c r="I539" s="346"/>
      <c r="J539" s="1005" t="str">
        <f t="shared" si="11"/>
        <v>CHYBNÁ CENA</v>
      </c>
    </row>
    <row r="540" spans="1:10" ht="25.5">
      <c r="A540" s="1122"/>
      <c r="B540" s="1119"/>
      <c r="C540" s="123"/>
      <c r="D540" s="97"/>
      <c r="E540" s="99">
        <v>23</v>
      </c>
      <c r="F540" s="1094"/>
      <c r="G540" s="1121"/>
      <c r="H540" s="123" t="s">
        <v>3886</v>
      </c>
      <c r="I540" s="346"/>
      <c r="J540" s="1005" t="str">
        <f t="shared" si="11"/>
        <v/>
      </c>
    </row>
    <row r="541" spans="1:10" ht="25.5">
      <c r="A541" s="1122"/>
      <c r="B541" s="1119"/>
      <c r="C541" s="123"/>
      <c r="D541" s="97"/>
      <c r="E541" s="99">
        <v>136</v>
      </c>
      <c r="F541" s="1094"/>
      <c r="G541" s="1121"/>
      <c r="H541" s="123" t="s">
        <v>3887</v>
      </c>
      <c r="I541" s="346"/>
      <c r="J541" s="1005" t="str">
        <f t="shared" si="11"/>
        <v/>
      </c>
    </row>
    <row r="542" spans="1:10" ht="25.5">
      <c r="A542" s="1122"/>
      <c r="B542" s="1119"/>
      <c r="C542" s="123"/>
      <c r="D542" s="97"/>
      <c r="E542" s="99">
        <v>148</v>
      </c>
      <c r="F542" s="1094"/>
      <c r="G542" s="1121"/>
      <c r="H542" s="123" t="s">
        <v>3888</v>
      </c>
      <c r="I542" s="346"/>
      <c r="J542" s="1005" t="str">
        <f t="shared" si="11"/>
        <v/>
      </c>
    </row>
    <row r="543" spans="1:10" ht="25.5">
      <c r="A543" s="1122"/>
      <c r="B543" s="1119"/>
      <c r="C543" s="123"/>
      <c r="D543" s="97"/>
      <c r="E543" s="99">
        <v>133</v>
      </c>
      <c r="F543" s="1094"/>
      <c r="G543" s="1121"/>
      <c r="H543" s="123" t="s">
        <v>3889</v>
      </c>
      <c r="I543" s="346"/>
      <c r="J543" s="1005" t="str">
        <f t="shared" si="11"/>
        <v/>
      </c>
    </row>
    <row r="544" spans="1:10" ht="25.5">
      <c r="A544" s="1122"/>
      <c r="B544" s="1119"/>
      <c r="C544" s="123"/>
      <c r="D544" s="97"/>
      <c r="E544" s="99">
        <v>137</v>
      </c>
      <c r="F544" s="1094"/>
      <c r="G544" s="1121"/>
      <c r="H544" s="123" t="s">
        <v>3890</v>
      </c>
      <c r="I544" s="346"/>
      <c r="J544" s="1005" t="str">
        <f t="shared" si="11"/>
        <v/>
      </c>
    </row>
    <row r="545" spans="1:10" ht="25.5">
      <c r="A545" s="1122"/>
      <c r="B545" s="1119"/>
      <c r="C545" s="123"/>
      <c r="D545" s="97"/>
      <c r="E545" s="99">
        <v>3</v>
      </c>
      <c r="F545" s="1094"/>
      <c r="G545" s="1121"/>
      <c r="H545" s="123" t="s">
        <v>3891</v>
      </c>
      <c r="I545" s="346"/>
      <c r="J545" s="1005" t="str">
        <f t="shared" si="11"/>
        <v/>
      </c>
    </row>
    <row r="546" spans="1:10" ht="63.75">
      <c r="A546" s="1122" t="s">
        <v>3910</v>
      </c>
      <c r="B546" s="1119"/>
      <c r="C546" s="123" t="s">
        <v>3911</v>
      </c>
      <c r="D546" s="97" t="s">
        <v>2755</v>
      </c>
      <c r="E546" s="1123">
        <f>SUM(E547:E552)</f>
        <v>12</v>
      </c>
      <c r="F546" s="1094"/>
      <c r="G546" s="1121">
        <f>F546*E546</f>
        <v>0</v>
      </c>
      <c r="H546" s="123"/>
      <c r="I546" s="346"/>
      <c r="J546" s="1005" t="str">
        <f t="shared" si="11"/>
        <v>CHYBNÁ CENA</v>
      </c>
    </row>
    <row r="547" spans="1:10" ht="25.5">
      <c r="A547" s="1122"/>
      <c r="B547" s="1119"/>
      <c r="C547" s="123"/>
      <c r="D547" s="97"/>
      <c r="E547" s="99">
        <v>0</v>
      </c>
      <c r="F547" s="1094"/>
      <c r="G547" s="1121"/>
      <c r="H547" s="123" t="s">
        <v>3239</v>
      </c>
      <c r="I547" s="346"/>
      <c r="J547" s="1005" t="str">
        <f t="shared" si="11"/>
        <v/>
      </c>
    </row>
    <row r="548" spans="1:10" ht="25.5">
      <c r="A548" s="1122"/>
      <c r="B548" s="1119"/>
      <c r="C548" s="123"/>
      <c r="D548" s="97"/>
      <c r="E548" s="99">
        <v>12</v>
      </c>
      <c r="F548" s="1094"/>
      <c r="G548" s="1121"/>
      <c r="H548" s="123" t="s">
        <v>3240</v>
      </c>
      <c r="I548" s="346"/>
      <c r="J548" s="1005" t="str">
        <f t="shared" si="11"/>
        <v/>
      </c>
    </row>
    <row r="549" spans="1:10" ht="25.5">
      <c r="A549" s="1122"/>
      <c r="B549" s="1119"/>
      <c r="C549" s="123"/>
      <c r="D549" s="97"/>
      <c r="E549" s="99">
        <v>0</v>
      </c>
      <c r="F549" s="1094"/>
      <c r="G549" s="1121"/>
      <c r="H549" s="123" t="s">
        <v>3241</v>
      </c>
      <c r="I549" s="346"/>
      <c r="J549" s="1005" t="str">
        <f t="shared" si="11"/>
        <v/>
      </c>
    </row>
    <row r="550" spans="1:10" ht="25.5">
      <c r="A550" s="1122"/>
      <c r="B550" s="1119"/>
      <c r="C550" s="123"/>
      <c r="D550" s="97"/>
      <c r="E550" s="99">
        <v>0</v>
      </c>
      <c r="F550" s="1094"/>
      <c r="G550" s="1121"/>
      <c r="H550" s="123" t="s">
        <v>3242</v>
      </c>
      <c r="I550" s="346"/>
      <c r="J550" s="1005" t="str">
        <f t="shared" si="11"/>
        <v/>
      </c>
    </row>
    <row r="551" spans="1:10" ht="25.5">
      <c r="A551" s="1122"/>
      <c r="B551" s="1119"/>
      <c r="C551" s="123"/>
      <c r="D551" s="97"/>
      <c r="E551" s="99">
        <v>0</v>
      </c>
      <c r="F551" s="1094"/>
      <c r="G551" s="1121"/>
      <c r="H551" s="123" t="s">
        <v>3243</v>
      </c>
      <c r="I551" s="346"/>
      <c r="J551" s="1005" t="str">
        <f t="shared" si="11"/>
        <v/>
      </c>
    </row>
    <row r="552" spans="1:10" ht="25.5">
      <c r="A552" s="1122"/>
      <c r="B552" s="1119"/>
      <c r="C552" s="123"/>
      <c r="D552" s="97"/>
      <c r="E552" s="99">
        <v>0</v>
      </c>
      <c r="F552" s="1094"/>
      <c r="G552" s="1121"/>
      <c r="H552" s="123" t="s">
        <v>3244</v>
      </c>
      <c r="I552" s="346"/>
      <c r="J552" s="1005" t="str">
        <f t="shared" si="11"/>
        <v/>
      </c>
    </row>
    <row r="553" spans="1:10" ht="25.5">
      <c r="A553" s="1122" t="s">
        <v>3912</v>
      </c>
      <c r="B553" s="1119"/>
      <c r="C553" s="123" t="s">
        <v>3913</v>
      </c>
      <c r="D553" s="97"/>
      <c r="E553" s="99"/>
      <c r="F553" s="1094"/>
      <c r="G553" s="1121"/>
      <c r="H553" s="123"/>
      <c r="I553" s="346"/>
      <c r="J553" s="1005" t="str">
        <f t="shared" si="11"/>
        <v/>
      </c>
    </row>
    <row r="554" spans="1:10" ht="51">
      <c r="A554" s="1122"/>
      <c r="B554" s="1119"/>
      <c r="C554" s="123"/>
      <c r="D554" s="97" t="s">
        <v>4492</v>
      </c>
      <c r="E554" s="1123">
        <v>122</v>
      </c>
      <c r="F554" s="1094"/>
      <c r="G554" s="1121">
        <f>F554*E554</f>
        <v>0</v>
      </c>
      <c r="H554" s="123" t="s">
        <v>3914</v>
      </c>
      <c r="I554" s="346"/>
      <c r="J554" s="1005" t="str">
        <f t="shared" si="11"/>
        <v>CHYBNÁ CENA</v>
      </c>
    </row>
    <row r="555" spans="1:10">
      <c r="A555" s="1122" t="s">
        <v>3915</v>
      </c>
      <c r="B555" s="1119"/>
      <c r="C555" s="123" t="s">
        <v>3916</v>
      </c>
      <c r="D555" s="97"/>
      <c r="E555" s="99"/>
      <c r="F555" s="1094"/>
      <c r="G555" s="1121"/>
      <c r="H555" s="123"/>
      <c r="I555" s="346"/>
      <c r="J555" s="1005" t="str">
        <f t="shared" si="11"/>
        <v/>
      </c>
    </row>
    <row r="556" spans="1:10" ht="51">
      <c r="A556" s="1122"/>
      <c r="B556" s="1119"/>
      <c r="C556" s="123"/>
      <c r="D556" s="97" t="s">
        <v>4492</v>
      </c>
      <c r="E556" s="1123">
        <v>1787</v>
      </c>
      <c r="F556" s="1094"/>
      <c r="G556" s="1121">
        <f>F556*E556</f>
        <v>0</v>
      </c>
      <c r="H556" s="123" t="s">
        <v>3914</v>
      </c>
      <c r="I556" s="346"/>
      <c r="J556" s="1005" t="str">
        <f t="shared" si="11"/>
        <v>CHYBNÁ CENA</v>
      </c>
    </row>
    <row r="557" spans="1:10">
      <c r="A557" s="1122" t="s">
        <v>3917</v>
      </c>
      <c r="B557" s="1119"/>
      <c r="C557" s="123" t="s">
        <v>3918</v>
      </c>
      <c r="D557" s="97"/>
      <c r="E557" s="99"/>
      <c r="F557" s="1094"/>
      <c r="G557" s="1121"/>
      <c r="H557" s="123"/>
      <c r="I557" s="346"/>
      <c r="J557" s="1005" t="str">
        <f t="shared" si="11"/>
        <v/>
      </c>
    </row>
    <row r="558" spans="1:10" ht="51">
      <c r="A558" s="1122"/>
      <c r="B558" s="1119"/>
      <c r="C558" s="123"/>
      <c r="D558" s="97" t="s">
        <v>4492</v>
      </c>
      <c r="E558" s="1123">
        <v>3264</v>
      </c>
      <c r="F558" s="1094"/>
      <c r="G558" s="1121">
        <f>F558*E558</f>
        <v>0</v>
      </c>
      <c r="H558" s="123" t="s">
        <v>3914</v>
      </c>
      <c r="I558" s="346"/>
      <c r="J558" s="1005" t="str">
        <f t="shared" si="11"/>
        <v>CHYBNÁ CENA</v>
      </c>
    </row>
    <row r="559" spans="1:10">
      <c r="A559" s="1122" t="s">
        <v>3919</v>
      </c>
      <c r="B559" s="1119"/>
      <c r="C559" s="123" t="s">
        <v>1592</v>
      </c>
      <c r="D559" s="97"/>
      <c r="E559" s="99"/>
      <c r="F559" s="1094"/>
      <c r="G559" s="1121"/>
      <c r="H559" s="123"/>
      <c r="I559" s="346"/>
      <c r="J559" s="1005" t="str">
        <f t="shared" si="11"/>
        <v/>
      </c>
    </row>
    <row r="560" spans="1:10">
      <c r="A560" s="1122" t="s">
        <v>3920</v>
      </c>
      <c r="B560" s="1119"/>
      <c r="C560" s="123" t="s">
        <v>1592</v>
      </c>
      <c r="D560" s="97"/>
      <c r="E560" s="99"/>
      <c r="F560" s="1094"/>
      <c r="G560" s="1121"/>
      <c r="H560" s="123"/>
      <c r="I560" s="346"/>
      <c r="J560" s="1005" t="str">
        <f t="shared" si="11"/>
        <v/>
      </c>
    </row>
    <row r="561" spans="1:10" ht="25.5">
      <c r="A561" s="1122" t="s">
        <v>3921</v>
      </c>
      <c r="B561" s="1119"/>
      <c r="C561" s="123" t="s">
        <v>3922</v>
      </c>
      <c r="D561" s="97"/>
      <c r="E561" s="99"/>
      <c r="F561" s="1094"/>
      <c r="G561" s="1121"/>
      <c r="H561" s="123"/>
      <c r="I561" s="346"/>
      <c r="J561" s="1005" t="str">
        <f t="shared" si="11"/>
        <v/>
      </c>
    </row>
    <row r="562" spans="1:10" ht="38.25">
      <c r="A562" s="1122"/>
      <c r="B562" s="1119"/>
      <c r="C562" s="123"/>
      <c r="D562" s="97" t="s">
        <v>2755</v>
      </c>
      <c r="E562" s="1123">
        <v>15840</v>
      </c>
      <c r="F562" s="1094"/>
      <c r="G562" s="1121">
        <f>F562*E562</f>
        <v>0</v>
      </c>
      <c r="H562" s="123" t="s">
        <v>3923</v>
      </c>
      <c r="I562" s="346"/>
      <c r="J562" s="1005" t="str">
        <f t="shared" si="11"/>
        <v>CHYBNÁ CENA</v>
      </c>
    </row>
    <row r="563" spans="1:10" ht="25.5">
      <c r="A563" s="1122" t="s">
        <v>3924</v>
      </c>
      <c r="B563" s="1119"/>
      <c r="C563" s="123" t="s">
        <v>3925</v>
      </c>
      <c r="D563" s="97" t="s">
        <v>2755</v>
      </c>
      <c r="E563" s="1123">
        <f>SUM(E564:E569)</f>
        <v>12</v>
      </c>
      <c r="F563" s="1094"/>
      <c r="G563" s="1121">
        <f>F563*E563</f>
        <v>0</v>
      </c>
      <c r="H563" s="123"/>
      <c r="I563" s="346"/>
      <c r="J563" s="1005" t="str">
        <f t="shared" si="11"/>
        <v>CHYBNÁ CENA</v>
      </c>
    </row>
    <row r="564" spans="1:10" ht="25.5">
      <c r="A564" s="1122"/>
      <c r="B564" s="1119"/>
      <c r="C564" s="123"/>
      <c r="D564" s="97"/>
      <c r="E564" s="99">
        <v>2</v>
      </c>
      <c r="F564" s="1094"/>
      <c r="G564" s="1121"/>
      <c r="H564" s="123" t="s">
        <v>3926</v>
      </c>
      <c r="I564" s="346"/>
      <c r="J564" s="1005" t="str">
        <f t="shared" si="11"/>
        <v/>
      </c>
    </row>
    <row r="565" spans="1:10" ht="25.5">
      <c r="A565" s="1122"/>
      <c r="B565" s="1119"/>
      <c r="C565" s="123"/>
      <c r="D565" s="97"/>
      <c r="E565" s="99">
        <v>2</v>
      </c>
      <c r="F565" s="1094"/>
      <c r="G565" s="1121"/>
      <c r="H565" s="123" t="s">
        <v>3927</v>
      </c>
      <c r="I565" s="346"/>
      <c r="J565" s="1005" t="str">
        <f t="shared" si="11"/>
        <v/>
      </c>
    </row>
    <row r="566" spans="1:10" ht="25.5">
      <c r="A566" s="1122"/>
      <c r="B566" s="1119"/>
      <c r="C566" s="123"/>
      <c r="D566" s="97"/>
      <c r="E566" s="99">
        <v>2</v>
      </c>
      <c r="F566" s="1094"/>
      <c r="G566" s="1121"/>
      <c r="H566" s="123" t="s">
        <v>2342</v>
      </c>
      <c r="I566" s="346"/>
      <c r="J566" s="1005" t="str">
        <f t="shared" si="11"/>
        <v/>
      </c>
    </row>
    <row r="567" spans="1:10" ht="25.5">
      <c r="A567" s="1122"/>
      <c r="B567" s="1119"/>
      <c r="C567" s="123"/>
      <c r="D567" s="97"/>
      <c r="E567" s="99">
        <v>2</v>
      </c>
      <c r="F567" s="1094"/>
      <c r="G567" s="1121"/>
      <c r="H567" s="123" t="s">
        <v>2343</v>
      </c>
      <c r="I567" s="346"/>
      <c r="J567" s="1005" t="str">
        <f t="shared" si="11"/>
        <v/>
      </c>
    </row>
    <row r="568" spans="1:10" ht="25.5">
      <c r="A568" s="1122"/>
      <c r="B568" s="1119"/>
      <c r="C568" s="123"/>
      <c r="D568" s="97"/>
      <c r="E568" s="99">
        <v>2</v>
      </c>
      <c r="F568" s="1094"/>
      <c r="G568" s="1121"/>
      <c r="H568" s="123" t="s">
        <v>2344</v>
      </c>
      <c r="I568" s="346"/>
      <c r="J568" s="1005" t="str">
        <f t="shared" si="11"/>
        <v/>
      </c>
    </row>
    <row r="569" spans="1:10" ht="25.5">
      <c r="A569" s="1122"/>
      <c r="B569" s="1119"/>
      <c r="C569" s="123"/>
      <c r="D569" s="97"/>
      <c r="E569" s="99">
        <v>2</v>
      </c>
      <c r="F569" s="1094"/>
      <c r="G569" s="1121"/>
      <c r="H569" s="123" t="s">
        <v>2345</v>
      </c>
      <c r="I569" s="346"/>
      <c r="J569" s="1005" t="str">
        <f t="shared" si="11"/>
        <v/>
      </c>
    </row>
    <row r="570" spans="1:10" ht="25.5">
      <c r="A570" s="1122" t="s">
        <v>2346</v>
      </c>
      <c r="B570" s="1119"/>
      <c r="C570" s="123" t="s">
        <v>2347</v>
      </c>
      <c r="D570" s="97"/>
      <c r="E570" s="99"/>
      <c r="F570" s="1094"/>
      <c r="G570" s="1121"/>
      <c r="H570" s="123"/>
      <c r="I570" s="346"/>
      <c r="J570" s="1005" t="str">
        <f t="shared" si="11"/>
        <v/>
      </c>
    </row>
    <row r="571" spans="1:10">
      <c r="A571" s="1122" t="s">
        <v>2348</v>
      </c>
      <c r="B571" s="1119"/>
      <c r="C571" s="123" t="s">
        <v>1592</v>
      </c>
      <c r="D571" s="97"/>
      <c r="E571" s="99"/>
      <c r="F571" s="1094"/>
      <c r="G571" s="1121"/>
      <c r="H571" s="123"/>
      <c r="I571" s="346"/>
      <c r="J571" s="1005" t="str">
        <f t="shared" si="11"/>
        <v/>
      </c>
    </row>
    <row r="572" spans="1:10" ht="38.25">
      <c r="A572" s="1122" t="s">
        <v>2349</v>
      </c>
      <c r="B572" s="1119"/>
      <c r="C572" s="123" t="s">
        <v>2350</v>
      </c>
      <c r="D572" s="97"/>
      <c r="E572" s="99"/>
      <c r="F572" s="1094"/>
      <c r="G572" s="1121"/>
      <c r="H572" s="123"/>
      <c r="I572" s="346"/>
      <c r="J572" s="1005" t="str">
        <f t="shared" si="11"/>
        <v/>
      </c>
    </row>
    <row r="573" spans="1:10" ht="51">
      <c r="A573" s="1122"/>
      <c r="B573" s="1119"/>
      <c r="C573" s="123"/>
      <c r="D573" s="97" t="s">
        <v>4492</v>
      </c>
      <c r="E573" s="1123">
        <v>54</v>
      </c>
      <c r="F573" s="1094"/>
      <c r="G573" s="1121">
        <f>F573*E573</f>
        <v>0</v>
      </c>
      <c r="H573" s="123" t="s">
        <v>2351</v>
      </c>
      <c r="I573" s="346"/>
      <c r="J573" s="1005" t="str">
        <f t="shared" si="11"/>
        <v>CHYBNÁ CENA</v>
      </c>
    </row>
    <row r="574" spans="1:10" ht="25.5">
      <c r="A574" s="1122" t="s">
        <v>2352</v>
      </c>
      <c r="B574" s="1119"/>
      <c r="C574" s="123" t="s">
        <v>2353</v>
      </c>
      <c r="D574" s="97"/>
      <c r="E574" s="1123"/>
      <c r="F574" s="1094"/>
      <c r="G574" s="1121"/>
      <c r="H574" s="123"/>
      <c r="I574" s="346"/>
      <c r="J574" s="1005" t="str">
        <f t="shared" si="11"/>
        <v/>
      </c>
    </row>
    <row r="575" spans="1:10" ht="51">
      <c r="A575" s="1122"/>
      <c r="B575" s="1119"/>
      <c r="C575" s="123"/>
      <c r="D575" s="97" t="s">
        <v>4492</v>
      </c>
      <c r="E575" s="1123">
        <v>54</v>
      </c>
      <c r="F575" s="1094"/>
      <c r="G575" s="1121">
        <f>F575*E575</f>
        <v>0</v>
      </c>
      <c r="H575" s="123" t="s">
        <v>2351</v>
      </c>
      <c r="I575" s="346"/>
      <c r="J575" s="1005" t="str">
        <f t="shared" si="11"/>
        <v>CHYBNÁ CENA</v>
      </c>
    </row>
    <row r="576" spans="1:10">
      <c r="A576" s="1122" t="s">
        <v>2354</v>
      </c>
      <c r="B576" s="1119"/>
      <c r="C576" s="123" t="s">
        <v>2355</v>
      </c>
      <c r="D576" s="97"/>
      <c r="E576" s="1123"/>
      <c r="F576" s="1094"/>
      <c r="G576" s="1121"/>
      <c r="H576" s="123"/>
      <c r="I576" s="346"/>
      <c r="J576" s="1005" t="str">
        <f t="shared" si="11"/>
        <v/>
      </c>
    </row>
    <row r="577" spans="1:10" ht="51">
      <c r="A577" s="1122"/>
      <c r="B577" s="1119"/>
      <c r="C577" s="123"/>
      <c r="D577" s="97" t="s">
        <v>2755</v>
      </c>
      <c r="E577" s="1123">
        <v>6850</v>
      </c>
      <c r="F577" s="1094"/>
      <c r="G577" s="1121">
        <f>F577*E577</f>
        <v>0</v>
      </c>
      <c r="H577" s="123" t="s">
        <v>2356</v>
      </c>
      <c r="I577" s="346"/>
      <c r="J577" s="1005" t="str">
        <f t="shared" si="11"/>
        <v>CHYBNÁ CENA</v>
      </c>
    </row>
    <row r="578" spans="1:10" ht="25.5">
      <c r="A578" s="1122" t="s">
        <v>2357</v>
      </c>
      <c r="B578" s="1119"/>
      <c r="C578" s="123" t="s">
        <v>2358</v>
      </c>
      <c r="D578" s="97"/>
      <c r="E578" s="1123"/>
      <c r="F578" s="1094"/>
      <c r="G578" s="1121"/>
      <c r="H578" s="123"/>
      <c r="I578" s="346"/>
      <c r="J578" s="1005" t="str">
        <f t="shared" si="11"/>
        <v/>
      </c>
    </row>
    <row r="579" spans="1:10" ht="51">
      <c r="A579" s="1122"/>
      <c r="B579" s="1119"/>
      <c r="C579" s="123"/>
      <c r="D579" s="97" t="s">
        <v>4492</v>
      </c>
      <c r="E579" s="1123">
        <v>1628</v>
      </c>
      <c r="F579" s="1094"/>
      <c r="G579" s="1121">
        <f>F579*E579</f>
        <v>0</v>
      </c>
      <c r="H579" s="123" t="s">
        <v>3914</v>
      </c>
      <c r="I579" s="346"/>
      <c r="J579" s="1005" t="str">
        <f t="shared" si="11"/>
        <v>CHYBNÁ CENA</v>
      </c>
    </row>
    <row r="580" spans="1:10">
      <c r="A580" s="1122"/>
      <c r="B580" s="1119"/>
      <c r="C580" s="123"/>
      <c r="D580" s="97"/>
      <c r="E580" s="99"/>
      <c r="F580" s="1094"/>
      <c r="G580" s="1121"/>
      <c r="H580" s="123"/>
      <c r="I580" s="346"/>
      <c r="J580" s="1005" t="str">
        <f t="shared" si="11"/>
        <v/>
      </c>
    </row>
    <row r="581" spans="1:10" ht="25.5">
      <c r="A581" s="1118" t="s">
        <v>2359</v>
      </c>
      <c r="B581" s="1119"/>
      <c r="C581" s="1120" t="s">
        <v>2360</v>
      </c>
      <c r="D581" s="97"/>
      <c r="E581" s="99"/>
      <c r="F581" s="1094"/>
      <c r="G581" s="1121"/>
      <c r="H581" s="123"/>
      <c r="I581" s="346"/>
      <c r="J581" s="1005" t="str">
        <f t="shared" si="11"/>
        <v/>
      </c>
    </row>
    <row r="582" spans="1:10">
      <c r="A582" s="1122" t="s">
        <v>2361</v>
      </c>
      <c r="B582" s="1119"/>
      <c r="C582" s="123" t="s">
        <v>2362</v>
      </c>
      <c r="D582" s="97" t="s">
        <v>4492</v>
      </c>
      <c r="E582" s="1123">
        <v>760</v>
      </c>
      <c r="F582" s="1094"/>
      <c r="G582" s="1121">
        <f t="shared" ref="G582:G621" si="12">F582*E582</f>
        <v>0</v>
      </c>
      <c r="H582" s="123"/>
      <c r="I582" s="346"/>
      <c r="J582" s="1005" t="str">
        <f t="shared" ref="J582:J629" si="13">IF((ISBLANK(D582)),"",IF(G582&lt;=0,"CHYBNÁ CENA",""))</f>
        <v>CHYBNÁ CENA</v>
      </c>
    </row>
    <row r="583" spans="1:10" ht="25.5">
      <c r="A583" s="1122" t="s">
        <v>2363</v>
      </c>
      <c r="B583" s="1119"/>
      <c r="C583" s="123" t="s">
        <v>2364</v>
      </c>
      <c r="D583" s="97" t="s">
        <v>2755</v>
      </c>
      <c r="E583" s="1123">
        <v>233</v>
      </c>
      <c r="F583" s="1094"/>
      <c r="G583" s="1121">
        <f t="shared" si="12"/>
        <v>0</v>
      </c>
      <c r="H583" s="123"/>
      <c r="I583" s="346"/>
      <c r="J583" s="1005" t="str">
        <f t="shared" si="13"/>
        <v>CHYBNÁ CENA</v>
      </c>
    </row>
    <row r="584" spans="1:10">
      <c r="A584" s="1122" t="s">
        <v>2365</v>
      </c>
      <c r="B584" s="1119"/>
      <c r="C584" s="123" t="s">
        <v>2366</v>
      </c>
      <c r="D584" s="97" t="s">
        <v>4492</v>
      </c>
      <c r="E584" s="1123">
        <v>195</v>
      </c>
      <c r="F584" s="1094"/>
      <c r="G584" s="1121">
        <f t="shared" si="12"/>
        <v>0</v>
      </c>
      <c r="H584" s="123"/>
      <c r="I584" s="346"/>
      <c r="J584" s="1005" t="str">
        <f t="shared" si="13"/>
        <v>CHYBNÁ CENA</v>
      </c>
    </row>
    <row r="585" spans="1:10" ht="25.5">
      <c r="A585" s="1122" t="s">
        <v>2367</v>
      </c>
      <c r="B585" s="1119"/>
      <c r="C585" s="123" t="s">
        <v>2368</v>
      </c>
      <c r="D585" s="97" t="s">
        <v>2755</v>
      </c>
      <c r="E585" s="1123">
        <v>20</v>
      </c>
      <c r="F585" s="1094"/>
      <c r="G585" s="1121">
        <f t="shared" si="12"/>
        <v>0</v>
      </c>
      <c r="H585" s="123"/>
      <c r="I585" s="346"/>
      <c r="J585" s="1005" t="str">
        <f t="shared" si="13"/>
        <v>CHYBNÁ CENA</v>
      </c>
    </row>
    <row r="586" spans="1:10">
      <c r="A586" s="1122" t="s">
        <v>2369</v>
      </c>
      <c r="B586" s="1119"/>
      <c r="C586" s="123" t="s">
        <v>2370</v>
      </c>
      <c r="D586" s="97" t="s">
        <v>2755</v>
      </c>
      <c r="E586" s="1123">
        <v>140</v>
      </c>
      <c r="F586" s="1094"/>
      <c r="G586" s="1121">
        <f t="shared" si="12"/>
        <v>0</v>
      </c>
      <c r="H586" s="123"/>
      <c r="I586" s="346"/>
      <c r="J586" s="1005" t="str">
        <f t="shared" si="13"/>
        <v>CHYBNÁ CENA</v>
      </c>
    </row>
    <row r="587" spans="1:10">
      <c r="A587" s="1122" t="s">
        <v>2371</v>
      </c>
      <c r="B587" s="1119"/>
      <c r="C587" s="123" t="s">
        <v>2372</v>
      </c>
      <c r="D587" s="97" t="s">
        <v>2755</v>
      </c>
      <c r="E587" s="1123">
        <v>2</v>
      </c>
      <c r="F587" s="1094"/>
      <c r="G587" s="1121">
        <f>F587*E587</f>
        <v>0</v>
      </c>
      <c r="H587" s="123"/>
      <c r="I587" s="346"/>
      <c r="J587" s="1005" t="str">
        <f t="shared" si="13"/>
        <v>CHYBNÁ CENA</v>
      </c>
    </row>
    <row r="588" spans="1:10">
      <c r="A588" s="1122"/>
      <c r="B588" s="1119"/>
      <c r="C588" s="123"/>
      <c r="D588" s="97"/>
      <c r="E588" s="99"/>
      <c r="F588" s="1094"/>
      <c r="G588" s="1121"/>
      <c r="H588" s="123"/>
      <c r="I588" s="346"/>
      <c r="J588" s="1005" t="str">
        <f t="shared" si="13"/>
        <v/>
      </c>
    </row>
    <row r="589" spans="1:10" ht="25.5">
      <c r="A589" s="1118" t="s">
        <v>2373</v>
      </c>
      <c r="B589" s="1119"/>
      <c r="C589" s="1120" t="s">
        <v>2374</v>
      </c>
      <c r="D589" s="97"/>
      <c r="E589" s="99"/>
      <c r="F589" s="1094"/>
      <c r="G589" s="1121"/>
      <c r="H589" s="123"/>
      <c r="I589" s="346"/>
      <c r="J589" s="1005" t="str">
        <f t="shared" si="13"/>
        <v/>
      </c>
    </row>
    <row r="590" spans="1:10">
      <c r="A590" s="1122" t="s">
        <v>2375</v>
      </c>
      <c r="B590" s="1119"/>
      <c r="C590" s="123" t="s">
        <v>2376</v>
      </c>
      <c r="D590" s="97" t="s">
        <v>4492</v>
      </c>
      <c r="E590" s="1123">
        <v>402</v>
      </c>
      <c r="F590" s="1094"/>
      <c r="G590" s="1121">
        <f t="shared" si="12"/>
        <v>0</v>
      </c>
      <c r="H590" s="123"/>
      <c r="I590" s="346"/>
      <c r="J590" s="1005" t="str">
        <f t="shared" si="13"/>
        <v>CHYBNÁ CENA</v>
      </c>
    </row>
    <row r="591" spans="1:10">
      <c r="A591" s="1122" t="s">
        <v>2377</v>
      </c>
      <c r="B591" s="1119"/>
      <c r="C591" s="123" t="s">
        <v>2378</v>
      </c>
      <c r="D591" s="97" t="s">
        <v>4492</v>
      </c>
      <c r="E591" s="1123">
        <v>975</v>
      </c>
      <c r="F591" s="1094"/>
      <c r="G591" s="1121">
        <f t="shared" si="12"/>
        <v>0</v>
      </c>
      <c r="H591" s="123"/>
      <c r="I591" s="346"/>
      <c r="J591" s="1005" t="str">
        <f t="shared" si="13"/>
        <v>CHYBNÁ CENA</v>
      </c>
    </row>
    <row r="592" spans="1:10">
      <c r="A592" s="1122" t="s">
        <v>2379</v>
      </c>
      <c r="B592" s="1119"/>
      <c r="C592" s="123" t="s">
        <v>2380</v>
      </c>
      <c r="D592" s="97" t="s">
        <v>2755</v>
      </c>
      <c r="E592" s="1123">
        <v>838</v>
      </c>
      <c r="F592" s="1094"/>
      <c r="G592" s="1121">
        <f t="shared" si="12"/>
        <v>0</v>
      </c>
      <c r="H592" s="123"/>
      <c r="I592" s="351" t="s">
        <v>2565</v>
      </c>
      <c r="J592" s="1005" t="str">
        <f t="shared" si="13"/>
        <v>CHYBNÁ CENA</v>
      </c>
    </row>
    <row r="593" spans="1:10" ht="25.5">
      <c r="A593" s="1122" t="s">
        <v>2381</v>
      </c>
      <c r="B593" s="1119"/>
      <c r="C593" s="123" t="s">
        <v>2382</v>
      </c>
      <c r="D593" s="97" t="s">
        <v>2755</v>
      </c>
      <c r="E593" s="1123">
        <v>211</v>
      </c>
      <c r="F593" s="1094"/>
      <c r="G593" s="1121">
        <f t="shared" si="12"/>
        <v>0</v>
      </c>
      <c r="H593" s="123"/>
      <c r="I593" s="351" t="s">
        <v>2565</v>
      </c>
      <c r="J593" s="1005" t="str">
        <f t="shared" si="13"/>
        <v>CHYBNÁ CENA</v>
      </c>
    </row>
    <row r="594" spans="1:10">
      <c r="A594" s="1122" t="s">
        <v>2383</v>
      </c>
      <c r="B594" s="1119"/>
      <c r="C594" s="123" t="s">
        <v>2384</v>
      </c>
      <c r="D594" s="97" t="s">
        <v>2755</v>
      </c>
      <c r="E594" s="1123">
        <v>22</v>
      </c>
      <c r="F594" s="1094"/>
      <c r="G594" s="1121">
        <f t="shared" si="12"/>
        <v>0</v>
      </c>
      <c r="H594" s="123"/>
      <c r="I594" s="351" t="s">
        <v>2565</v>
      </c>
      <c r="J594" s="1005" t="str">
        <f t="shared" si="13"/>
        <v>CHYBNÁ CENA</v>
      </c>
    </row>
    <row r="595" spans="1:10" ht="25.5">
      <c r="A595" s="1122" t="s">
        <v>2385</v>
      </c>
      <c r="B595" s="1119"/>
      <c r="C595" s="123" t="s">
        <v>2386</v>
      </c>
      <c r="D595" s="97" t="s">
        <v>2755</v>
      </c>
      <c r="E595" s="1123">
        <v>42</v>
      </c>
      <c r="F595" s="1094"/>
      <c r="G595" s="1121">
        <f t="shared" si="12"/>
        <v>0</v>
      </c>
      <c r="H595" s="123"/>
      <c r="I595" s="351"/>
      <c r="J595" s="1005" t="str">
        <f t="shared" si="13"/>
        <v>CHYBNÁ CENA</v>
      </c>
    </row>
    <row r="596" spans="1:10">
      <c r="A596" s="1122" t="s">
        <v>2387</v>
      </c>
      <c r="B596" s="1119"/>
      <c r="C596" s="123" t="s">
        <v>2388</v>
      </c>
      <c r="D596" s="97" t="s">
        <v>2755</v>
      </c>
      <c r="E596" s="1123">
        <v>29</v>
      </c>
      <c r="F596" s="1094"/>
      <c r="G596" s="1121">
        <f t="shared" si="12"/>
        <v>0</v>
      </c>
      <c r="H596" s="123"/>
      <c r="I596" s="351"/>
      <c r="J596" s="1005" t="str">
        <f t="shared" si="13"/>
        <v>CHYBNÁ CENA</v>
      </c>
    </row>
    <row r="597" spans="1:10" ht="25.5">
      <c r="A597" s="1122" t="s">
        <v>2389</v>
      </c>
      <c r="B597" s="1119"/>
      <c r="C597" s="123" t="s">
        <v>2390</v>
      </c>
      <c r="D597" s="97" t="s">
        <v>2755</v>
      </c>
      <c r="E597" s="1123">
        <v>12</v>
      </c>
      <c r="F597" s="1094"/>
      <c r="G597" s="1121">
        <f t="shared" si="12"/>
        <v>0</v>
      </c>
      <c r="H597" s="123"/>
      <c r="I597" s="351" t="s">
        <v>2565</v>
      </c>
      <c r="J597" s="1005" t="str">
        <f t="shared" si="13"/>
        <v>CHYBNÁ CENA</v>
      </c>
    </row>
    <row r="598" spans="1:10" ht="25.5">
      <c r="A598" s="1122" t="s">
        <v>2391</v>
      </c>
      <c r="B598" s="1119"/>
      <c r="C598" s="123" t="s">
        <v>2392</v>
      </c>
      <c r="D598" s="97" t="s">
        <v>2755</v>
      </c>
      <c r="E598" s="1123">
        <v>52</v>
      </c>
      <c r="F598" s="1094"/>
      <c r="G598" s="1121">
        <f t="shared" si="12"/>
        <v>0</v>
      </c>
      <c r="H598" s="123"/>
      <c r="I598" s="351" t="s">
        <v>2565</v>
      </c>
      <c r="J598" s="1005" t="str">
        <f t="shared" si="13"/>
        <v>CHYBNÁ CENA</v>
      </c>
    </row>
    <row r="599" spans="1:10">
      <c r="A599" s="1122" t="s">
        <v>2393</v>
      </c>
      <c r="B599" s="1119"/>
      <c r="C599" s="123" t="s">
        <v>2394</v>
      </c>
      <c r="D599" s="97" t="s">
        <v>2755</v>
      </c>
      <c r="E599" s="1123">
        <v>19</v>
      </c>
      <c r="F599" s="1094"/>
      <c r="G599" s="1121">
        <f t="shared" si="12"/>
        <v>0</v>
      </c>
      <c r="H599" s="123"/>
      <c r="I599" s="351" t="s">
        <v>2565</v>
      </c>
      <c r="J599" s="1005" t="str">
        <f t="shared" si="13"/>
        <v>CHYBNÁ CENA</v>
      </c>
    </row>
    <row r="600" spans="1:10">
      <c r="A600" s="1122" t="s">
        <v>2395</v>
      </c>
      <c r="B600" s="1119"/>
      <c r="C600" s="123" t="s">
        <v>1592</v>
      </c>
      <c r="D600" s="97"/>
      <c r="E600" s="1123"/>
      <c r="F600" s="1094"/>
      <c r="G600" s="1121"/>
      <c r="H600" s="123"/>
      <c r="I600" s="351" t="s">
        <v>2565</v>
      </c>
      <c r="J600" s="1005" t="str">
        <f t="shared" si="13"/>
        <v/>
      </c>
    </row>
    <row r="601" spans="1:10">
      <c r="A601" s="1122" t="s">
        <v>2396</v>
      </c>
      <c r="B601" s="1119"/>
      <c r="C601" s="123" t="s">
        <v>1592</v>
      </c>
      <c r="D601" s="97"/>
      <c r="E601" s="1123"/>
      <c r="F601" s="1094"/>
      <c r="G601" s="1121"/>
      <c r="H601" s="123"/>
      <c r="I601" s="351" t="s">
        <v>2565</v>
      </c>
      <c r="J601" s="1005" t="str">
        <f t="shared" si="13"/>
        <v/>
      </c>
    </row>
    <row r="602" spans="1:10">
      <c r="A602" s="1122" t="s">
        <v>2397</v>
      </c>
      <c r="B602" s="1119"/>
      <c r="C602" s="123" t="s">
        <v>2398</v>
      </c>
      <c r="D602" s="97" t="s">
        <v>2755</v>
      </c>
      <c r="E602" s="1123">
        <v>29</v>
      </c>
      <c r="F602" s="1094"/>
      <c r="G602" s="1121">
        <f t="shared" si="12"/>
        <v>0</v>
      </c>
      <c r="H602" s="123"/>
      <c r="I602" s="351"/>
      <c r="J602" s="1005" t="str">
        <f t="shared" si="13"/>
        <v>CHYBNÁ CENA</v>
      </c>
    </row>
    <row r="603" spans="1:10">
      <c r="A603" s="1122" t="s">
        <v>2399</v>
      </c>
      <c r="B603" s="1119"/>
      <c r="C603" s="123" t="s">
        <v>1592</v>
      </c>
      <c r="D603" s="97"/>
      <c r="E603" s="1123"/>
      <c r="F603" s="1094"/>
      <c r="G603" s="1121"/>
      <c r="H603" s="123"/>
      <c r="I603" s="351"/>
      <c r="J603" s="1005" t="str">
        <f t="shared" si="13"/>
        <v/>
      </c>
    </row>
    <row r="604" spans="1:10">
      <c r="A604" s="1122" t="s">
        <v>2400</v>
      </c>
      <c r="B604" s="1119"/>
      <c r="C604" s="123" t="s">
        <v>1592</v>
      </c>
      <c r="D604" s="97"/>
      <c r="E604" s="1123"/>
      <c r="F604" s="1094"/>
      <c r="G604" s="1121"/>
      <c r="H604" s="123"/>
      <c r="I604" s="351"/>
      <c r="J604" s="1005" t="str">
        <f t="shared" si="13"/>
        <v/>
      </c>
    </row>
    <row r="605" spans="1:10">
      <c r="A605" s="1122" t="s">
        <v>2401</v>
      </c>
      <c r="B605" s="1119"/>
      <c r="C605" s="123" t="s">
        <v>1592</v>
      </c>
      <c r="D605" s="97"/>
      <c r="E605" s="1123"/>
      <c r="F605" s="1094"/>
      <c r="G605" s="1121"/>
      <c r="H605" s="123"/>
      <c r="I605" s="351"/>
      <c r="J605" s="1005" t="str">
        <f t="shared" si="13"/>
        <v/>
      </c>
    </row>
    <row r="606" spans="1:10" ht="25.5">
      <c r="A606" s="1122" t="s">
        <v>2402</v>
      </c>
      <c r="B606" s="1119"/>
      <c r="C606" s="123" t="s">
        <v>2403</v>
      </c>
      <c r="D606" s="97" t="s">
        <v>2755</v>
      </c>
      <c r="E606" s="1123">
        <v>16</v>
      </c>
      <c r="F606" s="1094"/>
      <c r="G606" s="1121">
        <f t="shared" si="12"/>
        <v>0</v>
      </c>
      <c r="H606" s="123"/>
      <c r="I606" s="351"/>
      <c r="J606" s="1005" t="str">
        <f t="shared" si="13"/>
        <v>CHYBNÁ CENA</v>
      </c>
    </row>
    <row r="607" spans="1:10">
      <c r="A607" s="1122" t="s">
        <v>2404</v>
      </c>
      <c r="B607" s="1119"/>
      <c r="C607" s="123" t="s">
        <v>2405</v>
      </c>
      <c r="D607" s="97" t="s">
        <v>2755</v>
      </c>
      <c r="E607" s="1123">
        <v>1</v>
      </c>
      <c r="F607" s="1094"/>
      <c r="G607" s="1121">
        <f t="shared" si="12"/>
        <v>0</v>
      </c>
      <c r="H607" s="123"/>
      <c r="I607" s="351"/>
      <c r="J607" s="1005" t="str">
        <f t="shared" si="13"/>
        <v>CHYBNÁ CENA</v>
      </c>
    </row>
    <row r="608" spans="1:10">
      <c r="A608" s="1122"/>
      <c r="B608" s="1119"/>
      <c r="C608" s="123"/>
      <c r="D608" s="97"/>
      <c r="E608" s="99"/>
      <c r="F608" s="1094"/>
      <c r="G608" s="1121"/>
      <c r="H608" s="123"/>
      <c r="I608" s="351"/>
      <c r="J608" s="1005" t="str">
        <f t="shared" si="13"/>
        <v/>
      </c>
    </row>
    <row r="609" spans="1:10" ht="25.5">
      <c r="A609" s="1118" t="s">
        <v>2406</v>
      </c>
      <c r="B609" s="1119"/>
      <c r="C609" s="1120" t="s">
        <v>2407</v>
      </c>
      <c r="D609" s="97"/>
      <c r="E609" s="99"/>
      <c r="F609" s="1094"/>
      <c r="G609" s="1121"/>
      <c r="H609" s="123"/>
      <c r="I609" s="351"/>
      <c r="J609" s="1005" t="str">
        <f t="shared" si="13"/>
        <v/>
      </c>
    </row>
    <row r="610" spans="1:10" ht="25.5">
      <c r="A610" s="1122" t="s">
        <v>2408</v>
      </c>
      <c r="B610" s="1119"/>
      <c r="C610" s="123" t="s">
        <v>2409</v>
      </c>
      <c r="D610" s="97" t="s">
        <v>2755</v>
      </c>
      <c r="E610" s="1123">
        <v>3</v>
      </c>
      <c r="F610" s="1094"/>
      <c r="G610" s="1121">
        <f>F610*E610</f>
        <v>0</v>
      </c>
      <c r="H610" s="123"/>
      <c r="I610" s="351"/>
      <c r="J610" s="1005" t="str">
        <f t="shared" si="13"/>
        <v>CHYBNÁ CENA</v>
      </c>
    </row>
    <row r="611" spans="1:10">
      <c r="A611" s="1122" t="s">
        <v>2410</v>
      </c>
      <c r="B611" s="1119"/>
      <c r="C611" s="123" t="s">
        <v>2411</v>
      </c>
      <c r="D611" s="97" t="s">
        <v>2755</v>
      </c>
      <c r="E611" s="1123">
        <v>3</v>
      </c>
      <c r="F611" s="1094"/>
      <c r="G611" s="1121">
        <f>F611*E611</f>
        <v>0</v>
      </c>
      <c r="H611" s="123"/>
      <c r="I611" s="351"/>
      <c r="J611" s="1005" t="str">
        <f t="shared" si="13"/>
        <v>CHYBNÁ CENA</v>
      </c>
    </row>
    <row r="612" spans="1:10">
      <c r="A612" s="1122"/>
      <c r="B612" s="1119"/>
      <c r="C612" s="123"/>
      <c r="D612" s="97"/>
      <c r="E612" s="99"/>
      <c r="F612" s="1094"/>
      <c r="G612" s="1121"/>
      <c r="H612" s="123"/>
      <c r="I612" s="351"/>
      <c r="J612" s="1005" t="str">
        <f t="shared" si="13"/>
        <v/>
      </c>
    </row>
    <row r="613" spans="1:10" ht="25.5">
      <c r="A613" s="1118" t="s">
        <v>2412</v>
      </c>
      <c r="B613" s="1119"/>
      <c r="C613" s="1120" t="s">
        <v>2413</v>
      </c>
      <c r="D613" s="97"/>
      <c r="E613" s="99"/>
      <c r="F613" s="1094"/>
      <c r="G613" s="1121"/>
      <c r="H613" s="123"/>
      <c r="I613" s="351"/>
      <c r="J613" s="1005" t="str">
        <f t="shared" si="13"/>
        <v/>
      </c>
    </row>
    <row r="614" spans="1:10" ht="229.5">
      <c r="A614" s="1122" t="s">
        <v>2414</v>
      </c>
      <c r="B614" s="1119"/>
      <c r="C614" s="1124" t="s">
        <v>241</v>
      </c>
      <c r="D614" s="97" t="s">
        <v>2755</v>
      </c>
      <c r="E614" s="1123">
        <v>1</v>
      </c>
      <c r="F614" s="1094"/>
      <c r="G614" s="1121">
        <f t="shared" si="12"/>
        <v>0</v>
      </c>
      <c r="H614" s="123"/>
      <c r="I614" s="351"/>
      <c r="J614" s="1005" t="str">
        <f t="shared" si="13"/>
        <v>CHYBNÁ CENA</v>
      </c>
    </row>
    <row r="615" spans="1:10" ht="267.75">
      <c r="A615" s="1122" t="s">
        <v>4712</v>
      </c>
      <c r="B615" s="1119"/>
      <c r="C615" s="123" t="s">
        <v>242</v>
      </c>
      <c r="D615" s="97" t="s">
        <v>2755</v>
      </c>
      <c r="E615" s="1123">
        <v>1</v>
      </c>
      <c r="F615" s="1094"/>
      <c r="G615" s="1121">
        <f t="shared" si="12"/>
        <v>0</v>
      </c>
      <c r="H615" s="123"/>
      <c r="I615" s="351"/>
      <c r="J615" s="1005" t="str">
        <f t="shared" si="13"/>
        <v>CHYBNÁ CENA</v>
      </c>
    </row>
    <row r="616" spans="1:10">
      <c r="A616" s="1122"/>
      <c r="B616" s="1119"/>
      <c r="C616" s="123"/>
      <c r="D616" s="97"/>
      <c r="E616" s="99"/>
      <c r="F616" s="1094"/>
      <c r="G616" s="1121"/>
      <c r="H616" s="123"/>
      <c r="I616" s="351"/>
      <c r="J616" s="1005" t="str">
        <f t="shared" si="13"/>
        <v/>
      </c>
    </row>
    <row r="617" spans="1:10">
      <c r="A617" s="1118" t="s">
        <v>4713</v>
      </c>
      <c r="B617" s="1119"/>
      <c r="C617" s="1120" t="s">
        <v>4714</v>
      </c>
      <c r="D617" s="97"/>
      <c r="E617" s="99"/>
      <c r="F617" s="1094"/>
      <c r="G617" s="1121"/>
      <c r="H617" s="123"/>
      <c r="I617" s="351"/>
      <c r="J617" s="1005" t="str">
        <f t="shared" si="13"/>
        <v/>
      </c>
    </row>
    <row r="618" spans="1:10" ht="25.5">
      <c r="A618" s="1122" t="s">
        <v>4715</v>
      </c>
      <c r="B618" s="1119"/>
      <c r="C618" s="123" t="s">
        <v>4716</v>
      </c>
      <c r="D618" s="97" t="s">
        <v>2755</v>
      </c>
      <c r="E618" s="1123">
        <v>1</v>
      </c>
      <c r="F618" s="1094"/>
      <c r="G618" s="1121">
        <f t="shared" si="12"/>
        <v>0</v>
      </c>
      <c r="H618" s="123"/>
      <c r="I618" s="351"/>
      <c r="J618" s="1005" t="str">
        <f t="shared" si="13"/>
        <v>CHYBNÁ CENA</v>
      </c>
    </row>
    <row r="619" spans="1:10">
      <c r="A619" s="1122" t="s">
        <v>4717</v>
      </c>
      <c r="B619" s="1119"/>
      <c r="C619" s="123" t="s">
        <v>4718</v>
      </c>
      <c r="D619" s="97" t="s">
        <v>2755</v>
      </c>
      <c r="E619" s="1123">
        <v>1</v>
      </c>
      <c r="F619" s="1094"/>
      <c r="G619" s="1121">
        <f t="shared" si="12"/>
        <v>0</v>
      </c>
      <c r="H619" s="123"/>
      <c r="I619" s="351"/>
      <c r="J619" s="1005" t="str">
        <f t="shared" si="13"/>
        <v>CHYBNÁ CENA</v>
      </c>
    </row>
    <row r="620" spans="1:10">
      <c r="A620" s="1122" t="s">
        <v>4719</v>
      </c>
      <c r="B620" s="1119"/>
      <c r="C620" s="123" t="s">
        <v>4720</v>
      </c>
      <c r="D620" s="97" t="s">
        <v>2755</v>
      </c>
      <c r="E620" s="1123">
        <v>1</v>
      </c>
      <c r="F620" s="1094"/>
      <c r="G620" s="1121">
        <f t="shared" si="12"/>
        <v>0</v>
      </c>
      <c r="H620" s="123"/>
      <c r="I620" s="351"/>
      <c r="J620" s="1005" t="str">
        <f t="shared" si="13"/>
        <v>CHYBNÁ CENA</v>
      </c>
    </row>
    <row r="621" spans="1:10">
      <c r="A621" s="1122" t="s">
        <v>4721</v>
      </c>
      <c r="B621" s="1119"/>
      <c r="C621" s="123" t="s">
        <v>4722</v>
      </c>
      <c r="D621" s="97" t="s">
        <v>2755</v>
      </c>
      <c r="E621" s="1123">
        <v>1</v>
      </c>
      <c r="F621" s="1094"/>
      <c r="G621" s="1121">
        <f t="shared" si="12"/>
        <v>0</v>
      </c>
      <c r="H621" s="123"/>
      <c r="I621" s="351"/>
      <c r="J621" s="1005" t="str">
        <f t="shared" si="13"/>
        <v>CHYBNÁ CENA</v>
      </c>
    </row>
    <row r="622" spans="1:10">
      <c r="A622" s="1122" t="s">
        <v>4723</v>
      </c>
      <c r="B622" s="1119"/>
      <c r="C622" s="123" t="s">
        <v>4724</v>
      </c>
      <c r="D622" s="97" t="s">
        <v>2755</v>
      </c>
      <c r="E622" s="1123">
        <v>1</v>
      </c>
      <c r="F622" s="1094"/>
      <c r="G622" s="1121">
        <f>F622*E622</f>
        <v>0</v>
      </c>
      <c r="H622" s="123"/>
      <c r="I622" s="351"/>
      <c r="J622" s="1005" t="str">
        <f t="shared" si="13"/>
        <v>CHYBNÁ CENA</v>
      </c>
    </row>
    <row r="623" spans="1:10">
      <c r="A623" s="1122" t="s">
        <v>4725</v>
      </c>
      <c r="B623" s="1119"/>
      <c r="C623" s="123" t="s">
        <v>4726</v>
      </c>
      <c r="D623" s="97" t="s">
        <v>2755</v>
      </c>
      <c r="E623" s="1123">
        <v>1</v>
      </c>
      <c r="F623" s="1094"/>
      <c r="G623" s="1121">
        <f>F623*E623</f>
        <v>0</v>
      </c>
      <c r="H623" s="123"/>
      <c r="I623" s="351"/>
      <c r="J623" s="1005" t="str">
        <f t="shared" si="13"/>
        <v>CHYBNÁ CENA</v>
      </c>
    </row>
    <row r="624" spans="1:10">
      <c r="A624" s="1122" t="s">
        <v>4727</v>
      </c>
      <c r="B624" s="1119"/>
      <c r="C624" s="123" t="s">
        <v>4728</v>
      </c>
      <c r="D624" s="97" t="s">
        <v>2755</v>
      </c>
      <c r="E624" s="1123">
        <v>1</v>
      </c>
      <c r="F624" s="1094"/>
      <c r="G624" s="1121">
        <f>F624*E624</f>
        <v>0</v>
      </c>
      <c r="H624" s="123"/>
      <c r="I624" s="351"/>
      <c r="J624" s="1005" t="str">
        <f t="shared" si="13"/>
        <v>CHYBNÁ CENA</v>
      </c>
    </row>
    <row r="625" spans="1:10">
      <c r="A625" s="1122" t="s">
        <v>4729</v>
      </c>
      <c r="B625" s="1119"/>
      <c r="C625" s="123" t="s">
        <v>4730</v>
      </c>
      <c r="D625" s="97" t="s">
        <v>2755</v>
      </c>
      <c r="E625" s="1123">
        <v>1</v>
      </c>
      <c r="F625" s="1094"/>
      <c r="G625" s="1121">
        <f>F625*E625</f>
        <v>0</v>
      </c>
      <c r="H625" s="123"/>
      <c r="I625" s="351"/>
      <c r="J625" s="1005" t="str">
        <f t="shared" si="13"/>
        <v>CHYBNÁ CENA</v>
      </c>
    </row>
    <row r="626" spans="1:10">
      <c r="A626" s="1122" t="s">
        <v>4731</v>
      </c>
      <c r="B626" s="1119"/>
      <c r="C626" s="123" t="s">
        <v>4732</v>
      </c>
      <c r="D626" s="97" t="s">
        <v>2755</v>
      </c>
      <c r="E626" s="1123">
        <v>1</v>
      </c>
      <c r="F626" s="1094"/>
      <c r="G626" s="1121">
        <f>F626*E626</f>
        <v>0</v>
      </c>
      <c r="H626" s="123"/>
      <c r="I626" s="351"/>
      <c r="J626" s="1005" t="str">
        <f t="shared" si="13"/>
        <v>CHYBNÁ CENA</v>
      </c>
    </row>
    <row r="627" spans="1:10">
      <c r="A627" s="1122"/>
      <c r="B627" s="1119"/>
      <c r="C627" s="123"/>
      <c r="D627" s="97"/>
      <c r="E627" s="99"/>
      <c r="F627" s="1094"/>
      <c r="G627" s="1121"/>
      <c r="H627" s="123"/>
      <c r="I627" s="351"/>
      <c r="J627" s="1005" t="str">
        <f t="shared" si="13"/>
        <v/>
      </c>
    </row>
    <row r="628" spans="1:10">
      <c r="A628" s="1118" t="s">
        <v>4733</v>
      </c>
      <c r="B628" s="1119"/>
      <c r="C628" s="1120" t="s">
        <v>4496</v>
      </c>
      <c r="D628" s="97"/>
      <c r="E628" s="99"/>
      <c r="F628" s="1094"/>
      <c r="G628" s="1121"/>
      <c r="H628" s="123"/>
      <c r="I628" s="351"/>
      <c r="J628" s="1005" t="str">
        <f t="shared" si="13"/>
        <v/>
      </c>
    </row>
    <row r="629" spans="1:10">
      <c r="A629" s="1122" t="s">
        <v>4734</v>
      </c>
      <c r="B629" s="1119"/>
      <c r="C629" s="123" t="s">
        <v>4735</v>
      </c>
      <c r="D629" s="97" t="s">
        <v>2755</v>
      </c>
      <c r="E629" s="1123">
        <f>SUM(E630:E635)</f>
        <v>45</v>
      </c>
      <c r="F629" s="1094"/>
      <c r="G629" s="1121">
        <f>F629*E629</f>
        <v>0</v>
      </c>
      <c r="H629" s="123"/>
      <c r="I629" s="351"/>
      <c r="J629" s="1005" t="str">
        <f t="shared" si="13"/>
        <v>CHYBNÁ CENA</v>
      </c>
    </row>
    <row r="630" spans="1:10" ht="25.5">
      <c r="A630" s="1122"/>
      <c r="B630" s="1119"/>
      <c r="C630" s="123"/>
      <c r="D630" s="97"/>
      <c r="E630" s="99">
        <v>14</v>
      </c>
      <c r="F630" s="1094"/>
      <c r="G630" s="1121"/>
      <c r="H630" s="123" t="s">
        <v>4736</v>
      </c>
      <c r="I630" s="351"/>
      <c r="J630" s="1005" t="str">
        <f t="shared" ref="J630:J693" si="14">IF((ISBLANK(D630)),"",IF(G630&lt;=0,"CHYBNÁ CENA",""))</f>
        <v/>
      </c>
    </row>
    <row r="631" spans="1:10" ht="25.5">
      <c r="A631" s="1122"/>
      <c r="B631" s="97" t="s">
        <v>2565</v>
      </c>
      <c r="C631" s="123"/>
      <c r="D631" s="97"/>
      <c r="E631" s="99">
        <v>9</v>
      </c>
      <c r="F631" s="1094"/>
      <c r="G631" s="1121"/>
      <c r="H631" s="123" t="s">
        <v>4737</v>
      </c>
      <c r="I631" s="351"/>
      <c r="J631" s="1005" t="str">
        <f t="shared" si="14"/>
        <v/>
      </c>
    </row>
    <row r="632" spans="1:10" ht="25.5">
      <c r="A632" s="1122"/>
      <c r="B632" s="97" t="s">
        <v>2565</v>
      </c>
      <c r="C632" s="123"/>
      <c r="D632" s="97"/>
      <c r="E632" s="99">
        <v>7</v>
      </c>
      <c r="F632" s="1094"/>
      <c r="G632" s="1121"/>
      <c r="H632" s="123" t="s">
        <v>4738</v>
      </c>
      <c r="I632" s="351"/>
      <c r="J632" s="1005" t="str">
        <f t="shared" si="14"/>
        <v/>
      </c>
    </row>
    <row r="633" spans="1:10" ht="25.5">
      <c r="A633" s="1122"/>
      <c r="B633" s="97" t="s">
        <v>2565</v>
      </c>
      <c r="C633" s="123"/>
      <c r="D633" s="97"/>
      <c r="E633" s="99">
        <v>5</v>
      </c>
      <c r="F633" s="1094"/>
      <c r="G633" s="1121"/>
      <c r="H633" s="123" t="s">
        <v>4739</v>
      </c>
      <c r="I633" s="351"/>
      <c r="J633" s="1005" t="str">
        <f t="shared" si="14"/>
        <v/>
      </c>
    </row>
    <row r="634" spans="1:10" ht="25.5">
      <c r="A634" s="1122"/>
      <c r="B634" s="97"/>
      <c r="C634" s="123"/>
      <c r="D634" s="97"/>
      <c r="E634" s="99">
        <v>4</v>
      </c>
      <c r="F634" s="1094"/>
      <c r="G634" s="1121"/>
      <c r="H634" s="123" t="s">
        <v>4740</v>
      </c>
      <c r="I634" s="351"/>
      <c r="J634" s="1005" t="str">
        <f t="shared" si="14"/>
        <v/>
      </c>
    </row>
    <row r="635" spans="1:10" ht="25.5">
      <c r="A635" s="1122"/>
      <c r="B635" s="97"/>
      <c r="C635" s="123"/>
      <c r="D635" s="97"/>
      <c r="E635" s="99">
        <v>6</v>
      </c>
      <c r="F635" s="1094"/>
      <c r="G635" s="1121"/>
      <c r="H635" s="123" t="s">
        <v>4741</v>
      </c>
      <c r="I635" s="351"/>
      <c r="J635" s="1005" t="str">
        <f t="shared" si="14"/>
        <v/>
      </c>
    </row>
    <row r="636" spans="1:10">
      <c r="A636" s="1122" t="s">
        <v>4742</v>
      </c>
      <c r="B636" s="97" t="s">
        <v>2565</v>
      </c>
      <c r="C636" s="123" t="s">
        <v>4743</v>
      </c>
      <c r="D636" s="97" t="s">
        <v>2755</v>
      </c>
      <c r="E636" s="1123">
        <f>SUM(E637:E642)</f>
        <v>141</v>
      </c>
      <c r="F636" s="1094"/>
      <c r="G636" s="1121">
        <f>F636*E636</f>
        <v>0</v>
      </c>
      <c r="H636" s="123"/>
      <c r="I636" s="351"/>
      <c r="J636" s="1005" t="str">
        <f t="shared" si="14"/>
        <v>CHYBNÁ CENA</v>
      </c>
    </row>
    <row r="637" spans="1:10" ht="25.5">
      <c r="A637" s="1122"/>
      <c r="B637" s="97" t="s">
        <v>2565</v>
      </c>
      <c r="C637" s="123"/>
      <c r="D637" s="97"/>
      <c r="E637" s="99">
        <v>39</v>
      </c>
      <c r="F637" s="1094"/>
      <c r="G637" s="1121"/>
      <c r="H637" s="123" t="s">
        <v>4736</v>
      </c>
      <c r="I637" s="351"/>
      <c r="J637" s="1005" t="str">
        <f t="shared" si="14"/>
        <v/>
      </c>
    </row>
    <row r="638" spans="1:10" ht="25.5">
      <c r="A638" s="1122"/>
      <c r="B638" s="97" t="s">
        <v>2565</v>
      </c>
      <c r="C638" s="123"/>
      <c r="D638" s="97"/>
      <c r="E638" s="99">
        <v>34</v>
      </c>
      <c r="F638" s="1094"/>
      <c r="G638" s="1121"/>
      <c r="H638" s="123" t="s">
        <v>4737</v>
      </c>
      <c r="I638" s="351"/>
      <c r="J638" s="1005" t="str">
        <f t="shared" si="14"/>
        <v/>
      </c>
    </row>
    <row r="639" spans="1:10" ht="25.5">
      <c r="A639" s="1122"/>
      <c r="B639" s="97" t="s">
        <v>2565</v>
      </c>
      <c r="C639" s="123"/>
      <c r="D639" s="97"/>
      <c r="E639" s="99">
        <v>27</v>
      </c>
      <c r="F639" s="1094"/>
      <c r="G639" s="1121"/>
      <c r="H639" s="123" t="s">
        <v>4738</v>
      </c>
      <c r="I639" s="351"/>
      <c r="J639" s="1005" t="str">
        <f t="shared" si="14"/>
        <v/>
      </c>
    </row>
    <row r="640" spans="1:10" ht="25.5">
      <c r="A640" s="1122"/>
      <c r="B640" s="97" t="s">
        <v>2565</v>
      </c>
      <c r="C640" s="123"/>
      <c r="D640" s="97"/>
      <c r="E640" s="99">
        <v>18</v>
      </c>
      <c r="F640" s="1094"/>
      <c r="G640" s="1121"/>
      <c r="H640" s="123" t="s">
        <v>4739</v>
      </c>
      <c r="I640" s="351"/>
      <c r="J640" s="1005" t="str">
        <f t="shared" si="14"/>
        <v/>
      </c>
    </row>
    <row r="641" spans="1:10" ht="25.5">
      <c r="A641" s="1122"/>
      <c r="B641" s="97"/>
      <c r="C641" s="123"/>
      <c r="D641" s="97"/>
      <c r="E641" s="99">
        <v>15</v>
      </c>
      <c r="F641" s="1094"/>
      <c r="G641" s="1121"/>
      <c r="H641" s="123" t="s">
        <v>4740</v>
      </c>
      <c r="I641" s="351"/>
      <c r="J641" s="1005" t="str">
        <f t="shared" si="14"/>
        <v/>
      </c>
    </row>
    <row r="642" spans="1:10" ht="25.5">
      <c r="A642" s="1122"/>
      <c r="B642" s="97"/>
      <c r="C642" s="123"/>
      <c r="D642" s="97"/>
      <c r="E642" s="99">
        <v>8</v>
      </c>
      <c r="F642" s="1094"/>
      <c r="G642" s="1121"/>
      <c r="H642" s="123" t="s">
        <v>4741</v>
      </c>
      <c r="I642" s="351"/>
      <c r="J642" s="1005" t="str">
        <f t="shared" si="14"/>
        <v/>
      </c>
    </row>
    <row r="643" spans="1:10">
      <c r="A643" s="1122" t="s">
        <v>4744</v>
      </c>
      <c r="B643" s="97"/>
      <c r="C643" s="123" t="s">
        <v>4745</v>
      </c>
      <c r="D643" s="97" t="s">
        <v>2755</v>
      </c>
      <c r="E643" s="99">
        <v>1</v>
      </c>
      <c r="F643" s="1094"/>
      <c r="G643" s="1121">
        <f>F643*E643</f>
        <v>0</v>
      </c>
      <c r="H643" s="123"/>
      <c r="I643" s="351"/>
      <c r="J643" s="1005" t="str">
        <f t="shared" si="14"/>
        <v>CHYBNÁ CENA</v>
      </c>
    </row>
    <row r="644" spans="1:10">
      <c r="A644" s="1122" t="s">
        <v>4746</v>
      </c>
      <c r="B644" s="97"/>
      <c r="C644" s="123" t="s">
        <v>4747</v>
      </c>
      <c r="D644" s="97" t="s">
        <v>2755</v>
      </c>
      <c r="E644" s="99">
        <v>1</v>
      </c>
      <c r="F644" s="1094"/>
      <c r="G644" s="1121">
        <f>F644*E644</f>
        <v>0</v>
      </c>
      <c r="H644" s="123"/>
      <c r="I644" s="351"/>
      <c r="J644" s="1005" t="str">
        <f t="shared" si="14"/>
        <v>CHYBNÁ CENA</v>
      </c>
    </row>
    <row r="645" spans="1:10">
      <c r="A645" s="1122" t="s">
        <v>4748</v>
      </c>
      <c r="B645" s="97"/>
      <c r="C645" s="123" t="s">
        <v>4749</v>
      </c>
      <c r="D645" s="97" t="s">
        <v>2755</v>
      </c>
      <c r="E645" s="1123">
        <f>SUM(E646:E651)</f>
        <v>191</v>
      </c>
      <c r="F645" s="1094"/>
      <c r="G645" s="1121">
        <f>F645*E645</f>
        <v>0</v>
      </c>
      <c r="H645" s="123"/>
      <c r="I645" s="351"/>
      <c r="J645" s="1005" t="str">
        <f t="shared" si="14"/>
        <v>CHYBNÁ CENA</v>
      </c>
    </row>
    <row r="646" spans="1:10" ht="25.5">
      <c r="A646" s="1122"/>
      <c r="B646" s="97"/>
      <c r="C646" s="123"/>
      <c r="D646" s="97"/>
      <c r="E646" s="99">
        <v>55</v>
      </c>
      <c r="F646" s="1094"/>
      <c r="G646" s="1121"/>
      <c r="H646" s="123" t="s">
        <v>4736</v>
      </c>
      <c r="I646" s="351"/>
      <c r="J646" s="1005" t="str">
        <f t="shared" si="14"/>
        <v/>
      </c>
    </row>
    <row r="647" spans="1:10" ht="25.5">
      <c r="A647" s="1122"/>
      <c r="B647" s="97"/>
      <c r="C647" s="123"/>
      <c r="D647" s="97"/>
      <c r="E647" s="99">
        <v>49</v>
      </c>
      <c r="F647" s="1094"/>
      <c r="G647" s="1121"/>
      <c r="H647" s="123" t="s">
        <v>4737</v>
      </c>
      <c r="I647" s="351"/>
      <c r="J647" s="1005" t="str">
        <f t="shared" si="14"/>
        <v/>
      </c>
    </row>
    <row r="648" spans="1:10" ht="25.5">
      <c r="A648" s="1122"/>
      <c r="B648" s="97"/>
      <c r="C648" s="123"/>
      <c r="D648" s="97"/>
      <c r="E648" s="99">
        <v>32</v>
      </c>
      <c r="F648" s="1094"/>
      <c r="G648" s="1121"/>
      <c r="H648" s="123" t="s">
        <v>4738</v>
      </c>
      <c r="I648" s="351"/>
      <c r="J648" s="1005" t="str">
        <f t="shared" si="14"/>
        <v/>
      </c>
    </row>
    <row r="649" spans="1:10" ht="25.5">
      <c r="A649" s="1122"/>
      <c r="B649" s="97"/>
      <c r="C649" s="123"/>
      <c r="D649" s="97"/>
      <c r="E649" s="99">
        <v>24</v>
      </c>
      <c r="F649" s="1094"/>
      <c r="G649" s="1121"/>
      <c r="H649" s="123" t="s">
        <v>4739</v>
      </c>
      <c r="I649" s="351"/>
      <c r="J649" s="1005" t="str">
        <f t="shared" si="14"/>
        <v/>
      </c>
    </row>
    <row r="650" spans="1:10" ht="25.5">
      <c r="A650" s="1122"/>
      <c r="B650" s="97"/>
      <c r="C650" s="123"/>
      <c r="D650" s="97"/>
      <c r="E650" s="99">
        <v>23</v>
      </c>
      <c r="F650" s="1094"/>
      <c r="G650" s="1121"/>
      <c r="H650" s="123" t="s">
        <v>4740</v>
      </c>
      <c r="I650" s="351"/>
      <c r="J650" s="1005" t="str">
        <f t="shared" si="14"/>
        <v/>
      </c>
    </row>
    <row r="651" spans="1:10" ht="25.5">
      <c r="A651" s="1122"/>
      <c r="B651" s="97"/>
      <c r="C651" s="123"/>
      <c r="D651" s="97"/>
      <c r="E651" s="99">
        <v>8</v>
      </c>
      <c r="F651" s="1094"/>
      <c r="G651" s="1121"/>
      <c r="H651" s="123" t="s">
        <v>4741</v>
      </c>
      <c r="I651" s="351"/>
      <c r="J651" s="1005" t="str">
        <f t="shared" si="14"/>
        <v/>
      </c>
    </row>
    <row r="652" spans="1:10">
      <c r="A652" s="1122" t="s">
        <v>4750</v>
      </c>
      <c r="B652" s="97"/>
      <c r="C652" s="123" t="s">
        <v>4751</v>
      </c>
      <c r="D652" s="97" t="s">
        <v>2755</v>
      </c>
      <c r="E652" s="1123">
        <f>SUM(E653:E658)</f>
        <v>45</v>
      </c>
      <c r="F652" s="1094"/>
      <c r="G652" s="1121">
        <f>F652*E652</f>
        <v>0</v>
      </c>
      <c r="H652" s="123"/>
      <c r="I652" s="351"/>
      <c r="J652" s="1005" t="str">
        <f t="shared" si="14"/>
        <v>CHYBNÁ CENA</v>
      </c>
    </row>
    <row r="653" spans="1:10" ht="25.5">
      <c r="A653" s="1122"/>
      <c r="B653" s="97"/>
      <c r="C653" s="123"/>
      <c r="D653" s="97"/>
      <c r="E653" s="99">
        <v>14</v>
      </c>
      <c r="F653" s="1094"/>
      <c r="G653" s="1121"/>
      <c r="H653" s="123" t="s">
        <v>4736</v>
      </c>
      <c r="I653" s="351"/>
      <c r="J653" s="1005" t="str">
        <f t="shared" si="14"/>
        <v/>
      </c>
    </row>
    <row r="654" spans="1:10" ht="25.5">
      <c r="A654" s="1122"/>
      <c r="B654" s="97"/>
      <c r="C654" s="123"/>
      <c r="D654" s="97"/>
      <c r="E654" s="99">
        <v>9</v>
      </c>
      <c r="F654" s="1094"/>
      <c r="G654" s="1121"/>
      <c r="H654" s="123" t="s">
        <v>4737</v>
      </c>
      <c r="I654" s="351"/>
      <c r="J654" s="1005" t="str">
        <f t="shared" si="14"/>
        <v/>
      </c>
    </row>
    <row r="655" spans="1:10" ht="25.5">
      <c r="A655" s="1122"/>
      <c r="B655" s="97"/>
      <c r="C655" s="123"/>
      <c r="D655" s="97"/>
      <c r="E655" s="99">
        <v>7</v>
      </c>
      <c r="F655" s="1094"/>
      <c r="G655" s="1121"/>
      <c r="H655" s="123" t="s">
        <v>4738</v>
      </c>
      <c r="I655" s="351"/>
      <c r="J655" s="1005" t="str">
        <f t="shared" si="14"/>
        <v/>
      </c>
    </row>
    <row r="656" spans="1:10" ht="25.5">
      <c r="A656" s="1122"/>
      <c r="B656" s="97"/>
      <c r="C656" s="123"/>
      <c r="D656" s="97"/>
      <c r="E656" s="99">
        <v>5</v>
      </c>
      <c r="F656" s="1094"/>
      <c r="G656" s="1121"/>
      <c r="H656" s="123" t="s">
        <v>4739</v>
      </c>
      <c r="I656" s="351"/>
      <c r="J656" s="1005" t="str">
        <f t="shared" si="14"/>
        <v/>
      </c>
    </row>
    <row r="657" spans="1:10" ht="25.5">
      <c r="A657" s="1122"/>
      <c r="B657" s="97"/>
      <c r="C657" s="123"/>
      <c r="D657" s="97"/>
      <c r="E657" s="99">
        <v>4</v>
      </c>
      <c r="F657" s="1094"/>
      <c r="G657" s="1121"/>
      <c r="H657" s="123" t="s">
        <v>4740</v>
      </c>
      <c r="I657" s="351"/>
      <c r="J657" s="1005" t="str">
        <f t="shared" si="14"/>
        <v/>
      </c>
    </row>
    <row r="658" spans="1:10" ht="25.5">
      <c r="A658" s="1122"/>
      <c r="B658" s="97"/>
      <c r="C658" s="123"/>
      <c r="D658" s="97"/>
      <c r="E658" s="99">
        <v>6</v>
      </c>
      <c r="F658" s="1094"/>
      <c r="G658" s="1121"/>
      <c r="H658" s="123" t="s">
        <v>4741</v>
      </c>
      <c r="I658" s="351"/>
      <c r="J658" s="1005" t="str">
        <f t="shared" si="14"/>
        <v/>
      </c>
    </row>
    <row r="659" spans="1:10">
      <c r="A659" s="1122" t="s">
        <v>4752</v>
      </c>
      <c r="B659" s="97"/>
      <c r="C659" s="123" t="s">
        <v>4753</v>
      </c>
      <c r="D659" s="97" t="s">
        <v>2755</v>
      </c>
      <c r="E659" s="1123">
        <f>SUM(E660:E665)</f>
        <v>62</v>
      </c>
      <c r="F659" s="1094"/>
      <c r="G659" s="1121">
        <f>F659*E659</f>
        <v>0</v>
      </c>
      <c r="H659" s="123"/>
      <c r="I659" s="351"/>
      <c r="J659" s="1005" t="str">
        <f t="shared" si="14"/>
        <v>CHYBNÁ CENA</v>
      </c>
    </row>
    <row r="660" spans="1:10" ht="25.5">
      <c r="A660" s="1122"/>
      <c r="B660" s="97"/>
      <c r="C660" s="123"/>
      <c r="D660" s="97"/>
      <c r="E660" s="99">
        <v>6</v>
      </c>
      <c r="F660" s="1094"/>
      <c r="G660" s="1121"/>
      <c r="H660" s="123" t="s">
        <v>4736</v>
      </c>
      <c r="I660" s="351"/>
      <c r="J660" s="1005" t="str">
        <f t="shared" si="14"/>
        <v/>
      </c>
    </row>
    <row r="661" spans="1:10" ht="25.5">
      <c r="A661" s="1122"/>
      <c r="B661" s="97"/>
      <c r="C661" s="123"/>
      <c r="D661" s="97"/>
      <c r="E661" s="99">
        <v>19</v>
      </c>
      <c r="F661" s="1094"/>
      <c r="G661" s="1121"/>
      <c r="H661" s="123" t="s">
        <v>4737</v>
      </c>
      <c r="I661" s="351"/>
      <c r="J661" s="1005" t="str">
        <f t="shared" si="14"/>
        <v/>
      </c>
    </row>
    <row r="662" spans="1:10" ht="25.5">
      <c r="A662" s="1122"/>
      <c r="B662" s="97"/>
      <c r="C662" s="123"/>
      <c r="D662" s="97"/>
      <c r="E662" s="99">
        <v>17</v>
      </c>
      <c r="F662" s="1094"/>
      <c r="G662" s="1121"/>
      <c r="H662" s="123" t="s">
        <v>4738</v>
      </c>
      <c r="I662" s="351"/>
      <c r="J662" s="1005" t="str">
        <f t="shared" si="14"/>
        <v/>
      </c>
    </row>
    <row r="663" spans="1:10" ht="25.5">
      <c r="A663" s="1122"/>
      <c r="B663" s="97"/>
      <c r="C663" s="123"/>
      <c r="D663" s="97"/>
      <c r="E663" s="99">
        <v>9</v>
      </c>
      <c r="F663" s="1094"/>
      <c r="G663" s="1121"/>
      <c r="H663" s="123" t="s">
        <v>4739</v>
      </c>
      <c r="I663" s="351"/>
      <c r="J663" s="1005" t="str">
        <f t="shared" si="14"/>
        <v/>
      </c>
    </row>
    <row r="664" spans="1:10" ht="25.5">
      <c r="A664" s="1122"/>
      <c r="B664" s="97"/>
      <c r="C664" s="123"/>
      <c r="D664" s="97"/>
      <c r="E664" s="99">
        <v>9</v>
      </c>
      <c r="F664" s="1094"/>
      <c r="G664" s="1121"/>
      <c r="H664" s="123" t="s">
        <v>4740</v>
      </c>
      <c r="I664" s="351"/>
      <c r="J664" s="1005" t="str">
        <f t="shared" si="14"/>
        <v/>
      </c>
    </row>
    <row r="665" spans="1:10" ht="25.5">
      <c r="A665" s="1122"/>
      <c r="B665" s="97"/>
      <c r="C665" s="123"/>
      <c r="D665" s="97"/>
      <c r="E665" s="99">
        <v>2</v>
      </c>
      <c r="F665" s="1094"/>
      <c r="G665" s="1121"/>
      <c r="H665" s="123" t="s">
        <v>4741</v>
      </c>
      <c r="I665" s="351"/>
      <c r="J665" s="1005" t="str">
        <f t="shared" si="14"/>
        <v/>
      </c>
    </row>
    <row r="666" spans="1:10" ht="25.5">
      <c r="A666" s="1122"/>
      <c r="B666" s="97"/>
      <c r="C666" s="123"/>
      <c r="D666" s="97"/>
      <c r="E666" s="99">
        <v>0</v>
      </c>
      <c r="F666" s="1094"/>
      <c r="G666" s="1121"/>
      <c r="H666" s="123" t="s">
        <v>3167</v>
      </c>
      <c r="I666" s="351"/>
      <c r="J666" s="1005" t="str">
        <f t="shared" si="14"/>
        <v/>
      </c>
    </row>
    <row r="667" spans="1:10">
      <c r="A667" s="1122" t="s">
        <v>4754</v>
      </c>
      <c r="B667" s="97"/>
      <c r="C667" s="123" t="s">
        <v>4755</v>
      </c>
      <c r="D667" s="97" t="s">
        <v>2755</v>
      </c>
      <c r="E667" s="1123">
        <f>SUM(E668:E673)</f>
        <v>41</v>
      </c>
      <c r="F667" s="1094"/>
      <c r="G667" s="1121">
        <f>F667*E667</f>
        <v>0</v>
      </c>
      <c r="H667" s="123"/>
      <c r="I667" s="351"/>
      <c r="J667" s="1005" t="str">
        <f t="shared" si="14"/>
        <v>CHYBNÁ CENA</v>
      </c>
    </row>
    <row r="668" spans="1:10" ht="25.5">
      <c r="A668" s="1122"/>
      <c r="B668" s="97"/>
      <c r="C668" s="123"/>
      <c r="D668" s="97"/>
      <c r="E668" s="99">
        <v>3</v>
      </c>
      <c r="F668" s="1094"/>
      <c r="G668" s="1121"/>
      <c r="H668" s="123" t="s">
        <v>4736</v>
      </c>
      <c r="I668" s="351"/>
      <c r="J668" s="1005" t="str">
        <f t="shared" si="14"/>
        <v/>
      </c>
    </row>
    <row r="669" spans="1:10" ht="25.5">
      <c r="A669" s="1122"/>
      <c r="B669" s="97"/>
      <c r="C669" s="123"/>
      <c r="D669" s="97"/>
      <c r="E669" s="99">
        <v>12</v>
      </c>
      <c r="F669" s="1094"/>
      <c r="G669" s="1121"/>
      <c r="H669" s="123" t="s">
        <v>4737</v>
      </c>
      <c r="I669" s="351"/>
      <c r="J669" s="1005" t="str">
        <f t="shared" si="14"/>
        <v/>
      </c>
    </row>
    <row r="670" spans="1:10" ht="25.5">
      <c r="A670" s="1122"/>
      <c r="B670" s="97"/>
      <c r="C670" s="123"/>
      <c r="D670" s="97"/>
      <c r="E670" s="99">
        <v>9</v>
      </c>
      <c r="F670" s="1094"/>
      <c r="G670" s="1121"/>
      <c r="H670" s="123" t="s">
        <v>4738</v>
      </c>
      <c r="I670" s="351"/>
      <c r="J670" s="1005" t="str">
        <f t="shared" si="14"/>
        <v/>
      </c>
    </row>
    <row r="671" spans="1:10" ht="25.5">
      <c r="A671" s="1122"/>
      <c r="B671" s="97"/>
      <c r="C671" s="123"/>
      <c r="D671" s="97"/>
      <c r="E671" s="99">
        <v>6</v>
      </c>
      <c r="F671" s="1094"/>
      <c r="G671" s="1121"/>
      <c r="H671" s="123" t="s">
        <v>4739</v>
      </c>
      <c r="I671" s="351"/>
      <c r="J671" s="1005" t="str">
        <f t="shared" si="14"/>
        <v/>
      </c>
    </row>
    <row r="672" spans="1:10" ht="25.5">
      <c r="A672" s="1122"/>
      <c r="B672" s="97"/>
      <c r="C672" s="123"/>
      <c r="D672" s="97"/>
      <c r="E672" s="99">
        <v>6</v>
      </c>
      <c r="F672" s="1094"/>
      <c r="G672" s="1121"/>
      <c r="H672" s="123" t="s">
        <v>4740</v>
      </c>
      <c r="I672" s="351"/>
      <c r="J672" s="1005" t="str">
        <f t="shared" si="14"/>
        <v/>
      </c>
    </row>
    <row r="673" spans="1:10" ht="25.5">
      <c r="A673" s="1122"/>
      <c r="B673" s="97"/>
      <c r="C673" s="123"/>
      <c r="D673" s="97"/>
      <c r="E673" s="99">
        <v>5</v>
      </c>
      <c r="F673" s="1094"/>
      <c r="G673" s="1121"/>
      <c r="H673" s="123" t="s">
        <v>4741</v>
      </c>
      <c r="I673" s="351"/>
      <c r="J673" s="1005" t="str">
        <f t="shared" si="14"/>
        <v/>
      </c>
    </row>
    <row r="674" spans="1:10" ht="25.5">
      <c r="A674" s="1122"/>
      <c r="B674" s="97"/>
      <c r="C674" s="123"/>
      <c r="D674" s="97"/>
      <c r="E674" s="99">
        <v>0</v>
      </c>
      <c r="F674" s="1094"/>
      <c r="G674" s="1121"/>
      <c r="H674" s="123" t="s">
        <v>3167</v>
      </c>
      <c r="I674" s="351"/>
      <c r="J674" s="1005" t="str">
        <f t="shared" si="14"/>
        <v/>
      </c>
    </row>
    <row r="675" spans="1:10" ht="25.5">
      <c r="A675" s="1122" t="s">
        <v>4756</v>
      </c>
      <c r="B675" s="97"/>
      <c r="C675" s="123" t="s">
        <v>4757</v>
      </c>
      <c r="D675" s="97" t="s">
        <v>2755</v>
      </c>
      <c r="E675" s="1123">
        <f>SUM(E676:E681)</f>
        <v>5</v>
      </c>
      <c r="F675" s="1094"/>
      <c r="G675" s="1121">
        <f>F675*E675</f>
        <v>0</v>
      </c>
      <c r="H675" s="123"/>
      <c r="I675" s="351"/>
      <c r="J675" s="1005" t="str">
        <f t="shared" si="14"/>
        <v>CHYBNÁ CENA</v>
      </c>
    </row>
    <row r="676" spans="1:10" ht="25.5">
      <c r="A676" s="1122"/>
      <c r="B676" s="97"/>
      <c r="C676" s="123"/>
      <c r="D676" s="97"/>
      <c r="E676" s="99">
        <v>0</v>
      </c>
      <c r="F676" s="1094"/>
      <c r="G676" s="1121"/>
      <c r="H676" s="123" t="s">
        <v>4736</v>
      </c>
      <c r="I676" s="351"/>
      <c r="J676" s="1005" t="str">
        <f t="shared" si="14"/>
        <v/>
      </c>
    </row>
    <row r="677" spans="1:10" ht="25.5">
      <c r="A677" s="1122"/>
      <c r="B677" s="97"/>
      <c r="C677" s="123"/>
      <c r="D677" s="97"/>
      <c r="E677" s="99">
        <v>1</v>
      </c>
      <c r="F677" s="1094"/>
      <c r="G677" s="1121"/>
      <c r="H677" s="123" t="s">
        <v>4737</v>
      </c>
      <c r="I677" s="351"/>
      <c r="J677" s="1005" t="str">
        <f t="shared" si="14"/>
        <v/>
      </c>
    </row>
    <row r="678" spans="1:10" ht="25.5">
      <c r="A678" s="1122"/>
      <c r="B678" s="97"/>
      <c r="C678" s="123"/>
      <c r="D678" s="97"/>
      <c r="E678" s="99">
        <v>1</v>
      </c>
      <c r="F678" s="1094"/>
      <c r="G678" s="1121"/>
      <c r="H678" s="123" t="s">
        <v>4738</v>
      </c>
      <c r="I678" s="351"/>
      <c r="J678" s="1005" t="str">
        <f t="shared" si="14"/>
        <v/>
      </c>
    </row>
    <row r="679" spans="1:10" ht="25.5">
      <c r="A679" s="1122"/>
      <c r="B679" s="97"/>
      <c r="C679" s="123"/>
      <c r="D679" s="97"/>
      <c r="E679" s="99">
        <v>1</v>
      </c>
      <c r="F679" s="1094"/>
      <c r="G679" s="1121"/>
      <c r="H679" s="123" t="s">
        <v>4739</v>
      </c>
      <c r="I679" s="351"/>
      <c r="J679" s="1005" t="str">
        <f t="shared" si="14"/>
        <v/>
      </c>
    </row>
    <row r="680" spans="1:10" ht="25.5">
      <c r="A680" s="1122"/>
      <c r="B680" s="97"/>
      <c r="C680" s="123"/>
      <c r="D680" s="97"/>
      <c r="E680" s="99">
        <v>1</v>
      </c>
      <c r="F680" s="1094"/>
      <c r="G680" s="1121"/>
      <c r="H680" s="123" t="s">
        <v>4740</v>
      </c>
      <c r="I680" s="351"/>
      <c r="J680" s="1005" t="str">
        <f t="shared" si="14"/>
        <v/>
      </c>
    </row>
    <row r="681" spans="1:10" ht="25.5">
      <c r="A681" s="1122"/>
      <c r="B681" s="97"/>
      <c r="C681" s="123"/>
      <c r="D681" s="97"/>
      <c r="E681" s="99">
        <v>1</v>
      </c>
      <c r="F681" s="1094"/>
      <c r="G681" s="1121"/>
      <c r="H681" s="123" t="s">
        <v>4741</v>
      </c>
      <c r="I681" s="351"/>
      <c r="J681" s="1005" t="str">
        <f t="shared" si="14"/>
        <v/>
      </c>
    </row>
    <row r="682" spans="1:10">
      <c r="A682" s="1122" t="s">
        <v>4758</v>
      </c>
      <c r="B682" s="97"/>
      <c r="C682" s="123" t="s">
        <v>4759</v>
      </c>
      <c r="D682" s="97" t="s">
        <v>2755</v>
      </c>
      <c r="E682" s="1123">
        <f>SUM(E683:E688)</f>
        <v>285</v>
      </c>
      <c r="F682" s="1094"/>
      <c r="G682" s="1121">
        <f>F682*E682</f>
        <v>0</v>
      </c>
      <c r="H682" s="123"/>
      <c r="I682" s="351"/>
      <c r="J682" s="1005" t="str">
        <f t="shared" si="14"/>
        <v>CHYBNÁ CENA</v>
      </c>
    </row>
    <row r="683" spans="1:10" ht="25.5">
      <c r="A683" s="1122"/>
      <c r="B683" s="97"/>
      <c r="C683" s="123"/>
      <c r="D683" s="97"/>
      <c r="E683" s="99">
        <v>27</v>
      </c>
      <c r="F683" s="1094"/>
      <c r="G683" s="1121"/>
      <c r="H683" s="123" t="s">
        <v>4736</v>
      </c>
      <c r="I683" s="351"/>
      <c r="J683" s="1005" t="str">
        <f t="shared" si="14"/>
        <v/>
      </c>
    </row>
    <row r="684" spans="1:10" ht="25.5">
      <c r="A684" s="1122"/>
      <c r="B684" s="97"/>
      <c r="C684" s="123"/>
      <c r="D684" s="97"/>
      <c r="E684" s="99">
        <v>58</v>
      </c>
      <c r="F684" s="1094"/>
      <c r="G684" s="1121"/>
      <c r="H684" s="123" t="s">
        <v>4737</v>
      </c>
      <c r="I684" s="351"/>
      <c r="J684" s="1005" t="str">
        <f t="shared" si="14"/>
        <v/>
      </c>
    </row>
    <row r="685" spans="1:10" ht="25.5">
      <c r="A685" s="1122"/>
      <c r="B685" s="97"/>
      <c r="C685" s="123"/>
      <c r="D685" s="97"/>
      <c r="E685" s="99">
        <v>79</v>
      </c>
      <c r="F685" s="1094"/>
      <c r="G685" s="1121"/>
      <c r="H685" s="123" t="s">
        <v>4738</v>
      </c>
      <c r="I685" s="351"/>
      <c r="J685" s="1005" t="str">
        <f t="shared" si="14"/>
        <v/>
      </c>
    </row>
    <row r="686" spans="1:10" ht="25.5">
      <c r="A686" s="1122"/>
      <c r="B686" s="97"/>
      <c r="C686" s="123"/>
      <c r="D686" s="97"/>
      <c r="E686" s="99">
        <v>119</v>
      </c>
      <c r="F686" s="1094"/>
      <c r="G686" s="1121"/>
      <c r="H686" s="123" t="s">
        <v>4739</v>
      </c>
      <c r="I686" s="351"/>
      <c r="J686" s="1005" t="str">
        <f t="shared" si="14"/>
        <v/>
      </c>
    </row>
    <row r="687" spans="1:10" ht="25.5">
      <c r="A687" s="1122"/>
      <c r="B687" s="97"/>
      <c r="C687" s="123"/>
      <c r="D687" s="97"/>
      <c r="E687" s="99">
        <v>2</v>
      </c>
      <c r="F687" s="1094"/>
      <c r="G687" s="1121"/>
      <c r="H687" s="123" t="s">
        <v>4740</v>
      </c>
      <c r="I687" s="351"/>
      <c r="J687" s="1005" t="str">
        <f t="shared" si="14"/>
        <v/>
      </c>
    </row>
    <row r="688" spans="1:10" ht="25.5">
      <c r="A688" s="1122"/>
      <c r="B688" s="97"/>
      <c r="C688" s="123"/>
      <c r="D688" s="97"/>
      <c r="E688" s="99">
        <v>0</v>
      </c>
      <c r="F688" s="1094"/>
      <c r="G688" s="1121"/>
      <c r="H688" s="123" t="s">
        <v>4741</v>
      </c>
      <c r="I688" s="351"/>
      <c r="J688" s="1005" t="str">
        <f t="shared" si="14"/>
        <v/>
      </c>
    </row>
    <row r="689" spans="1:10">
      <c r="A689" s="1122" t="s">
        <v>4760</v>
      </c>
      <c r="B689" s="97"/>
      <c r="C689" s="123" t="s">
        <v>4761</v>
      </c>
      <c r="D689" s="97" t="s">
        <v>2755</v>
      </c>
      <c r="E689" s="1123">
        <v>1</v>
      </c>
      <c r="F689" s="1094"/>
      <c r="G689" s="1121">
        <f t="shared" ref="G689:G696" si="15">F689*E689</f>
        <v>0</v>
      </c>
      <c r="H689" s="123"/>
      <c r="I689" s="351"/>
      <c r="J689" s="1005" t="str">
        <f t="shared" si="14"/>
        <v>CHYBNÁ CENA</v>
      </c>
    </row>
    <row r="690" spans="1:10">
      <c r="A690" s="1122" t="s">
        <v>4762</v>
      </c>
      <c r="B690" s="97"/>
      <c r="C690" s="123" t="s">
        <v>4763</v>
      </c>
      <c r="D690" s="97" t="s">
        <v>2755</v>
      </c>
      <c r="E690" s="1123">
        <v>1</v>
      </c>
      <c r="F690" s="1094"/>
      <c r="G690" s="1121">
        <f t="shared" si="15"/>
        <v>0</v>
      </c>
      <c r="H690" s="123"/>
      <c r="I690" s="351"/>
      <c r="J690" s="1005" t="str">
        <f t="shared" si="14"/>
        <v>CHYBNÁ CENA</v>
      </c>
    </row>
    <row r="691" spans="1:10" ht="25.5">
      <c r="A691" s="1122" t="s">
        <v>4764</v>
      </c>
      <c r="B691" s="97"/>
      <c r="C691" s="123" t="s">
        <v>4765</v>
      </c>
      <c r="D691" s="97" t="s">
        <v>2755</v>
      </c>
      <c r="E691" s="1123">
        <v>1</v>
      </c>
      <c r="F691" s="1094"/>
      <c r="G691" s="1121">
        <f t="shared" si="15"/>
        <v>0</v>
      </c>
      <c r="H691" s="123"/>
      <c r="I691" s="351"/>
      <c r="J691" s="1005" t="str">
        <f t="shared" si="14"/>
        <v>CHYBNÁ CENA</v>
      </c>
    </row>
    <row r="692" spans="1:10">
      <c r="A692" s="1122" t="s">
        <v>4766</v>
      </c>
      <c r="B692" s="97"/>
      <c r="C692" s="123" t="s">
        <v>4767</v>
      </c>
      <c r="D692" s="97" t="s">
        <v>2755</v>
      </c>
      <c r="E692" s="1123">
        <v>1</v>
      </c>
      <c r="F692" s="1094"/>
      <c r="G692" s="1121">
        <f t="shared" si="15"/>
        <v>0</v>
      </c>
      <c r="H692" s="123"/>
      <c r="I692" s="351"/>
      <c r="J692" s="1005" t="str">
        <f t="shared" si="14"/>
        <v>CHYBNÁ CENA</v>
      </c>
    </row>
    <row r="693" spans="1:10">
      <c r="A693" s="1122" t="s">
        <v>243</v>
      </c>
      <c r="B693" s="97"/>
      <c r="C693" s="123" t="s">
        <v>4768</v>
      </c>
      <c r="D693" s="97" t="s">
        <v>2755</v>
      </c>
      <c r="E693" s="1123">
        <v>1</v>
      </c>
      <c r="F693" s="1094"/>
      <c r="G693" s="1121">
        <f t="shared" si="15"/>
        <v>0</v>
      </c>
      <c r="H693" s="123"/>
      <c r="I693" s="351"/>
      <c r="J693" s="1005" t="str">
        <f t="shared" si="14"/>
        <v>CHYBNÁ CENA</v>
      </c>
    </row>
    <row r="694" spans="1:10">
      <c r="A694" s="1122" t="s">
        <v>4769</v>
      </c>
      <c r="B694" s="97"/>
      <c r="C694" s="123" t="s">
        <v>4770</v>
      </c>
      <c r="D694" s="97" t="s">
        <v>2755</v>
      </c>
      <c r="E694" s="1123">
        <v>1</v>
      </c>
      <c r="F694" s="1094"/>
      <c r="G694" s="1121">
        <f t="shared" si="15"/>
        <v>0</v>
      </c>
      <c r="H694" s="123"/>
      <c r="I694" s="351"/>
      <c r="J694" s="1005" t="str">
        <f>IF((ISBLANK(D694)),"",IF(G694&lt;=0,"CHYBNÁ CENA",""))</f>
        <v>CHYBNÁ CENA</v>
      </c>
    </row>
    <row r="695" spans="1:10">
      <c r="A695" s="1122" t="s">
        <v>4771</v>
      </c>
      <c r="B695" s="97"/>
      <c r="C695" s="123" t="s">
        <v>4772</v>
      </c>
      <c r="D695" s="97" t="s">
        <v>2755</v>
      </c>
      <c r="E695" s="1123">
        <v>1</v>
      </c>
      <c r="F695" s="1094"/>
      <c r="G695" s="1121">
        <f t="shared" si="15"/>
        <v>0</v>
      </c>
      <c r="H695" s="123"/>
      <c r="I695" s="351"/>
      <c r="J695" s="1005" t="str">
        <f>IF((ISBLANK(D695)),"",IF(G695&lt;=0,"CHYBNÁ CENA",""))</f>
        <v>CHYBNÁ CENA</v>
      </c>
    </row>
    <row r="696" spans="1:10">
      <c r="A696" s="1122" t="s">
        <v>244</v>
      </c>
      <c r="B696" s="97"/>
      <c r="C696" s="123" t="s">
        <v>4773</v>
      </c>
      <c r="D696" s="97" t="s">
        <v>2755</v>
      </c>
      <c r="E696" s="1125">
        <v>1</v>
      </c>
      <c r="F696" s="1094"/>
      <c r="G696" s="1121">
        <f t="shared" si="15"/>
        <v>0</v>
      </c>
      <c r="H696" s="123"/>
      <c r="I696" s="351"/>
      <c r="J696" s="1005" t="str">
        <f>IF((ISBLANK(D696)),"",IF(G696&lt;=0,"CHYBNÁ CENA",""))</f>
        <v>CHYBNÁ CENA</v>
      </c>
    </row>
    <row r="697" spans="1:10">
      <c r="A697" s="345"/>
      <c r="B697" s="338"/>
      <c r="C697" s="337"/>
      <c r="D697" s="338"/>
      <c r="E697" s="339"/>
      <c r="F697" s="1070"/>
      <c r="G697" s="340"/>
      <c r="H697" s="337"/>
      <c r="I697" s="351"/>
      <c r="J697" s="1005" t="str">
        <f>IF((ISBLANK(D697)),"",IF(G697&lt;=0,"CHYBNÁ CENA",""))</f>
        <v/>
      </c>
    </row>
    <row r="698" spans="1:10" s="273" customFormat="1" ht="13.5" thickBot="1">
      <c r="A698" s="405"/>
      <c r="B698" s="406"/>
      <c r="C698" s="407" t="s">
        <v>2956</v>
      </c>
      <c r="D698" s="405"/>
      <c r="E698" s="409"/>
      <c r="F698" s="410"/>
      <c r="G698" s="431">
        <f>SUM(G7:G696)</f>
        <v>0</v>
      </c>
      <c r="H698" s="408"/>
      <c r="I698" s="408"/>
      <c r="J698" s="1015"/>
    </row>
    <row r="699" spans="1:10" ht="13.5" thickBot="1">
      <c r="A699" s="1304" t="s">
        <v>45</v>
      </c>
      <c r="B699" s="1305"/>
      <c r="C699" s="1305"/>
      <c r="D699" s="1305"/>
      <c r="E699" s="1305"/>
      <c r="F699" s="1305"/>
      <c r="G699" s="1305"/>
      <c r="H699" s="1305"/>
      <c r="I699" s="1306"/>
    </row>
    <row r="702" spans="1:10">
      <c r="F702" s="1006" t="s">
        <v>245</v>
      </c>
      <c r="G702" s="1007">
        <f>COUNTIF(G6:G697,"&lt;=0")</f>
        <v>174</v>
      </c>
    </row>
  </sheetData>
  <sheetProtection selectLockedCells="1"/>
  <mergeCells count="13">
    <mergeCell ref="A699:I699"/>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6" activePane="bottomLeft" state="frozen"/>
      <selection pane="bottomLeft" activeCell="I2" sqref="I2"/>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1012"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4583</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12.7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230">
        <v>1</v>
      </c>
      <c r="B6" s="12" t="s">
        <v>2565</v>
      </c>
      <c r="C6" s="231" t="s">
        <v>1467</v>
      </c>
      <c r="D6" s="232" t="s">
        <v>3792</v>
      </c>
      <c r="E6" s="13">
        <v>1</v>
      </c>
      <c r="F6" s="1023"/>
      <c r="G6" s="364">
        <f t="shared" ref="G6:G32" si="0">F6*E6</f>
        <v>0</v>
      </c>
      <c r="H6" s="231" t="s">
        <v>1468</v>
      </c>
      <c r="I6" s="233" t="s">
        <v>2565</v>
      </c>
      <c r="J6" s="1005" t="str">
        <f t="shared" ref="J6:J37" si="1">IF((ISBLANK(D6)),"",IF(G6&lt;=0,"CHYBNÁ CENA",""))</f>
        <v>CHYBNÁ CENA</v>
      </c>
    </row>
    <row r="7" spans="1:10">
      <c r="A7" s="234"/>
      <c r="B7" s="96" t="s">
        <v>1469</v>
      </c>
      <c r="C7" s="95" t="s">
        <v>1470</v>
      </c>
      <c r="D7" s="96" t="s">
        <v>3792</v>
      </c>
      <c r="E7" s="19">
        <v>1</v>
      </c>
      <c r="F7" s="1024"/>
      <c r="G7" s="20">
        <f t="shared" si="0"/>
        <v>0</v>
      </c>
      <c r="H7" s="103" t="s">
        <v>1468</v>
      </c>
      <c r="I7" s="235" t="s">
        <v>2565</v>
      </c>
      <c r="J7" s="1005" t="str">
        <f t="shared" si="1"/>
        <v>CHYBNÁ CENA</v>
      </c>
    </row>
    <row r="8" spans="1:10">
      <c r="A8" s="234"/>
      <c r="B8" s="17"/>
      <c r="C8" s="95" t="s">
        <v>1471</v>
      </c>
      <c r="D8" s="96" t="s">
        <v>3792</v>
      </c>
      <c r="E8" s="19">
        <v>1</v>
      </c>
      <c r="F8" s="1024"/>
      <c r="G8" s="20">
        <f t="shared" si="0"/>
        <v>0</v>
      </c>
      <c r="H8" s="95" t="s">
        <v>1468</v>
      </c>
      <c r="I8" s="235" t="s">
        <v>2565</v>
      </c>
      <c r="J8" s="1005" t="str">
        <f t="shared" si="1"/>
        <v>CHYBNÁ CENA</v>
      </c>
    </row>
    <row r="9" spans="1:10" ht="38.25">
      <c r="A9" s="236">
        <v>2</v>
      </c>
      <c r="B9" s="17" t="s">
        <v>2565</v>
      </c>
      <c r="C9" s="95" t="s">
        <v>1472</v>
      </c>
      <c r="D9" s="238" t="s">
        <v>3792</v>
      </c>
      <c r="E9" s="239">
        <v>1</v>
      </c>
      <c r="F9" s="1063"/>
      <c r="G9" s="240">
        <f t="shared" si="0"/>
        <v>0</v>
      </c>
      <c r="H9" s="237" t="s">
        <v>1468</v>
      </c>
      <c r="I9" s="235" t="s">
        <v>2565</v>
      </c>
      <c r="J9" s="1005" t="str">
        <f t="shared" si="1"/>
        <v>CHYBNÁ CENA</v>
      </c>
    </row>
    <row r="10" spans="1:10">
      <c r="A10" s="234" t="s">
        <v>2565</v>
      </c>
      <c r="B10" s="96" t="s">
        <v>1473</v>
      </c>
      <c r="C10" s="95" t="s">
        <v>3083</v>
      </c>
      <c r="D10" s="96" t="s">
        <v>3792</v>
      </c>
      <c r="E10" s="19">
        <v>1</v>
      </c>
      <c r="F10" s="1024"/>
      <c r="G10" s="20">
        <f t="shared" si="0"/>
        <v>0</v>
      </c>
      <c r="H10" s="95" t="s">
        <v>1468</v>
      </c>
      <c r="I10" s="235" t="s">
        <v>2565</v>
      </c>
      <c r="J10" s="1005" t="str">
        <f t="shared" si="1"/>
        <v>CHYBNÁ CENA</v>
      </c>
    </row>
    <row r="11" spans="1:10">
      <c r="A11" s="234"/>
      <c r="B11" s="96"/>
      <c r="C11" s="95" t="s">
        <v>3084</v>
      </c>
      <c r="D11" s="96" t="s">
        <v>3085</v>
      </c>
      <c r="E11" s="19">
        <v>1</v>
      </c>
      <c r="F11" s="1024"/>
      <c r="G11" s="20">
        <f t="shared" si="0"/>
        <v>0</v>
      </c>
      <c r="H11" s="95" t="s">
        <v>1468</v>
      </c>
      <c r="I11" s="235"/>
      <c r="J11" s="1005" t="str">
        <f t="shared" si="1"/>
        <v>CHYBNÁ CENA</v>
      </c>
    </row>
    <row r="12" spans="1:10">
      <c r="A12" s="234" t="s">
        <v>2565</v>
      </c>
      <c r="B12" s="17" t="s">
        <v>2565</v>
      </c>
      <c r="C12" s="95" t="s">
        <v>3086</v>
      </c>
      <c r="D12" s="96" t="s">
        <v>3792</v>
      </c>
      <c r="E12" s="19">
        <v>1</v>
      </c>
      <c r="F12" s="1024"/>
      <c r="G12" s="20">
        <f t="shared" si="0"/>
        <v>0</v>
      </c>
      <c r="H12" s="95" t="s">
        <v>1468</v>
      </c>
      <c r="I12" s="235" t="s">
        <v>2565</v>
      </c>
      <c r="J12" s="1005" t="str">
        <f t="shared" si="1"/>
        <v>CHYBNÁ CENA</v>
      </c>
    </row>
    <row r="13" spans="1:10">
      <c r="A13" s="234">
        <v>3</v>
      </c>
      <c r="B13" s="17" t="s">
        <v>2565</v>
      </c>
      <c r="C13" s="18" t="s">
        <v>3087</v>
      </c>
      <c r="D13" s="17" t="s">
        <v>4492</v>
      </c>
      <c r="E13" s="241">
        <v>18</v>
      </c>
      <c r="F13" s="1064"/>
      <c r="G13" s="242">
        <f t="shared" si="0"/>
        <v>0</v>
      </c>
      <c r="H13" s="18" t="s">
        <v>3088</v>
      </c>
      <c r="I13" s="235" t="s">
        <v>2565</v>
      </c>
      <c r="J13" s="1005" t="str">
        <f t="shared" si="1"/>
        <v>CHYBNÁ CENA</v>
      </c>
    </row>
    <row r="14" spans="1:10">
      <c r="A14" s="234" t="s">
        <v>2565</v>
      </c>
      <c r="B14" s="96" t="s">
        <v>3089</v>
      </c>
      <c r="C14" s="18" t="s">
        <v>3090</v>
      </c>
      <c r="D14" s="17" t="s">
        <v>4492</v>
      </c>
      <c r="E14" s="241">
        <v>18</v>
      </c>
      <c r="F14" s="1064"/>
      <c r="G14" s="242">
        <f t="shared" si="0"/>
        <v>0</v>
      </c>
      <c r="H14" s="18" t="s">
        <v>3088</v>
      </c>
      <c r="I14" s="235" t="s">
        <v>2565</v>
      </c>
      <c r="J14" s="1005" t="str">
        <f t="shared" si="1"/>
        <v>CHYBNÁ CENA</v>
      </c>
    </row>
    <row r="15" spans="1:10">
      <c r="A15" s="234"/>
      <c r="B15" s="96"/>
      <c r="C15" s="18" t="s">
        <v>3091</v>
      </c>
      <c r="D15" s="17" t="s">
        <v>4492</v>
      </c>
      <c r="E15" s="241">
        <v>18</v>
      </c>
      <c r="F15" s="1064"/>
      <c r="G15" s="242">
        <f t="shared" si="0"/>
        <v>0</v>
      </c>
      <c r="H15" s="18" t="s">
        <v>3088</v>
      </c>
      <c r="I15" s="235"/>
      <c r="J15" s="1005" t="str">
        <f t="shared" si="1"/>
        <v>CHYBNÁ CENA</v>
      </c>
    </row>
    <row r="16" spans="1:10">
      <c r="A16" s="234">
        <v>4</v>
      </c>
      <c r="B16" s="17" t="s">
        <v>2565</v>
      </c>
      <c r="C16" s="18" t="s">
        <v>3092</v>
      </c>
      <c r="D16" s="17" t="s">
        <v>4492</v>
      </c>
      <c r="E16" s="241">
        <v>90</v>
      </c>
      <c r="F16" s="1064"/>
      <c r="G16" s="242">
        <f t="shared" si="0"/>
        <v>0</v>
      </c>
      <c r="H16" s="18" t="s">
        <v>3093</v>
      </c>
      <c r="I16" s="235" t="s">
        <v>2565</v>
      </c>
      <c r="J16" s="1005" t="str">
        <f t="shared" si="1"/>
        <v>CHYBNÁ CENA</v>
      </c>
    </row>
    <row r="17" spans="1:10">
      <c r="A17" s="234" t="s">
        <v>2565</v>
      </c>
      <c r="B17" s="96" t="s">
        <v>3094</v>
      </c>
      <c r="C17" s="18" t="s">
        <v>3090</v>
      </c>
      <c r="D17" s="17" t="s">
        <v>4492</v>
      </c>
      <c r="E17" s="241">
        <v>90</v>
      </c>
      <c r="F17" s="1064"/>
      <c r="G17" s="242">
        <f t="shared" si="0"/>
        <v>0</v>
      </c>
      <c r="H17" s="18" t="s">
        <v>3093</v>
      </c>
      <c r="I17" s="235" t="s">
        <v>2565</v>
      </c>
      <c r="J17" s="1005" t="str">
        <f t="shared" si="1"/>
        <v>CHYBNÁ CENA</v>
      </c>
    </row>
    <row r="18" spans="1:10">
      <c r="A18" s="234" t="s">
        <v>2565</v>
      </c>
      <c r="B18" s="17" t="s">
        <v>2565</v>
      </c>
      <c r="C18" s="18" t="s">
        <v>3095</v>
      </c>
      <c r="D18" s="60" t="s">
        <v>4492</v>
      </c>
      <c r="E18" s="243">
        <v>90</v>
      </c>
      <c r="F18" s="1065"/>
      <c r="G18" s="244">
        <f t="shared" si="0"/>
        <v>0</v>
      </c>
      <c r="H18" s="61" t="s">
        <v>3093</v>
      </c>
      <c r="I18" s="245" t="s">
        <v>2565</v>
      </c>
      <c r="J18" s="1005" t="str">
        <f t="shared" si="1"/>
        <v>CHYBNÁ CENA</v>
      </c>
    </row>
    <row r="19" spans="1:10">
      <c r="A19" s="234">
        <v>5</v>
      </c>
      <c r="B19" s="17"/>
      <c r="C19" s="246" t="s">
        <v>3096</v>
      </c>
      <c r="D19" s="89" t="s">
        <v>3792</v>
      </c>
      <c r="E19" s="247">
        <v>174</v>
      </c>
      <c r="F19" s="1066"/>
      <c r="G19" s="244">
        <f t="shared" si="0"/>
        <v>0</v>
      </c>
      <c r="H19" s="61" t="s">
        <v>3093</v>
      </c>
      <c r="I19" s="248"/>
      <c r="J19" s="1005" t="str">
        <f t="shared" si="1"/>
        <v>CHYBNÁ CENA</v>
      </c>
    </row>
    <row r="20" spans="1:10">
      <c r="A20" s="234"/>
      <c r="B20" s="17"/>
      <c r="C20" s="246" t="s">
        <v>1470</v>
      </c>
      <c r="D20" s="89" t="s">
        <v>3792</v>
      </c>
      <c r="E20" s="247">
        <v>174</v>
      </c>
      <c r="F20" s="1066"/>
      <c r="G20" s="244">
        <f t="shared" si="0"/>
        <v>0</v>
      </c>
      <c r="H20" s="61" t="s">
        <v>3093</v>
      </c>
      <c r="I20" s="248"/>
      <c r="J20" s="1005" t="str">
        <f t="shared" si="1"/>
        <v>CHYBNÁ CENA</v>
      </c>
    </row>
    <row r="21" spans="1:10">
      <c r="A21" s="234">
        <v>6</v>
      </c>
      <c r="B21" s="17"/>
      <c r="C21" s="249" t="s">
        <v>3097</v>
      </c>
      <c r="D21" s="108" t="s">
        <v>3792</v>
      </c>
      <c r="E21" s="110">
        <v>3</v>
      </c>
      <c r="F21" s="1067"/>
      <c r="G21" s="111">
        <f t="shared" si="0"/>
        <v>0</v>
      </c>
      <c r="H21" s="109" t="s">
        <v>3098</v>
      </c>
      <c r="I21" s="248"/>
      <c r="J21" s="1005" t="str">
        <f t="shared" si="1"/>
        <v>CHYBNÁ CENA</v>
      </c>
    </row>
    <row r="22" spans="1:10">
      <c r="A22" s="234"/>
      <c r="B22" s="17"/>
      <c r="C22" s="249" t="s">
        <v>1470</v>
      </c>
      <c r="D22" s="108" t="s">
        <v>3792</v>
      </c>
      <c r="E22" s="110">
        <v>3</v>
      </c>
      <c r="F22" s="1024"/>
      <c r="G22" s="69">
        <f t="shared" si="0"/>
        <v>0</v>
      </c>
      <c r="H22" s="109" t="s">
        <v>3098</v>
      </c>
      <c r="I22" s="248"/>
      <c r="J22" s="1005" t="str">
        <f t="shared" si="1"/>
        <v>CHYBNÁ CENA</v>
      </c>
    </row>
    <row r="23" spans="1:10" ht="38.25">
      <c r="A23" s="236">
        <v>7</v>
      </c>
      <c r="B23" s="17" t="s">
        <v>2565</v>
      </c>
      <c r="C23" s="249" t="s">
        <v>3099</v>
      </c>
      <c r="D23" s="251" t="s">
        <v>3792</v>
      </c>
      <c r="E23" s="252">
        <v>3</v>
      </c>
      <c r="F23" s="1068"/>
      <c r="G23" s="253">
        <f t="shared" si="0"/>
        <v>0</v>
      </c>
      <c r="H23" s="250" t="s">
        <v>3098</v>
      </c>
      <c r="I23" s="254" t="s">
        <v>2565</v>
      </c>
      <c r="J23" s="1005" t="str">
        <f t="shared" si="1"/>
        <v>CHYBNÁ CENA</v>
      </c>
    </row>
    <row r="24" spans="1:10">
      <c r="A24" s="234" t="s">
        <v>2565</v>
      </c>
      <c r="B24" s="96" t="s">
        <v>3100</v>
      </c>
      <c r="C24" s="95" t="s">
        <v>1470</v>
      </c>
      <c r="D24" s="10" t="s">
        <v>3792</v>
      </c>
      <c r="E24" s="68">
        <v>3</v>
      </c>
      <c r="F24" s="1069"/>
      <c r="G24" s="69">
        <f t="shared" si="0"/>
        <v>0</v>
      </c>
      <c r="H24" s="120" t="s">
        <v>3098</v>
      </c>
      <c r="I24" s="255" t="s">
        <v>2565</v>
      </c>
      <c r="J24" s="1005" t="str">
        <f t="shared" si="1"/>
        <v>CHYBNÁ CENA</v>
      </c>
    </row>
    <row r="25" spans="1:10">
      <c r="A25" s="236">
        <v>8</v>
      </c>
      <c r="B25" s="256"/>
      <c r="C25" s="257" t="s">
        <v>3101</v>
      </c>
      <c r="D25" s="238" t="s">
        <v>4492</v>
      </c>
      <c r="E25" s="258">
        <v>54</v>
      </c>
      <c r="F25" s="1063"/>
      <c r="G25" s="240">
        <f t="shared" si="0"/>
        <v>0</v>
      </c>
      <c r="H25" s="257" t="s">
        <v>3102</v>
      </c>
      <c r="I25" s="235"/>
      <c r="J25" s="1005" t="str">
        <f t="shared" si="1"/>
        <v>CHYBNÁ CENA</v>
      </c>
    </row>
    <row r="26" spans="1:10">
      <c r="A26" s="234"/>
      <c r="B26" s="96" t="s">
        <v>3103</v>
      </c>
      <c r="C26" s="95" t="s">
        <v>1470</v>
      </c>
      <c r="D26" s="238" t="s">
        <v>4492</v>
      </c>
      <c r="E26" s="258">
        <v>54</v>
      </c>
      <c r="F26" s="1063"/>
      <c r="G26" s="240">
        <f t="shared" si="0"/>
        <v>0</v>
      </c>
      <c r="H26" s="257" t="s">
        <v>3102</v>
      </c>
      <c r="I26" s="235"/>
      <c r="J26" s="1005" t="str">
        <f t="shared" si="1"/>
        <v>CHYBNÁ CENA</v>
      </c>
    </row>
    <row r="27" spans="1:10" ht="25.5">
      <c r="A27" s="236">
        <v>9</v>
      </c>
      <c r="B27" s="96" t="s">
        <v>3100</v>
      </c>
      <c r="C27" s="109" t="s">
        <v>3104</v>
      </c>
      <c r="D27" s="238" t="s">
        <v>3792</v>
      </c>
      <c r="E27" s="239">
        <v>3</v>
      </c>
      <c r="F27" s="1063"/>
      <c r="G27" s="240">
        <f t="shared" si="0"/>
        <v>0</v>
      </c>
      <c r="H27" s="257" t="s">
        <v>1468</v>
      </c>
      <c r="I27" s="235"/>
      <c r="J27" s="1005" t="str">
        <f t="shared" si="1"/>
        <v>CHYBNÁ CENA</v>
      </c>
    </row>
    <row r="28" spans="1:10">
      <c r="A28" s="234">
        <v>10</v>
      </c>
      <c r="B28" s="105"/>
      <c r="C28" s="109" t="s">
        <v>3105</v>
      </c>
      <c r="D28" s="96" t="s">
        <v>1062</v>
      </c>
      <c r="E28" s="19">
        <v>140</v>
      </c>
      <c r="F28" s="1024"/>
      <c r="G28" s="20">
        <f t="shared" si="0"/>
        <v>0</v>
      </c>
      <c r="H28" s="259" t="s">
        <v>3106</v>
      </c>
      <c r="I28" s="235"/>
      <c r="J28" s="1005" t="str">
        <f t="shared" si="1"/>
        <v>CHYBNÁ CENA</v>
      </c>
    </row>
    <row r="29" spans="1:10">
      <c r="A29" s="234">
        <v>11</v>
      </c>
      <c r="B29" s="105"/>
      <c r="C29" s="109" t="s">
        <v>3107</v>
      </c>
      <c r="D29" s="96" t="s">
        <v>3792</v>
      </c>
      <c r="E29" s="19">
        <v>16</v>
      </c>
      <c r="F29" s="1024"/>
      <c r="G29" s="20">
        <f t="shared" si="0"/>
        <v>0</v>
      </c>
      <c r="H29" s="259" t="s">
        <v>3106</v>
      </c>
      <c r="I29" s="235"/>
      <c r="J29" s="1005" t="str">
        <f t="shared" si="1"/>
        <v>CHYBNÁ CENA</v>
      </c>
    </row>
    <row r="30" spans="1:10">
      <c r="A30" s="234"/>
      <c r="B30" s="105"/>
      <c r="C30" s="109" t="s">
        <v>1470</v>
      </c>
      <c r="D30" s="96" t="s">
        <v>3792</v>
      </c>
      <c r="E30" s="19">
        <v>16</v>
      </c>
      <c r="F30" s="1024"/>
      <c r="G30" s="20">
        <f t="shared" si="0"/>
        <v>0</v>
      </c>
      <c r="H30" s="259" t="s">
        <v>3106</v>
      </c>
      <c r="I30" s="235"/>
      <c r="J30" s="1005" t="str">
        <f t="shared" si="1"/>
        <v>CHYBNÁ CENA</v>
      </c>
    </row>
    <row r="31" spans="1:10">
      <c r="A31" s="234">
        <v>12</v>
      </c>
      <c r="B31" s="17"/>
      <c r="C31" s="120" t="s">
        <v>3108</v>
      </c>
      <c r="D31" s="238" t="s">
        <v>4492</v>
      </c>
      <c r="E31" s="19">
        <v>3</v>
      </c>
      <c r="F31" s="1024"/>
      <c r="G31" s="20">
        <f t="shared" si="0"/>
        <v>0</v>
      </c>
      <c r="H31" s="259" t="s">
        <v>3106</v>
      </c>
      <c r="I31" s="235"/>
      <c r="J31" s="1005" t="str">
        <f t="shared" si="1"/>
        <v>CHYBNÁ CENA</v>
      </c>
    </row>
    <row r="32" spans="1:10">
      <c r="A32" s="234">
        <v>13</v>
      </c>
      <c r="B32" s="17"/>
      <c r="C32" s="95" t="s">
        <v>3109</v>
      </c>
      <c r="D32" s="238" t="s">
        <v>1751</v>
      </c>
      <c r="E32" s="19">
        <v>3</v>
      </c>
      <c r="F32" s="1024"/>
      <c r="G32" s="20">
        <f t="shared" si="0"/>
        <v>0</v>
      </c>
      <c r="H32" s="259" t="s">
        <v>3106</v>
      </c>
      <c r="I32" s="235"/>
      <c r="J32" s="1005" t="str">
        <f t="shared" si="1"/>
        <v>CHYBNÁ CENA</v>
      </c>
    </row>
    <row r="33" spans="1:10">
      <c r="A33" s="234">
        <v>14</v>
      </c>
      <c r="B33" s="17"/>
      <c r="C33" s="103" t="s">
        <v>3110</v>
      </c>
      <c r="D33" s="238"/>
      <c r="E33" s="19"/>
      <c r="F33" s="1024"/>
      <c r="G33" s="131"/>
      <c r="H33" s="259"/>
      <c r="I33" s="235"/>
      <c r="J33" s="1005" t="str">
        <f t="shared" si="1"/>
        <v/>
      </c>
    </row>
    <row r="34" spans="1:10">
      <c r="A34" s="234"/>
      <c r="B34" s="17"/>
      <c r="C34" s="260" t="s">
        <v>3111</v>
      </c>
      <c r="D34" s="238" t="s">
        <v>1751</v>
      </c>
      <c r="E34" s="19">
        <v>2.5</v>
      </c>
      <c r="F34" s="1024"/>
      <c r="G34" s="131">
        <f t="shared" ref="G34:G74" si="2">F34*E34</f>
        <v>0</v>
      </c>
      <c r="H34" s="259" t="s">
        <v>3112</v>
      </c>
      <c r="I34" s="235"/>
      <c r="J34" s="1005" t="str">
        <f t="shared" si="1"/>
        <v>CHYBNÁ CENA</v>
      </c>
    </row>
    <row r="35" spans="1:10">
      <c r="A35" s="234">
        <v>15</v>
      </c>
      <c r="B35" s="17"/>
      <c r="C35" s="95" t="s">
        <v>3113</v>
      </c>
      <c r="D35" s="96" t="s">
        <v>4492</v>
      </c>
      <c r="E35" s="19">
        <v>44</v>
      </c>
      <c r="F35" s="1024"/>
      <c r="G35" s="20">
        <f t="shared" si="2"/>
        <v>0</v>
      </c>
      <c r="H35" s="95" t="s">
        <v>3114</v>
      </c>
      <c r="I35" s="235"/>
      <c r="J35" s="1005" t="str">
        <f t="shared" si="1"/>
        <v>CHYBNÁ CENA</v>
      </c>
    </row>
    <row r="36" spans="1:10">
      <c r="A36" s="234"/>
      <c r="B36" s="96" t="s">
        <v>3115</v>
      </c>
      <c r="C36" s="95" t="s">
        <v>1470</v>
      </c>
      <c r="D36" s="96" t="s">
        <v>4492</v>
      </c>
      <c r="E36" s="19">
        <v>44</v>
      </c>
      <c r="F36" s="1024"/>
      <c r="G36" s="20">
        <f t="shared" si="2"/>
        <v>0</v>
      </c>
      <c r="H36" s="95" t="s">
        <v>3114</v>
      </c>
      <c r="I36" s="235"/>
      <c r="J36" s="1005" t="str">
        <f t="shared" si="1"/>
        <v>CHYBNÁ CENA</v>
      </c>
    </row>
    <row r="37" spans="1:10">
      <c r="A37" s="234">
        <v>16</v>
      </c>
      <c r="B37" s="17"/>
      <c r="C37" s="95" t="s">
        <v>3116</v>
      </c>
      <c r="D37" s="96" t="s">
        <v>4492</v>
      </c>
      <c r="E37" s="19">
        <v>455</v>
      </c>
      <c r="F37" s="1024"/>
      <c r="G37" s="20">
        <f t="shared" si="2"/>
        <v>0</v>
      </c>
      <c r="H37" s="95" t="s">
        <v>3117</v>
      </c>
      <c r="I37" s="235"/>
      <c r="J37" s="1005" t="str">
        <f t="shared" si="1"/>
        <v>CHYBNÁ CENA</v>
      </c>
    </row>
    <row r="38" spans="1:10">
      <c r="A38" s="234"/>
      <c r="B38" s="96" t="s">
        <v>3115</v>
      </c>
      <c r="C38" s="95" t="s">
        <v>1470</v>
      </c>
      <c r="D38" s="96" t="s">
        <v>4492</v>
      </c>
      <c r="E38" s="19">
        <v>455</v>
      </c>
      <c r="F38" s="1024"/>
      <c r="G38" s="20">
        <f t="shared" si="2"/>
        <v>0</v>
      </c>
      <c r="H38" s="95" t="s">
        <v>3117</v>
      </c>
      <c r="I38" s="235"/>
      <c r="J38" s="1005" t="str">
        <f t="shared" ref="J38:J60" si="3">IF((ISBLANK(D38)),"",IF(G38&lt;=0,"CHYBNÁ CENA",""))</f>
        <v>CHYBNÁ CENA</v>
      </c>
    </row>
    <row r="39" spans="1:10">
      <c r="A39" s="234">
        <v>17</v>
      </c>
      <c r="B39" s="96" t="s">
        <v>3118</v>
      </c>
      <c r="C39" s="95" t="s">
        <v>3119</v>
      </c>
      <c r="D39" s="96" t="s">
        <v>3792</v>
      </c>
      <c r="E39" s="19">
        <v>16</v>
      </c>
      <c r="F39" s="1024"/>
      <c r="G39" s="20">
        <f t="shared" si="2"/>
        <v>0</v>
      </c>
      <c r="H39" s="95" t="s">
        <v>3120</v>
      </c>
      <c r="I39" s="235"/>
      <c r="J39" s="1005" t="str">
        <f t="shared" si="3"/>
        <v>CHYBNÁ CENA</v>
      </c>
    </row>
    <row r="40" spans="1:10">
      <c r="A40" s="234">
        <v>18</v>
      </c>
      <c r="B40" s="17"/>
      <c r="C40" s="95" t="s">
        <v>3121</v>
      </c>
      <c r="D40" s="96" t="s">
        <v>3085</v>
      </c>
      <c r="E40" s="19">
        <v>1</v>
      </c>
      <c r="F40" s="1024"/>
      <c r="G40" s="20">
        <f t="shared" si="2"/>
        <v>0</v>
      </c>
      <c r="H40" s="95" t="s">
        <v>3122</v>
      </c>
      <c r="I40" s="235"/>
      <c r="J40" s="1005" t="str">
        <f t="shared" si="3"/>
        <v>CHYBNÁ CENA</v>
      </c>
    </row>
    <row r="41" spans="1:10">
      <c r="A41" s="234">
        <v>19</v>
      </c>
      <c r="B41" s="17"/>
      <c r="C41" s="95" t="s">
        <v>3123</v>
      </c>
      <c r="D41" s="96" t="s">
        <v>3792</v>
      </c>
      <c r="E41" s="19">
        <v>2</v>
      </c>
      <c r="F41" s="1024"/>
      <c r="G41" s="57">
        <f t="shared" si="2"/>
        <v>0</v>
      </c>
      <c r="H41" s="95" t="s">
        <v>3124</v>
      </c>
      <c r="I41" s="235"/>
      <c r="J41" s="1005" t="str">
        <f t="shared" si="3"/>
        <v>CHYBNÁ CENA</v>
      </c>
    </row>
    <row r="42" spans="1:10">
      <c r="A42" s="234"/>
      <c r="B42" s="96" t="s">
        <v>3125</v>
      </c>
      <c r="C42" s="95" t="s">
        <v>3126</v>
      </c>
      <c r="D42" s="96" t="s">
        <v>3792</v>
      </c>
      <c r="E42" s="19">
        <v>2</v>
      </c>
      <c r="F42" s="1024"/>
      <c r="G42" s="57">
        <f t="shared" si="2"/>
        <v>0</v>
      </c>
      <c r="H42" s="95" t="s">
        <v>3124</v>
      </c>
      <c r="I42" s="261"/>
      <c r="J42" s="1005" t="str">
        <f t="shared" si="3"/>
        <v>CHYBNÁ CENA</v>
      </c>
    </row>
    <row r="43" spans="1:10">
      <c r="A43" s="234">
        <v>20</v>
      </c>
      <c r="B43" s="17"/>
      <c r="C43" s="95" t="s">
        <v>3928</v>
      </c>
      <c r="D43" s="96" t="s">
        <v>4492</v>
      </c>
      <c r="E43" s="19">
        <v>90</v>
      </c>
      <c r="F43" s="1024"/>
      <c r="G43" s="20">
        <f t="shared" si="2"/>
        <v>0</v>
      </c>
      <c r="H43" s="95" t="s">
        <v>3124</v>
      </c>
      <c r="I43" s="261"/>
      <c r="J43" s="1005" t="str">
        <f t="shared" si="3"/>
        <v>CHYBNÁ CENA</v>
      </c>
    </row>
    <row r="44" spans="1:10">
      <c r="A44" s="234"/>
      <c r="B44" s="17"/>
      <c r="C44" s="95" t="s">
        <v>3929</v>
      </c>
      <c r="D44" s="96" t="s">
        <v>4492</v>
      </c>
      <c r="E44" s="19">
        <v>90</v>
      </c>
      <c r="F44" s="1024"/>
      <c r="G44" s="20">
        <f t="shared" si="2"/>
        <v>0</v>
      </c>
      <c r="H44" s="95" t="s">
        <v>3124</v>
      </c>
      <c r="I44" s="261"/>
      <c r="J44" s="1005" t="str">
        <f t="shared" si="3"/>
        <v>CHYBNÁ CENA</v>
      </c>
    </row>
    <row r="45" spans="1:10">
      <c r="A45" s="234">
        <v>21</v>
      </c>
      <c r="B45" s="17"/>
      <c r="C45" s="95" t="s">
        <v>3930</v>
      </c>
      <c r="D45" s="96" t="s">
        <v>4492</v>
      </c>
      <c r="E45" s="19">
        <v>20</v>
      </c>
      <c r="F45" s="1024"/>
      <c r="G45" s="20">
        <f t="shared" si="2"/>
        <v>0</v>
      </c>
      <c r="H45" s="95" t="s">
        <v>3124</v>
      </c>
      <c r="I45" s="261"/>
      <c r="J45" s="1005" t="str">
        <f t="shared" si="3"/>
        <v>CHYBNÁ CENA</v>
      </c>
    </row>
    <row r="46" spans="1:10">
      <c r="A46" s="234"/>
      <c r="B46" s="17"/>
      <c r="C46" s="95" t="s">
        <v>3929</v>
      </c>
      <c r="D46" s="96" t="s">
        <v>4492</v>
      </c>
      <c r="E46" s="19">
        <v>20</v>
      </c>
      <c r="F46" s="1024"/>
      <c r="G46" s="20">
        <f t="shared" si="2"/>
        <v>0</v>
      </c>
      <c r="H46" s="95" t="s">
        <v>3124</v>
      </c>
      <c r="I46" s="261"/>
      <c r="J46" s="1005" t="str">
        <f t="shared" si="3"/>
        <v>CHYBNÁ CENA</v>
      </c>
    </row>
    <row r="47" spans="1:10">
      <c r="A47" s="234">
        <v>22</v>
      </c>
      <c r="B47" s="17"/>
      <c r="C47" s="95" t="s">
        <v>3931</v>
      </c>
      <c r="D47" s="96" t="s">
        <v>3792</v>
      </c>
      <c r="E47" s="19">
        <v>520</v>
      </c>
      <c r="F47" s="1024"/>
      <c r="G47" s="57">
        <f t="shared" si="2"/>
        <v>0</v>
      </c>
      <c r="H47" s="95" t="s">
        <v>3124</v>
      </c>
      <c r="I47" s="261"/>
      <c r="J47" s="1005" t="str">
        <f t="shared" si="3"/>
        <v>CHYBNÁ CENA</v>
      </c>
    </row>
    <row r="48" spans="1:10">
      <c r="A48" s="234">
        <v>23</v>
      </c>
      <c r="B48" s="17"/>
      <c r="C48" s="95" t="s">
        <v>3932</v>
      </c>
      <c r="D48" s="96" t="s">
        <v>3792</v>
      </c>
      <c r="E48" s="19">
        <v>520</v>
      </c>
      <c r="F48" s="1024"/>
      <c r="G48" s="57">
        <f t="shared" si="2"/>
        <v>0</v>
      </c>
      <c r="H48" s="95" t="s">
        <v>3124</v>
      </c>
      <c r="I48" s="261"/>
      <c r="J48" s="1005" t="str">
        <f t="shared" si="3"/>
        <v>CHYBNÁ CENA</v>
      </c>
    </row>
    <row r="49" spans="1:10">
      <c r="A49" s="234">
        <v>24</v>
      </c>
      <c r="B49" s="17"/>
      <c r="C49" s="95" t="s">
        <v>3933</v>
      </c>
      <c r="D49" s="96" t="s">
        <v>3792</v>
      </c>
      <c r="E49" s="19">
        <v>16</v>
      </c>
      <c r="F49" s="1024"/>
      <c r="G49" s="20">
        <f t="shared" si="2"/>
        <v>0</v>
      </c>
      <c r="H49" s="95" t="s">
        <v>3122</v>
      </c>
      <c r="I49" s="262"/>
      <c r="J49" s="1005" t="str">
        <f t="shared" si="3"/>
        <v>CHYBNÁ CENA</v>
      </c>
    </row>
    <row r="50" spans="1:10">
      <c r="A50" s="234">
        <v>25</v>
      </c>
      <c r="B50" s="17"/>
      <c r="C50" s="95" t="s">
        <v>3934</v>
      </c>
      <c r="D50" s="96" t="s">
        <v>4492</v>
      </c>
      <c r="E50" s="19">
        <v>15</v>
      </c>
      <c r="F50" s="1024"/>
      <c r="G50" s="57">
        <f t="shared" si="2"/>
        <v>0</v>
      </c>
      <c r="H50" s="95" t="s">
        <v>3102</v>
      </c>
      <c r="I50" s="262"/>
      <c r="J50" s="1005" t="str">
        <f t="shared" si="3"/>
        <v>CHYBNÁ CENA</v>
      </c>
    </row>
    <row r="51" spans="1:10">
      <c r="A51" s="234"/>
      <c r="B51" s="96" t="s">
        <v>3935</v>
      </c>
      <c r="C51" s="95" t="s">
        <v>3936</v>
      </c>
      <c r="D51" s="96" t="s">
        <v>4492</v>
      </c>
      <c r="E51" s="19">
        <v>15</v>
      </c>
      <c r="F51" s="1024"/>
      <c r="G51" s="20">
        <f t="shared" si="2"/>
        <v>0</v>
      </c>
      <c r="H51" s="95" t="s">
        <v>3102</v>
      </c>
      <c r="I51" s="262"/>
      <c r="J51" s="1005" t="str">
        <f t="shared" si="3"/>
        <v>CHYBNÁ CENA</v>
      </c>
    </row>
    <row r="52" spans="1:10">
      <c r="A52" s="234">
        <v>26</v>
      </c>
      <c r="B52" s="17"/>
      <c r="C52" s="95" t="s">
        <v>3937</v>
      </c>
      <c r="D52" s="96" t="s">
        <v>4492</v>
      </c>
      <c r="E52" s="19">
        <v>18</v>
      </c>
      <c r="F52" s="1024"/>
      <c r="G52" s="57">
        <f t="shared" si="2"/>
        <v>0</v>
      </c>
      <c r="H52" s="95" t="s">
        <v>3102</v>
      </c>
      <c r="I52" s="262"/>
      <c r="J52" s="1005" t="str">
        <f t="shared" si="3"/>
        <v>CHYBNÁ CENA</v>
      </c>
    </row>
    <row r="53" spans="1:10">
      <c r="A53" s="234"/>
      <c r="B53" s="96" t="s">
        <v>3938</v>
      </c>
      <c r="C53" s="95" t="s">
        <v>3936</v>
      </c>
      <c r="D53" s="96" t="s">
        <v>4492</v>
      </c>
      <c r="E53" s="19">
        <v>18</v>
      </c>
      <c r="F53" s="1024"/>
      <c r="G53" s="20">
        <f t="shared" si="2"/>
        <v>0</v>
      </c>
      <c r="H53" s="95" t="s">
        <v>3102</v>
      </c>
      <c r="I53" s="262"/>
      <c r="J53" s="1005" t="str">
        <f t="shared" si="3"/>
        <v>CHYBNÁ CENA</v>
      </c>
    </row>
    <row r="54" spans="1:10">
      <c r="A54" s="234">
        <v>27</v>
      </c>
      <c r="B54" s="17"/>
      <c r="C54" s="95" t="s">
        <v>3939</v>
      </c>
      <c r="D54" s="96" t="s">
        <v>4492</v>
      </c>
      <c r="E54" s="19">
        <v>20</v>
      </c>
      <c r="F54" s="1024"/>
      <c r="G54" s="57">
        <f t="shared" si="2"/>
        <v>0</v>
      </c>
      <c r="H54" s="95" t="s">
        <v>3102</v>
      </c>
      <c r="I54" s="262"/>
      <c r="J54" s="1005" t="str">
        <f t="shared" si="3"/>
        <v>CHYBNÁ CENA</v>
      </c>
    </row>
    <row r="55" spans="1:10">
      <c r="A55" s="234"/>
      <c r="B55" s="96" t="s">
        <v>3940</v>
      </c>
      <c r="C55" s="95" t="s">
        <v>3936</v>
      </c>
      <c r="D55" s="96" t="s">
        <v>4492</v>
      </c>
      <c r="E55" s="19">
        <v>20</v>
      </c>
      <c r="F55" s="1024"/>
      <c r="G55" s="57">
        <f t="shared" si="2"/>
        <v>0</v>
      </c>
      <c r="H55" s="95" t="s">
        <v>3102</v>
      </c>
      <c r="I55" s="262"/>
      <c r="J55" s="1005" t="str">
        <f t="shared" si="3"/>
        <v>CHYBNÁ CENA</v>
      </c>
    </row>
    <row r="56" spans="1:10">
      <c r="A56" s="234">
        <v>28</v>
      </c>
      <c r="B56" s="17"/>
      <c r="C56" s="95" t="s">
        <v>3941</v>
      </c>
      <c r="D56" s="96" t="s">
        <v>4492</v>
      </c>
      <c r="E56" s="19">
        <v>24</v>
      </c>
      <c r="F56" s="1024"/>
      <c r="G56" s="57">
        <f t="shared" si="2"/>
        <v>0</v>
      </c>
      <c r="H56" s="95" t="s">
        <v>3102</v>
      </c>
      <c r="I56" s="262"/>
      <c r="J56" s="1005" t="str">
        <f t="shared" si="3"/>
        <v>CHYBNÁ CENA</v>
      </c>
    </row>
    <row r="57" spans="1:10">
      <c r="A57" s="234"/>
      <c r="B57" s="96" t="s">
        <v>3942</v>
      </c>
      <c r="C57" s="95" t="s">
        <v>3936</v>
      </c>
      <c r="D57" s="96" t="s">
        <v>4492</v>
      </c>
      <c r="E57" s="19">
        <v>24</v>
      </c>
      <c r="F57" s="1024"/>
      <c r="G57" s="57">
        <f t="shared" si="2"/>
        <v>0</v>
      </c>
      <c r="H57" s="95" t="s">
        <v>3102</v>
      </c>
      <c r="I57" s="262"/>
      <c r="J57" s="1005" t="str">
        <f t="shared" si="3"/>
        <v>CHYBNÁ CENA</v>
      </c>
    </row>
    <row r="58" spans="1:10">
      <c r="A58" s="234">
        <v>29</v>
      </c>
      <c r="B58" s="96"/>
      <c r="C58" s="263" t="s">
        <v>3943</v>
      </c>
      <c r="D58" s="96" t="s">
        <v>4492</v>
      </c>
      <c r="E58" s="19">
        <v>38</v>
      </c>
      <c r="F58" s="1024"/>
      <c r="G58" s="57">
        <f t="shared" si="2"/>
        <v>0</v>
      </c>
      <c r="H58" s="95" t="s">
        <v>3102</v>
      </c>
      <c r="I58" s="262"/>
      <c r="J58" s="1005" t="str">
        <f t="shared" si="3"/>
        <v>CHYBNÁ CENA</v>
      </c>
    </row>
    <row r="59" spans="1:10">
      <c r="A59" s="234"/>
      <c r="B59" s="96" t="s">
        <v>3944</v>
      </c>
      <c r="C59" s="263" t="s">
        <v>3945</v>
      </c>
      <c r="D59" s="96" t="s">
        <v>4492</v>
      </c>
      <c r="E59" s="19">
        <v>38</v>
      </c>
      <c r="F59" s="1024"/>
      <c r="G59" s="57">
        <f t="shared" si="2"/>
        <v>0</v>
      </c>
      <c r="H59" s="95" t="s">
        <v>3102</v>
      </c>
      <c r="I59" s="262"/>
      <c r="J59" s="1005" t="str">
        <f t="shared" si="3"/>
        <v>CHYBNÁ CENA</v>
      </c>
    </row>
    <row r="60" spans="1:10">
      <c r="A60" s="234">
        <v>30</v>
      </c>
      <c r="B60" s="96"/>
      <c r="C60" s="263" t="s">
        <v>3946</v>
      </c>
      <c r="D60" s="96" t="s">
        <v>3792</v>
      </c>
      <c r="E60" s="19">
        <v>26</v>
      </c>
      <c r="F60" s="1024"/>
      <c r="G60" s="57">
        <f t="shared" si="2"/>
        <v>0</v>
      </c>
      <c r="H60" s="95" t="s">
        <v>3102</v>
      </c>
      <c r="I60" s="262"/>
      <c r="J60" s="1005" t="str">
        <f t="shared" si="3"/>
        <v>CHYBNÁ CENA</v>
      </c>
    </row>
    <row r="61" spans="1:10">
      <c r="A61" s="234"/>
      <c r="B61" s="96" t="s">
        <v>3947</v>
      </c>
      <c r="C61" s="263" t="s">
        <v>3945</v>
      </c>
      <c r="D61" s="96" t="s">
        <v>3792</v>
      </c>
      <c r="E61" s="19">
        <v>26</v>
      </c>
      <c r="F61" s="1024"/>
      <c r="G61" s="57">
        <f t="shared" si="2"/>
        <v>0</v>
      </c>
      <c r="H61" s="95" t="s">
        <v>3102</v>
      </c>
      <c r="I61" s="262"/>
      <c r="J61" s="1005" t="str">
        <f t="shared" ref="J61:J75" si="4">IF((ISBLANK(D61)),"",IF(G61&lt;=0,"CHYBNÁ CENA",""))</f>
        <v>CHYBNÁ CENA</v>
      </c>
    </row>
    <row r="62" spans="1:10">
      <c r="A62" s="234"/>
      <c r="B62" s="96"/>
      <c r="C62" s="263" t="s">
        <v>3948</v>
      </c>
      <c r="D62" s="96" t="s">
        <v>3085</v>
      </c>
      <c r="E62" s="19">
        <v>1</v>
      </c>
      <c r="F62" s="1024"/>
      <c r="G62" s="57">
        <f t="shared" si="2"/>
        <v>0</v>
      </c>
      <c r="H62" s="95" t="s">
        <v>3102</v>
      </c>
      <c r="I62" s="262"/>
      <c r="J62" s="1005" t="str">
        <f t="shared" si="4"/>
        <v>CHYBNÁ CENA</v>
      </c>
    </row>
    <row r="63" spans="1:10">
      <c r="A63" s="234">
        <v>31</v>
      </c>
      <c r="B63" s="17"/>
      <c r="C63" s="95" t="s">
        <v>3949</v>
      </c>
      <c r="D63" s="96" t="s">
        <v>3792</v>
      </c>
      <c r="E63" s="19">
        <v>1</v>
      </c>
      <c r="F63" s="1024"/>
      <c r="G63" s="57">
        <f t="shared" si="2"/>
        <v>0</v>
      </c>
      <c r="H63" s="95" t="s">
        <v>1468</v>
      </c>
      <c r="I63" s="262"/>
      <c r="J63" s="1005" t="str">
        <f t="shared" si="4"/>
        <v>CHYBNÁ CENA</v>
      </c>
    </row>
    <row r="64" spans="1:10">
      <c r="A64" s="234">
        <v>32</v>
      </c>
      <c r="B64" s="17"/>
      <c r="C64" s="95" t="s">
        <v>3950</v>
      </c>
      <c r="D64" s="96" t="s">
        <v>3085</v>
      </c>
      <c r="E64" s="19">
        <v>1</v>
      </c>
      <c r="F64" s="1024"/>
      <c r="G64" s="57">
        <f t="shared" si="2"/>
        <v>0</v>
      </c>
      <c r="H64" s="95" t="s">
        <v>3098</v>
      </c>
      <c r="I64" s="262"/>
      <c r="J64" s="1005" t="str">
        <f t="shared" si="4"/>
        <v>CHYBNÁ CENA</v>
      </c>
    </row>
    <row r="65" spans="1:10">
      <c r="A65" s="234">
        <v>33</v>
      </c>
      <c r="B65" s="17"/>
      <c r="C65" s="95" t="s">
        <v>3951</v>
      </c>
      <c r="D65" s="96" t="s">
        <v>3792</v>
      </c>
      <c r="E65" s="19">
        <v>1</v>
      </c>
      <c r="F65" s="1024"/>
      <c r="G65" s="57">
        <f t="shared" si="2"/>
        <v>0</v>
      </c>
      <c r="H65" s="95" t="s">
        <v>1468</v>
      </c>
      <c r="I65" s="262"/>
      <c r="J65" s="1005" t="str">
        <f t="shared" si="4"/>
        <v>CHYBNÁ CENA</v>
      </c>
    </row>
    <row r="66" spans="1:10">
      <c r="A66" s="234">
        <v>34</v>
      </c>
      <c r="B66" s="17"/>
      <c r="C66" s="95" t="s">
        <v>3952</v>
      </c>
      <c r="D66" s="96" t="s">
        <v>3085</v>
      </c>
      <c r="E66" s="19">
        <v>1</v>
      </c>
      <c r="F66" s="1024"/>
      <c r="G66" s="57">
        <f t="shared" si="2"/>
        <v>0</v>
      </c>
      <c r="H66" s="95" t="s">
        <v>3953</v>
      </c>
      <c r="I66" s="262"/>
      <c r="J66" s="1005" t="str">
        <f t="shared" si="4"/>
        <v>CHYBNÁ CENA</v>
      </c>
    </row>
    <row r="67" spans="1:10">
      <c r="A67" s="234">
        <v>35</v>
      </c>
      <c r="B67" s="17"/>
      <c r="C67" s="95" t="s">
        <v>3954</v>
      </c>
      <c r="D67" s="96" t="s">
        <v>3085</v>
      </c>
      <c r="E67" s="19">
        <v>1</v>
      </c>
      <c r="F67" s="1024"/>
      <c r="G67" s="57">
        <f t="shared" si="2"/>
        <v>0</v>
      </c>
      <c r="H67" s="95" t="s">
        <v>3098</v>
      </c>
      <c r="I67" s="262"/>
      <c r="J67" s="1005" t="str">
        <f t="shared" si="4"/>
        <v>CHYBNÁ CENA</v>
      </c>
    </row>
    <row r="68" spans="1:10">
      <c r="A68" s="234">
        <v>36</v>
      </c>
      <c r="B68" s="17"/>
      <c r="C68" s="95" t="s">
        <v>3955</v>
      </c>
      <c r="D68" s="96" t="s">
        <v>3792</v>
      </c>
      <c r="E68" s="19">
        <v>1</v>
      </c>
      <c r="F68" s="1024"/>
      <c r="G68" s="57">
        <f t="shared" si="2"/>
        <v>0</v>
      </c>
      <c r="H68" s="95" t="s">
        <v>3098</v>
      </c>
      <c r="I68" s="262"/>
      <c r="J68" s="1005" t="str">
        <f t="shared" si="4"/>
        <v>CHYBNÁ CENA</v>
      </c>
    </row>
    <row r="69" spans="1:10">
      <c r="A69" s="234">
        <v>37</v>
      </c>
      <c r="B69" s="17"/>
      <c r="C69" s="95" t="s">
        <v>3956</v>
      </c>
      <c r="D69" s="96" t="s">
        <v>3792</v>
      </c>
      <c r="E69" s="19">
        <v>3</v>
      </c>
      <c r="F69" s="1024"/>
      <c r="G69" s="57">
        <f t="shared" si="2"/>
        <v>0</v>
      </c>
      <c r="H69" s="95" t="s">
        <v>3102</v>
      </c>
      <c r="I69" s="262"/>
      <c r="J69" s="1005" t="str">
        <f t="shared" si="4"/>
        <v>CHYBNÁ CENA</v>
      </c>
    </row>
    <row r="70" spans="1:10">
      <c r="A70" s="234">
        <v>38</v>
      </c>
      <c r="B70" s="17"/>
      <c r="C70" s="95" t="s">
        <v>3957</v>
      </c>
      <c r="D70" s="96" t="s">
        <v>3792</v>
      </c>
      <c r="E70" s="19">
        <v>1</v>
      </c>
      <c r="F70" s="1024"/>
      <c r="G70" s="57">
        <f t="shared" si="2"/>
        <v>0</v>
      </c>
      <c r="H70" s="95" t="s">
        <v>1468</v>
      </c>
      <c r="I70" s="262"/>
      <c r="J70" s="1005" t="str">
        <f t="shared" si="4"/>
        <v>CHYBNÁ CENA</v>
      </c>
    </row>
    <row r="71" spans="1:10">
      <c r="A71" s="234">
        <v>39</v>
      </c>
      <c r="B71" s="17"/>
      <c r="C71" s="95" t="s">
        <v>3958</v>
      </c>
      <c r="D71" s="96" t="s">
        <v>3792</v>
      </c>
      <c r="E71" s="19">
        <v>1</v>
      </c>
      <c r="F71" s="1024"/>
      <c r="G71" s="756">
        <f t="shared" si="2"/>
        <v>0</v>
      </c>
      <c r="H71" s="95" t="s">
        <v>3102</v>
      </c>
      <c r="I71" s="262"/>
      <c r="J71" s="1005" t="str">
        <f t="shared" si="4"/>
        <v>CHYBNÁ CENA</v>
      </c>
    </row>
    <row r="72" spans="1:10">
      <c r="A72" s="234">
        <v>40</v>
      </c>
      <c r="B72" s="17"/>
      <c r="C72" s="95" t="s">
        <v>3959</v>
      </c>
      <c r="D72" s="96" t="s">
        <v>2952</v>
      </c>
      <c r="E72" s="19">
        <v>10</v>
      </c>
      <c r="F72" s="1024"/>
      <c r="G72" s="57">
        <f t="shared" si="2"/>
        <v>0</v>
      </c>
      <c r="H72" s="95" t="s">
        <v>3102</v>
      </c>
      <c r="I72" s="262"/>
      <c r="J72" s="1005" t="str">
        <f t="shared" si="4"/>
        <v>CHYBNÁ CENA</v>
      </c>
    </row>
    <row r="73" spans="1:10">
      <c r="A73" s="234">
        <v>41</v>
      </c>
      <c r="B73" s="17"/>
      <c r="C73" s="95" t="s">
        <v>3960</v>
      </c>
      <c r="D73" s="96" t="s">
        <v>3792</v>
      </c>
      <c r="E73" s="19">
        <v>1</v>
      </c>
      <c r="F73" s="1024"/>
      <c r="G73" s="20">
        <f t="shared" si="2"/>
        <v>0</v>
      </c>
      <c r="H73" s="95" t="s">
        <v>3117</v>
      </c>
      <c r="I73" s="262"/>
      <c r="J73" s="1005" t="str">
        <f t="shared" si="4"/>
        <v>CHYBNÁ CENA</v>
      </c>
    </row>
    <row r="74" spans="1:10">
      <c r="A74" s="234">
        <v>42</v>
      </c>
      <c r="B74" s="17"/>
      <c r="C74" s="95" t="s">
        <v>3961</v>
      </c>
      <c r="D74" s="96" t="s">
        <v>2952</v>
      </c>
      <c r="E74" s="19">
        <v>22</v>
      </c>
      <c r="F74" s="1024"/>
      <c r="G74" s="57">
        <f t="shared" si="2"/>
        <v>0</v>
      </c>
      <c r="H74" s="95" t="s">
        <v>3117</v>
      </c>
      <c r="I74" s="262"/>
      <c r="J74" s="1005" t="str">
        <f t="shared" si="4"/>
        <v>CHYBNÁ CENA</v>
      </c>
    </row>
    <row r="75" spans="1:10">
      <c r="A75" s="234"/>
      <c r="B75" s="17"/>
      <c r="C75" s="18"/>
      <c r="D75" s="17"/>
      <c r="E75" s="19"/>
      <c r="F75" s="1024"/>
      <c r="G75" s="20"/>
      <c r="H75" s="18"/>
      <c r="I75" s="235" t="s">
        <v>2565</v>
      </c>
      <c r="J75" s="1005" t="str">
        <f t="shared" si="4"/>
        <v/>
      </c>
    </row>
    <row r="76" spans="1:10" s="273" customFormat="1" ht="13.5" thickBot="1">
      <c r="A76" s="405"/>
      <c r="B76" s="406"/>
      <c r="C76" s="407" t="s">
        <v>2956</v>
      </c>
      <c r="D76" s="405"/>
      <c r="E76" s="409"/>
      <c r="F76" s="410"/>
      <c r="G76" s="431">
        <f>SUM(G6:G75)</f>
        <v>0</v>
      </c>
      <c r="H76" s="408"/>
      <c r="I76" s="408"/>
      <c r="J76" s="1015"/>
    </row>
    <row r="77" spans="1:10" ht="13.5" thickBot="1">
      <c r="A77" s="1304" t="s">
        <v>45</v>
      </c>
      <c r="B77" s="1305"/>
      <c r="C77" s="1305"/>
      <c r="D77" s="1305"/>
      <c r="E77" s="1305"/>
      <c r="F77" s="1305"/>
      <c r="G77" s="1305"/>
      <c r="H77" s="1305"/>
      <c r="I77" s="1306"/>
    </row>
    <row r="80" spans="1:10">
      <c r="F80" s="1006" t="s">
        <v>245</v>
      </c>
      <c r="G80" s="1007">
        <f>COUNTIF(G6:G75,"&lt;=0")</f>
        <v>68</v>
      </c>
    </row>
  </sheetData>
  <sheetProtection selectLockedCells="1"/>
  <mergeCells count="13">
    <mergeCell ref="F4:G4"/>
    <mergeCell ref="I4:I5"/>
    <mergeCell ref="H4:H5"/>
    <mergeCell ref="A77:I77"/>
    <mergeCell ref="A1:B1"/>
    <mergeCell ref="C1:I1"/>
    <mergeCell ref="A2:B2"/>
    <mergeCell ref="C2:F2"/>
    <mergeCell ref="A3:I3"/>
    <mergeCell ref="A4:A5"/>
    <mergeCell ref="C4:C5"/>
    <mergeCell ref="D4:D5"/>
    <mergeCell ref="E4:E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1012" customWidth="1"/>
  </cols>
  <sheetData>
    <row r="1" spans="1:14" ht="31.5" customHeight="1" thickBot="1">
      <c r="A1" s="1287" t="s">
        <v>2563</v>
      </c>
      <c r="B1" s="1288"/>
      <c r="C1" s="1289" t="s">
        <v>1363</v>
      </c>
      <c r="D1" s="1290"/>
      <c r="E1" s="1290"/>
      <c r="F1" s="1290"/>
      <c r="G1" s="1291"/>
      <c r="H1" s="1291"/>
      <c r="I1" s="1291"/>
    </row>
    <row r="2" spans="1:14" ht="30" customHeight="1" thickBot="1">
      <c r="A2" s="1292" t="s">
        <v>2564</v>
      </c>
      <c r="B2" s="1293"/>
      <c r="C2" s="1289" t="s">
        <v>4584</v>
      </c>
      <c r="D2" s="1290"/>
      <c r="E2" s="1290"/>
      <c r="F2" s="1290"/>
      <c r="G2" s="2" t="s">
        <v>2566</v>
      </c>
      <c r="H2" s="944"/>
      <c r="I2" s="1340" t="s">
        <v>4573</v>
      </c>
    </row>
    <row r="3" spans="1:14" ht="16.5" customHeight="1" thickBot="1">
      <c r="A3" s="1294" t="s">
        <v>2567</v>
      </c>
      <c r="B3" s="1290"/>
      <c r="C3" s="1290"/>
      <c r="D3" s="1290"/>
      <c r="E3" s="1290"/>
      <c r="F3" s="1290"/>
      <c r="G3" s="1290"/>
      <c r="H3" s="1290"/>
      <c r="I3" s="1295"/>
    </row>
    <row r="4" spans="1:14" ht="25.5" customHeight="1">
      <c r="A4" s="1281" t="s">
        <v>2568</v>
      </c>
      <c r="B4" s="216" t="s">
        <v>2569</v>
      </c>
      <c r="C4" s="1283" t="s">
        <v>2570</v>
      </c>
      <c r="D4" s="1285" t="s">
        <v>2571</v>
      </c>
      <c r="E4" s="1285" t="s">
        <v>2572</v>
      </c>
      <c r="F4" s="1296" t="s">
        <v>2573</v>
      </c>
      <c r="G4" s="1297"/>
      <c r="H4" s="1285" t="s">
        <v>3789</v>
      </c>
      <c r="I4" s="1301" t="s">
        <v>2574</v>
      </c>
    </row>
    <row r="5" spans="1:14" ht="29.85" customHeight="1" thickBot="1">
      <c r="A5" s="1282"/>
      <c r="B5" s="4" t="s">
        <v>2575</v>
      </c>
      <c r="C5" s="1284"/>
      <c r="D5" s="1286"/>
      <c r="E5" s="1286"/>
      <c r="F5" s="5" t="s">
        <v>2576</v>
      </c>
      <c r="G5" s="724" t="s">
        <v>4447</v>
      </c>
      <c r="H5" s="1303"/>
      <c r="I5" s="1302"/>
      <c r="J5" s="1008" t="s">
        <v>694</v>
      </c>
    </row>
    <row r="6" spans="1:14">
      <c r="A6" s="525"/>
      <c r="B6" s="526" t="s">
        <v>2565</v>
      </c>
      <c r="C6" s="527"/>
      <c r="D6" s="528"/>
      <c r="E6" s="529"/>
      <c r="F6" s="1060"/>
      <c r="G6" s="530"/>
      <c r="H6" s="527"/>
      <c r="I6" s="531" t="s">
        <v>2565</v>
      </c>
      <c r="J6" s="1005" t="str">
        <f t="shared" ref="J6:J37" si="0">IF((ISBLANK(D6)),"",IF(G6&lt;=0,"CHYBNÁ CENA",""))</f>
        <v/>
      </c>
    </row>
    <row r="7" spans="1:14">
      <c r="A7" s="532" t="s">
        <v>3962</v>
      </c>
      <c r="B7" s="533"/>
      <c r="C7" s="534" t="s">
        <v>3395</v>
      </c>
      <c r="D7" s="536"/>
      <c r="E7" s="537"/>
      <c r="F7" s="1061"/>
      <c r="G7" s="538"/>
      <c r="H7" s="535"/>
      <c r="I7" s="539"/>
      <c r="J7" s="1005" t="str">
        <f t="shared" si="0"/>
        <v/>
      </c>
      <c r="K7" s="225"/>
      <c r="L7" s="225"/>
      <c r="M7" s="225"/>
      <c r="N7" s="225"/>
    </row>
    <row r="8" spans="1:14" ht="69.75" customHeight="1">
      <c r="A8" s="540" t="s">
        <v>1459</v>
      </c>
      <c r="B8" s="533"/>
      <c r="C8" s="362" t="s">
        <v>4585</v>
      </c>
      <c r="D8" s="536" t="s">
        <v>2755</v>
      </c>
      <c r="E8" s="541">
        <v>1</v>
      </c>
      <c r="F8" s="1062"/>
      <c r="G8" s="542">
        <f>E8*F8</f>
        <v>0</v>
      </c>
      <c r="H8" s="362" t="s">
        <v>3873</v>
      </c>
      <c r="I8" s="543" t="s">
        <v>3396</v>
      </c>
      <c r="J8" s="1005" t="str">
        <f t="shared" si="0"/>
        <v>CHYBNÁ CENA</v>
      </c>
      <c r="K8" s="225"/>
      <c r="L8" s="225"/>
      <c r="M8" s="225"/>
      <c r="N8" s="225"/>
    </row>
    <row r="9" spans="1:14" ht="33.75">
      <c r="A9" s="540" t="s">
        <v>1462</v>
      </c>
      <c r="B9" s="533"/>
      <c r="C9" s="362" t="s">
        <v>3397</v>
      </c>
      <c r="D9" s="544" t="s">
        <v>3792</v>
      </c>
      <c r="E9" s="541">
        <v>6</v>
      </c>
      <c r="F9" s="1062"/>
      <c r="G9" s="542">
        <f>E9*F9</f>
        <v>0</v>
      </c>
      <c r="H9" s="362" t="s">
        <v>3398</v>
      </c>
      <c r="I9" s="545"/>
      <c r="J9" s="1005" t="str">
        <f t="shared" si="0"/>
        <v>CHYBNÁ CENA</v>
      </c>
      <c r="K9" s="225"/>
      <c r="L9" s="225"/>
      <c r="M9" s="225"/>
      <c r="N9" s="225"/>
    </row>
    <row r="10" spans="1:14">
      <c r="A10" s="540"/>
      <c r="B10" s="533"/>
      <c r="C10" s="362"/>
      <c r="D10" s="536"/>
      <c r="E10" s="541"/>
      <c r="F10" s="1062"/>
      <c r="G10" s="542"/>
      <c r="H10" s="362" t="s">
        <v>3399</v>
      </c>
      <c r="I10" s="545"/>
      <c r="J10" s="1005" t="str">
        <f t="shared" si="0"/>
        <v/>
      </c>
      <c r="K10" s="225"/>
      <c r="L10" s="225"/>
      <c r="M10" s="225"/>
      <c r="N10" s="225"/>
    </row>
    <row r="11" spans="1:14">
      <c r="A11" s="540"/>
      <c r="B11" s="533"/>
      <c r="C11" s="362"/>
      <c r="D11" s="536"/>
      <c r="E11" s="541"/>
      <c r="F11" s="1062"/>
      <c r="G11" s="542"/>
      <c r="H11" s="362" t="s">
        <v>3400</v>
      </c>
      <c r="I11" s="545"/>
      <c r="J11" s="1005" t="str">
        <f t="shared" si="0"/>
        <v/>
      </c>
      <c r="K11" s="225"/>
      <c r="L11" s="225"/>
      <c r="M11" s="225"/>
      <c r="N11" s="225"/>
    </row>
    <row r="12" spans="1:14">
      <c r="A12" s="540"/>
      <c r="B12" s="533"/>
      <c r="C12" s="362"/>
      <c r="D12" s="536"/>
      <c r="E12" s="541"/>
      <c r="F12" s="1062"/>
      <c r="G12" s="542"/>
      <c r="H12" s="362" t="s">
        <v>3401</v>
      </c>
      <c r="I12" s="545"/>
      <c r="J12" s="1005" t="str">
        <f t="shared" si="0"/>
        <v/>
      </c>
      <c r="K12" s="225"/>
      <c r="L12" s="225"/>
      <c r="M12" s="225"/>
      <c r="N12" s="225"/>
    </row>
    <row r="13" spans="1:14">
      <c r="A13" s="540"/>
      <c r="B13" s="533"/>
      <c r="C13" s="362"/>
      <c r="D13" s="536"/>
      <c r="E13" s="541"/>
      <c r="F13" s="1062"/>
      <c r="G13" s="542"/>
      <c r="H13" s="362" t="s">
        <v>3402</v>
      </c>
      <c r="I13" s="545"/>
      <c r="J13" s="1005" t="str">
        <f t="shared" si="0"/>
        <v/>
      </c>
    </row>
    <row r="14" spans="1:14">
      <c r="A14" s="540"/>
      <c r="B14" s="533"/>
      <c r="C14" s="362"/>
      <c r="D14" s="536"/>
      <c r="E14" s="541"/>
      <c r="F14" s="1062"/>
      <c r="G14" s="542"/>
      <c r="H14" s="362" t="s">
        <v>3408</v>
      </c>
      <c r="I14" s="545"/>
      <c r="J14" s="1005" t="str">
        <f t="shared" si="0"/>
        <v/>
      </c>
    </row>
    <row r="15" spans="1:14">
      <c r="A15" s="540"/>
      <c r="B15" s="533"/>
      <c r="C15" s="362"/>
      <c r="D15" s="536"/>
      <c r="E15" s="541"/>
      <c r="F15" s="1062"/>
      <c r="G15" s="542"/>
      <c r="H15" s="362" t="s">
        <v>4505</v>
      </c>
      <c r="I15" s="545"/>
      <c r="J15" s="1005" t="str">
        <f t="shared" si="0"/>
        <v/>
      </c>
    </row>
    <row r="16" spans="1:14" ht="45">
      <c r="A16" s="540" t="s">
        <v>1579</v>
      </c>
      <c r="B16" s="533"/>
      <c r="C16" s="362" t="s">
        <v>2763</v>
      </c>
      <c r="D16" s="544" t="s">
        <v>3792</v>
      </c>
      <c r="E16" s="541">
        <v>6</v>
      </c>
      <c r="F16" s="1062"/>
      <c r="G16" s="542">
        <f>E16*F16</f>
        <v>0</v>
      </c>
      <c r="H16" s="362" t="s">
        <v>3874</v>
      </c>
      <c r="I16" s="545"/>
      <c r="J16" s="1005" t="str">
        <f t="shared" si="0"/>
        <v>CHYBNÁ CENA</v>
      </c>
    </row>
    <row r="17" spans="1:10">
      <c r="A17" s="540"/>
      <c r="B17" s="533"/>
      <c r="C17" s="362"/>
      <c r="D17" s="536"/>
      <c r="E17" s="541"/>
      <c r="F17" s="1062"/>
      <c r="G17" s="542"/>
      <c r="H17" s="362" t="s">
        <v>3399</v>
      </c>
      <c r="I17" s="545"/>
      <c r="J17" s="1005" t="str">
        <f t="shared" si="0"/>
        <v/>
      </c>
    </row>
    <row r="18" spans="1:10">
      <c r="A18" s="540"/>
      <c r="B18" s="533"/>
      <c r="C18" s="362"/>
      <c r="D18" s="536"/>
      <c r="E18" s="541"/>
      <c r="F18" s="1062"/>
      <c r="G18" s="542"/>
      <c r="H18" s="362" t="s">
        <v>3400</v>
      </c>
      <c r="I18" s="545"/>
      <c r="J18" s="1005" t="str">
        <f t="shared" si="0"/>
        <v/>
      </c>
    </row>
    <row r="19" spans="1:10">
      <c r="A19" s="540"/>
      <c r="B19" s="533"/>
      <c r="C19" s="362"/>
      <c r="D19" s="536"/>
      <c r="E19" s="541"/>
      <c r="F19" s="1062"/>
      <c r="G19" s="542"/>
      <c r="H19" s="362" t="s">
        <v>3401</v>
      </c>
      <c r="I19" s="545"/>
      <c r="J19" s="1005" t="str">
        <f t="shared" si="0"/>
        <v/>
      </c>
    </row>
    <row r="20" spans="1:10">
      <c r="A20" s="540"/>
      <c r="B20" s="533"/>
      <c r="C20" s="362"/>
      <c r="D20" s="536"/>
      <c r="E20" s="541"/>
      <c r="F20" s="1062"/>
      <c r="G20" s="542"/>
      <c r="H20" s="362" t="s">
        <v>3402</v>
      </c>
      <c r="I20" s="545"/>
      <c r="J20" s="1005" t="str">
        <f t="shared" si="0"/>
        <v/>
      </c>
    </row>
    <row r="21" spans="1:10">
      <c r="A21" s="540"/>
      <c r="B21" s="533"/>
      <c r="C21" s="362"/>
      <c r="D21" s="536"/>
      <c r="E21" s="541"/>
      <c r="F21" s="1062"/>
      <c r="G21" s="542"/>
      <c r="H21" s="362" t="s">
        <v>3408</v>
      </c>
      <c r="I21" s="545"/>
      <c r="J21" s="1005" t="str">
        <f t="shared" si="0"/>
        <v/>
      </c>
    </row>
    <row r="22" spans="1:10">
      <c r="A22" s="540"/>
      <c r="B22" s="533"/>
      <c r="C22" s="362"/>
      <c r="D22" s="536"/>
      <c r="E22" s="541"/>
      <c r="F22" s="1062"/>
      <c r="G22" s="542"/>
      <c r="H22" s="362" t="s">
        <v>4505</v>
      </c>
      <c r="I22" s="545"/>
      <c r="J22" s="1005" t="str">
        <f t="shared" si="0"/>
        <v/>
      </c>
    </row>
    <row r="23" spans="1:10" ht="22.5">
      <c r="A23" s="540" t="s">
        <v>1582</v>
      </c>
      <c r="B23" s="533"/>
      <c r="C23" s="362" t="s">
        <v>2764</v>
      </c>
      <c r="D23" s="536" t="s">
        <v>2755</v>
      </c>
      <c r="E23" s="541">
        <v>26</v>
      </c>
      <c r="F23" s="1062"/>
      <c r="G23" s="542">
        <f>E23*F23</f>
        <v>0</v>
      </c>
      <c r="H23" s="362" t="s">
        <v>2765</v>
      </c>
      <c r="I23" s="545"/>
      <c r="J23" s="1005" t="str">
        <f t="shared" si="0"/>
        <v>CHYBNÁ CENA</v>
      </c>
    </row>
    <row r="24" spans="1:10">
      <c r="A24" s="540"/>
      <c r="B24" s="533"/>
      <c r="C24" s="362"/>
      <c r="D24" s="536"/>
      <c r="E24" s="541"/>
      <c r="F24" s="1062"/>
      <c r="G24" s="542"/>
      <c r="H24" s="362" t="s">
        <v>3399</v>
      </c>
      <c r="I24" s="545"/>
      <c r="J24" s="1005" t="str">
        <f t="shared" si="0"/>
        <v/>
      </c>
    </row>
    <row r="25" spans="1:10">
      <c r="A25" s="540"/>
      <c r="B25" s="533"/>
      <c r="C25" s="362"/>
      <c r="D25" s="536"/>
      <c r="E25" s="541"/>
      <c r="F25" s="1062"/>
      <c r="G25" s="542"/>
      <c r="H25" s="362" t="s">
        <v>3400</v>
      </c>
      <c r="I25" s="545"/>
      <c r="J25" s="1005" t="str">
        <f t="shared" si="0"/>
        <v/>
      </c>
    </row>
    <row r="26" spans="1:10">
      <c r="A26" s="540"/>
      <c r="B26" s="533"/>
      <c r="C26" s="362"/>
      <c r="D26" s="536"/>
      <c r="E26" s="541"/>
      <c r="F26" s="1062"/>
      <c r="G26" s="542"/>
      <c r="H26" s="362" t="s">
        <v>3401</v>
      </c>
      <c r="I26" s="545"/>
      <c r="J26" s="1005" t="str">
        <f t="shared" si="0"/>
        <v/>
      </c>
    </row>
    <row r="27" spans="1:10">
      <c r="A27" s="540"/>
      <c r="B27" s="533"/>
      <c r="C27" s="362"/>
      <c r="D27" s="536"/>
      <c r="E27" s="541"/>
      <c r="F27" s="1062"/>
      <c r="G27" s="542"/>
      <c r="H27" s="362" t="s">
        <v>3402</v>
      </c>
      <c r="I27" s="545"/>
      <c r="J27" s="1005" t="str">
        <f t="shared" si="0"/>
        <v/>
      </c>
    </row>
    <row r="28" spans="1:10">
      <c r="A28" s="540"/>
      <c r="B28" s="533"/>
      <c r="C28" s="362"/>
      <c r="D28" s="536"/>
      <c r="E28" s="541"/>
      <c r="F28" s="1062"/>
      <c r="G28" s="542"/>
      <c r="H28" s="362" t="s">
        <v>3408</v>
      </c>
      <c r="I28" s="545"/>
      <c r="J28" s="1005" t="str">
        <f t="shared" si="0"/>
        <v/>
      </c>
    </row>
    <row r="29" spans="1:10">
      <c r="A29" s="540"/>
      <c r="B29" s="533"/>
      <c r="C29" s="362"/>
      <c r="D29" s="536"/>
      <c r="E29" s="541"/>
      <c r="F29" s="1062"/>
      <c r="G29" s="542"/>
      <c r="H29" s="362" t="s">
        <v>4505</v>
      </c>
      <c r="I29" s="545"/>
      <c r="J29" s="1005" t="str">
        <f t="shared" si="0"/>
        <v/>
      </c>
    </row>
    <row r="30" spans="1:10" ht="98.25" customHeight="1">
      <c r="A30" s="540" t="s">
        <v>1585</v>
      </c>
      <c r="B30" s="533"/>
      <c r="C30" s="362" t="s">
        <v>2781</v>
      </c>
      <c r="D30" s="536" t="s">
        <v>2755</v>
      </c>
      <c r="E30" s="541">
        <v>2</v>
      </c>
      <c r="F30" s="1062"/>
      <c r="G30" s="542">
        <f>E30*F30</f>
        <v>0</v>
      </c>
      <c r="H30" s="362" t="s">
        <v>2782</v>
      </c>
      <c r="I30" s="545"/>
      <c r="J30" s="1005" t="str">
        <f t="shared" si="0"/>
        <v>CHYBNÁ CENA</v>
      </c>
    </row>
    <row r="31" spans="1:10" ht="22.5">
      <c r="A31" s="540" t="s">
        <v>1588</v>
      </c>
      <c r="B31" s="533"/>
      <c r="C31" s="362" t="s">
        <v>2783</v>
      </c>
      <c r="D31" s="536" t="s">
        <v>2755</v>
      </c>
      <c r="E31" s="541">
        <v>2</v>
      </c>
      <c r="F31" s="1062"/>
      <c r="G31" s="542">
        <f>E31*F31</f>
        <v>0</v>
      </c>
      <c r="H31" s="362" t="s">
        <v>2784</v>
      </c>
      <c r="I31" s="545"/>
      <c r="J31" s="1005" t="str">
        <f t="shared" si="0"/>
        <v>CHYBNÁ CENA</v>
      </c>
    </row>
    <row r="32" spans="1:10">
      <c r="A32" s="540" t="s">
        <v>1591</v>
      </c>
      <c r="B32" s="533"/>
      <c r="C32" s="362"/>
      <c r="D32" s="536"/>
      <c r="E32" s="541"/>
      <c r="F32" s="1062"/>
      <c r="G32" s="542"/>
      <c r="H32" s="362"/>
      <c r="I32" s="545"/>
      <c r="J32" s="1005" t="str">
        <f t="shared" si="0"/>
        <v/>
      </c>
    </row>
    <row r="33" spans="1:10">
      <c r="A33" s="540" t="s">
        <v>1593</v>
      </c>
      <c r="B33" s="533"/>
      <c r="C33" s="535"/>
      <c r="D33" s="536"/>
      <c r="E33" s="541"/>
      <c r="F33" s="1062"/>
      <c r="G33" s="542"/>
      <c r="H33" s="535"/>
      <c r="I33" s="545"/>
      <c r="J33" s="1005" t="str">
        <f t="shared" si="0"/>
        <v/>
      </c>
    </row>
    <row r="34" spans="1:10">
      <c r="A34" s="540" t="s">
        <v>1596</v>
      </c>
      <c r="B34" s="533"/>
      <c r="C34" s="535"/>
      <c r="D34" s="536"/>
      <c r="E34" s="541"/>
      <c r="F34" s="1062"/>
      <c r="G34" s="542"/>
      <c r="H34" s="535"/>
      <c r="I34" s="545"/>
      <c r="J34" s="1005" t="str">
        <f t="shared" si="0"/>
        <v/>
      </c>
    </row>
    <row r="35" spans="1:10">
      <c r="A35" s="540" t="s">
        <v>1599</v>
      </c>
      <c r="B35" s="533"/>
      <c r="C35" s="535"/>
      <c r="D35" s="536"/>
      <c r="E35" s="541"/>
      <c r="F35" s="1062"/>
      <c r="G35" s="542"/>
      <c r="H35" s="535"/>
      <c r="I35" s="545"/>
      <c r="J35" s="1005" t="str">
        <f t="shared" si="0"/>
        <v/>
      </c>
    </row>
    <row r="36" spans="1:10">
      <c r="A36" s="540"/>
      <c r="B36" s="533"/>
      <c r="C36" s="535"/>
      <c r="D36" s="536"/>
      <c r="E36" s="537"/>
      <c r="F36" s="1062"/>
      <c r="G36" s="542"/>
      <c r="H36" s="535"/>
      <c r="I36" s="545"/>
      <c r="J36" s="1005" t="str">
        <f t="shared" si="0"/>
        <v/>
      </c>
    </row>
    <row r="37" spans="1:10">
      <c r="A37" s="532" t="s">
        <v>3233</v>
      </c>
      <c r="B37" s="533"/>
      <c r="C37" s="534" t="s">
        <v>2785</v>
      </c>
      <c r="D37" s="536"/>
      <c r="E37" s="537"/>
      <c r="F37" s="1062"/>
      <c r="G37" s="542"/>
      <c r="H37" s="535"/>
      <c r="I37" s="545"/>
      <c r="J37" s="1005" t="str">
        <f t="shared" si="0"/>
        <v/>
      </c>
    </row>
    <row r="38" spans="1:10">
      <c r="A38" s="540" t="s">
        <v>3235</v>
      </c>
      <c r="B38" s="533"/>
      <c r="C38" s="546" t="s">
        <v>2786</v>
      </c>
      <c r="D38" s="536"/>
      <c r="E38" s="537"/>
      <c r="F38" s="1062"/>
      <c r="G38" s="542"/>
      <c r="H38" s="535"/>
      <c r="I38" s="545"/>
      <c r="J38" s="1005" t="str">
        <f t="shared" ref="J38:J69" si="1">IF((ISBLANK(D38)),"",IF(G38&lt;=0,"CHYBNÁ CENA",""))</f>
        <v/>
      </c>
    </row>
    <row r="39" spans="1:10">
      <c r="A39" s="540" t="s">
        <v>3237</v>
      </c>
      <c r="B39" s="533"/>
      <c r="C39" s="546" t="s">
        <v>2787</v>
      </c>
      <c r="D39" s="536" t="s">
        <v>2755</v>
      </c>
      <c r="E39" s="541">
        <v>102</v>
      </c>
      <c r="F39" s="1062"/>
      <c r="G39" s="542">
        <f>E39*F39</f>
        <v>0</v>
      </c>
      <c r="H39" s="535"/>
      <c r="I39" s="545"/>
      <c r="J39" s="1005" t="str">
        <f t="shared" si="1"/>
        <v>CHYBNÁ CENA</v>
      </c>
    </row>
    <row r="40" spans="1:10">
      <c r="A40" s="540"/>
      <c r="B40" s="533"/>
      <c r="C40" s="535"/>
      <c r="D40" s="536"/>
      <c r="E40" s="537"/>
      <c r="F40" s="1062"/>
      <c r="G40" s="542"/>
      <c r="H40" s="362" t="s">
        <v>3399</v>
      </c>
      <c r="I40" s="545"/>
      <c r="J40" s="1005" t="str">
        <f t="shared" si="1"/>
        <v/>
      </c>
    </row>
    <row r="41" spans="1:10">
      <c r="A41" s="540"/>
      <c r="B41" s="533"/>
      <c r="C41" s="535"/>
      <c r="D41" s="536"/>
      <c r="E41" s="537"/>
      <c r="F41" s="1062"/>
      <c r="G41" s="542"/>
      <c r="H41" s="362" t="s">
        <v>3400</v>
      </c>
      <c r="I41" s="545"/>
      <c r="J41" s="1005" t="str">
        <f t="shared" si="1"/>
        <v/>
      </c>
    </row>
    <row r="42" spans="1:10">
      <c r="A42" s="540"/>
      <c r="B42" s="533"/>
      <c r="C42" s="535"/>
      <c r="D42" s="536"/>
      <c r="E42" s="537"/>
      <c r="F42" s="1062"/>
      <c r="G42" s="542"/>
      <c r="H42" s="362" t="s">
        <v>3401</v>
      </c>
      <c r="I42" s="545"/>
      <c r="J42" s="1005" t="str">
        <f t="shared" si="1"/>
        <v/>
      </c>
    </row>
    <row r="43" spans="1:10">
      <c r="A43" s="540"/>
      <c r="B43" s="533"/>
      <c r="C43" s="535"/>
      <c r="D43" s="536"/>
      <c r="E43" s="537"/>
      <c r="F43" s="1062"/>
      <c r="G43" s="542"/>
      <c r="H43" s="362" t="s">
        <v>3402</v>
      </c>
      <c r="I43" s="545"/>
      <c r="J43" s="1005" t="str">
        <f t="shared" si="1"/>
        <v/>
      </c>
    </row>
    <row r="44" spans="1:10">
      <c r="A44" s="540"/>
      <c r="B44" s="533"/>
      <c r="C44" s="535"/>
      <c r="D44" s="536"/>
      <c r="E44" s="537"/>
      <c r="F44" s="1062"/>
      <c r="G44" s="542"/>
      <c r="H44" s="362" t="s">
        <v>3408</v>
      </c>
      <c r="I44" s="545"/>
      <c r="J44" s="1005" t="str">
        <f t="shared" si="1"/>
        <v/>
      </c>
    </row>
    <row r="45" spans="1:10">
      <c r="A45" s="540"/>
      <c r="B45" s="533"/>
      <c r="C45" s="535"/>
      <c r="D45" s="536"/>
      <c r="E45" s="537"/>
      <c r="F45" s="1062"/>
      <c r="G45" s="542"/>
      <c r="H45" s="362" t="s">
        <v>4505</v>
      </c>
      <c r="I45" s="545"/>
      <c r="J45" s="1005" t="str">
        <f t="shared" si="1"/>
        <v/>
      </c>
    </row>
    <row r="46" spans="1:10">
      <c r="A46" s="540" t="s">
        <v>3245</v>
      </c>
      <c r="B46" s="533"/>
      <c r="C46" s="546" t="s">
        <v>2788</v>
      </c>
      <c r="D46" s="536" t="s">
        <v>2755</v>
      </c>
      <c r="E46" s="541">
        <v>15</v>
      </c>
      <c r="F46" s="1062"/>
      <c r="G46" s="542">
        <f>E46*F46</f>
        <v>0</v>
      </c>
      <c r="H46" s="535"/>
      <c r="I46" s="545"/>
      <c r="J46" s="1005" t="str">
        <f t="shared" si="1"/>
        <v>CHYBNÁ CENA</v>
      </c>
    </row>
    <row r="47" spans="1:10">
      <c r="A47" s="540"/>
      <c r="B47" s="533"/>
      <c r="C47" s="535"/>
      <c r="D47" s="536"/>
      <c r="E47" s="537"/>
      <c r="F47" s="1062"/>
      <c r="G47" s="542"/>
      <c r="H47" s="362" t="s">
        <v>3399</v>
      </c>
      <c r="I47" s="545"/>
      <c r="J47" s="1005" t="str">
        <f t="shared" si="1"/>
        <v/>
      </c>
    </row>
    <row r="48" spans="1:10">
      <c r="A48" s="540"/>
      <c r="B48" s="533"/>
      <c r="C48" s="535"/>
      <c r="D48" s="536"/>
      <c r="E48" s="537"/>
      <c r="F48" s="1062"/>
      <c r="G48" s="542"/>
      <c r="H48" s="362" t="s">
        <v>3400</v>
      </c>
      <c r="I48" s="545"/>
      <c r="J48" s="1005" t="str">
        <f t="shared" si="1"/>
        <v/>
      </c>
    </row>
    <row r="49" spans="1:10">
      <c r="A49" s="540"/>
      <c r="B49" s="533"/>
      <c r="C49" s="535"/>
      <c r="D49" s="536"/>
      <c r="E49" s="537"/>
      <c r="F49" s="1062"/>
      <c r="G49" s="542"/>
      <c r="H49" s="362" t="s">
        <v>3401</v>
      </c>
      <c r="I49" s="545"/>
      <c r="J49" s="1005" t="str">
        <f t="shared" si="1"/>
        <v/>
      </c>
    </row>
    <row r="50" spans="1:10">
      <c r="A50" s="540"/>
      <c r="B50" s="533"/>
      <c r="C50" s="535"/>
      <c r="D50" s="536"/>
      <c r="E50" s="537"/>
      <c r="F50" s="1062"/>
      <c r="G50" s="542"/>
      <c r="H50" s="362" t="s">
        <v>3402</v>
      </c>
      <c r="I50" s="545"/>
      <c r="J50" s="1005" t="str">
        <f t="shared" si="1"/>
        <v/>
      </c>
    </row>
    <row r="51" spans="1:10">
      <c r="A51" s="540"/>
      <c r="B51" s="533"/>
      <c r="C51" s="535"/>
      <c r="D51" s="536"/>
      <c r="E51" s="537"/>
      <c r="F51" s="1062"/>
      <c r="G51" s="542"/>
      <c r="H51" s="362" t="s">
        <v>3408</v>
      </c>
      <c r="I51" s="545"/>
      <c r="J51" s="1005" t="str">
        <f t="shared" si="1"/>
        <v/>
      </c>
    </row>
    <row r="52" spans="1:10">
      <c r="A52" s="540"/>
      <c r="B52" s="533"/>
      <c r="C52" s="535"/>
      <c r="D52" s="536"/>
      <c r="E52" s="537"/>
      <c r="F52" s="1062"/>
      <c r="G52" s="542"/>
      <c r="H52" s="362" t="s">
        <v>4505</v>
      </c>
      <c r="I52" s="545"/>
      <c r="J52" s="1005" t="str">
        <f t="shared" si="1"/>
        <v/>
      </c>
    </row>
    <row r="53" spans="1:10">
      <c r="A53" s="540" t="s">
        <v>3247</v>
      </c>
      <c r="B53" s="363"/>
      <c r="C53" s="546" t="s">
        <v>2789</v>
      </c>
      <c r="D53" s="536" t="s">
        <v>2755</v>
      </c>
      <c r="E53" s="541">
        <v>5</v>
      </c>
      <c r="F53" s="1062"/>
      <c r="G53" s="542">
        <f>E53*F53</f>
        <v>0</v>
      </c>
      <c r="H53" s="535"/>
      <c r="I53" s="545"/>
      <c r="J53" s="1005" t="str">
        <f t="shared" si="1"/>
        <v>CHYBNÁ CENA</v>
      </c>
    </row>
    <row r="54" spans="1:10">
      <c r="A54" s="540"/>
      <c r="B54" s="363"/>
      <c r="C54" s="535"/>
      <c r="D54" s="536"/>
      <c r="E54" s="537"/>
      <c r="F54" s="1062"/>
      <c r="G54" s="542"/>
      <c r="H54" s="362" t="s">
        <v>3399</v>
      </c>
      <c r="I54" s="545"/>
      <c r="J54" s="1005" t="str">
        <f t="shared" si="1"/>
        <v/>
      </c>
    </row>
    <row r="55" spans="1:10" ht="50.25" customHeight="1">
      <c r="A55" s="540"/>
      <c r="B55" s="363" t="s">
        <v>2790</v>
      </c>
      <c r="C55" s="535"/>
      <c r="D55" s="536"/>
      <c r="E55" s="537"/>
      <c r="F55" s="1062"/>
      <c r="G55" s="542"/>
      <c r="H55" s="362" t="s">
        <v>3400</v>
      </c>
      <c r="I55" s="545"/>
      <c r="J55" s="1005" t="str">
        <f t="shared" si="1"/>
        <v/>
      </c>
    </row>
    <row r="56" spans="1:10">
      <c r="A56" s="540"/>
      <c r="B56" s="533"/>
      <c r="C56" s="535"/>
      <c r="D56" s="536"/>
      <c r="E56" s="537"/>
      <c r="F56" s="1062"/>
      <c r="G56" s="542"/>
      <c r="H56" s="362" t="s">
        <v>3401</v>
      </c>
      <c r="I56" s="545"/>
      <c r="J56" s="1005" t="str">
        <f t="shared" si="1"/>
        <v/>
      </c>
    </row>
    <row r="57" spans="1:10">
      <c r="A57" s="540"/>
      <c r="B57" s="533"/>
      <c r="C57" s="535"/>
      <c r="D57" s="536"/>
      <c r="E57" s="537"/>
      <c r="F57" s="1062"/>
      <c r="G57" s="542"/>
      <c r="H57" s="362" t="s">
        <v>3402</v>
      </c>
      <c r="I57" s="545"/>
      <c r="J57" s="1005" t="str">
        <f t="shared" si="1"/>
        <v/>
      </c>
    </row>
    <row r="58" spans="1:10">
      <c r="A58" s="540"/>
      <c r="B58" s="533"/>
      <c r="C58" s="535"/>
      <c r="D58" s="536"/>
      <c r="E58" s="537"/>
      <c r="F58" s="1062"/>
      <c r="G58" s="542"/>
      <c r="H58" s="362" t="s">
        <v>3408</v>
      </c>
      <c r="I58" s="545"/>
      <c r="J58" s="1005" t="str">
        <f t="shared" si="1"/>
        <v/>
      </c>
    </row>
    <row r="59" spans="1:10">
      <c r="A59" s="540"/>
      <c r="B59" s="533"/>
      <c r="C59" s="535"/>
      <c r="D59" s="536"/>
      <c r="E59" s="537"/>
      <c r="F59" s="1062"/>
      <c r="G59" s="542"/>
      <c r="H59" s="362" t="s">
        <v>4505</v>
      </c>
      <c r="I59" s="545"/>
      <c r="J59" s="1005" t="str">
        <f t="shared" si="1"/>
        <v/>
      </c>
    </row>
    <row r="60" spans="1:10" ht="61.5" customHeight="1">
      <c r="A60" s="540" t="s">
        <v>3249</v>
      </c>
      <c r="B60" s="533"/>
      <c r="C60" s="546" t="s">
        <v>2791</v>
      </c>
      <c r="D60" s="536" t="s">
        <v>2755</v>
      </c>
      <c r="E60" s="541">
        <v>32</v>
      </c>
      <c r="F60" s="1062"/>
      <c r="G60" s="542">
        <f>E60*F60</f>
        <v>0</v>
      </c>
      <c r="H60" s="362" t="s">
        <v>2792</v>
      </c>
      <c r="I60" s="545"/>
      <c r="J60" s="1005" t="str">
        <f t="shared" si="1"/>
        <v>CHYBNÁ CENA</v>
      </c>
    </row>
    <row r="61" spans="1:10">
      <c r="A61" s="540"/>
      <c r="B61" s="533"/>
      <c r="C61" s="535"/>
      <c r="D61" s="536"/>
      <c r="E61" s="537"/>
      <c r="F61" s="1062"/>
      <c r="G61" s="542"/>
      <c r="H61" s="362" t="s">
        <v>3399</v>
      </c>
      <c r="I61" s="545"/>
      <c r="J61" s="1005" t="str">
        <f t="shared" si="1"/>
        <v/>
      </c>
    </row>
    <row r="62" spans="1:10">
      <c r="A62" s="540"/>
      <c r="B62" s="533"/>
      <c r="C62" s="535"/>
      <c r="D62" s="536"/>
      <c r="E62" s="537"/>
      <c r="F62" s="1062"/>
      <c r="G62" s="542"/>
      <c r="H62" s="362" t="s">
        <v>3400</v>
      </c>
      <c r="I62" s="545"/>
      <c r="J62" s="1005" t="str">
        <f t="shared" si="1"/>
        <v/>
      </c>
    </row>
    <row r="63" spans="1:10">
      <c r="A63" s="540"/>
      <c r="B63" s="533"/>
      <c r="C63" s="535"/>
      <c r="D63" s="536"/>
      <c r="E63" s="537"/>
      <c r="F63" s="1062"/>
      <c r="G63" s="542"/>
      <c r="H63" s="362" t="s">
        <v>3401</v>
      </c>
      <c r="I63" s="545"/>
      <c r="J63" s="1005" t="str">
        <f t="shared" si="1"/>
        <v/>
      </c>
    </row>
    <row r="64" spans="1:10">
      <c r="A64" s="540"/>
      <c r="B64" s="533"/>
      <c r="C64" s="535"/>
      <c r="D64" s="536"/>
      <c r="E64" s="537"/>
      <c r="F64" s="1062"/>
      <c r="G64" s="542"/>
      <c r="H64" s="362" t="s">
        <v>3402</v>
      </c>
      <c r="I64" s="545"/>
      <c r="J64" s="1005" t="str">
        <f t="shared" si="1"/>
        <v/>
      </c>
    </row>
    <row r="65" spans="1:10">
      <c r="A65" s="540"/>
      <c r="B65" s="533"/>
      <c r="C65" s="535"/>
      <c r="D65" s="536"/>
      <c r="E65" s="537"/>
      <c r="F65" s="1062"/>
      <c r="G65" s="542"/>
      <c r="H65" s="362" t="s">
        <v>3408</v>
      </c>
      <c r="I65" s="545"/>
      <c r="J65" s="1005" t="str">
        <f t="shared" si="1"/>
        <v/>
      </c>
    </row>
    <row r="66" spans="1:10">
      <c r="A66" s="540"/>
      <c r="B66" s="533"/>
      <c r="C66" s="535"/>
      <c r="D66" s="536"/>
      <c r="E66" s="537"/>
      <c r="F66" s="1062"/>
      <c r="G66" s="542"/>
      <c r="H66" s="362" t="s">
        <v>4505</v>
      </c>
      <c r="I66" s="545"/>
      <c r="J66" s="1005" t="str">
        <f t="shared" si="1"/>
        <v/>
      </c>
    </row>
    <row r="67" spans="1:10" ht="25.5">
      <c r="A67" s="540" t="s">
        <v>3251</v>
      </c>
      <c r="B67" s="533"/>
      <c r="C67" s="546" t="s">
        <v>2790</v>
      </c>
      <c r="D67" s="536" t="s">
        <v>2755</v>
      </c>
      <c r="E67" s="541">
        <v>36</v>
      </c>
      <c r="F67" s="1062"/>
      <c r="G67" s="542">
        <f>E67*F67</f>
        <v>0</v>
      </c>
      <c r="H67" s="535"/>
      <c r="I67" s="545"/>
      <c r="J67" s="1005" t="str">
        <f t="shared" si="1"/>
        <v>CHYBNÁ CENA</v>
      </c>
    </row>
    <row r="68" spans="1:10">
      <c r="A68" s="540"/>
      <c r="B68" s="533"/>
      <c r="C68" s="535"/>
      <c r="D68" s="536"/>
      <c r="E68" s="537"/>
      <c r="F68" s="1062"/>
      <c r="G68" s="542"/>
      <c r="H68" s="362" t="s">
        <v>3399</v>
      </c>
      <c r="I68" s="545"/>
      <c r="J68" s="1005" t="str">
        <f t="shared" si="1"/>
        <v/>
      </c>
    </row>
    <row r="69" spans="1:10">
      <c r="A69" s="540"/>
      <c r="B69" s="533"/>
      <c r="C69" s="535"/>
      <c r="D69" s="536"/>
      <c r="E69" s="537"/>
      <c r="F69" s="1062"/>
      <c r="G69" s="542"/>
      <c r="H69" s="362" t="s">
        <v>3400</v>
      </c>
      <c r="I69" s="545"/>
      <c r="J69" s="1005" t="str">
        <f t="shared" si="1"/>
        <v/>
      </c>
    </row>
    <row r="70" spans="1:10">
      <c r="A70" s="540"/>
      <c r="B70" s="533"/>
      <c r="C70" s="535"/>
      <c r="D70" s="536"/>
      <c r="E70" s="537"/>
      <c r="F70" s="1062"/>
      <c r="G70" s="542"/>
      <c r="H70" s="362" t="s">
        <v>3401</v>
      </c>
      <c r="I70" s="545"/>
      <c r="J70" s="1005" t="str">
        <f t="shared" ref="J70:J101" si="2">IF((ISBLANK(D70)),"",IF(G70&lt;=0,"CHYBNÁ CENA",""))</f>
        <v/>
      </c>
    </row>
    <row r="71" spans="1:10">
      <c r="A71" s="540"/>
      <c r="B71" s="533"/>
      <c r="C71" s="535"/>
      <c r="D71" s="536"/>
      <c r="E71" s="537"/>
      <c r="F71" s="1062"/>
      <c r="G71" s="542"/>
      <c r="H71" s="362" t="s">
        <v>3402</v>
      </c>
      <c r="I71" s="545"/>
      <c r="J71" s="1005" t="str">
        <f t="shared" si="2"/>
        <v/>
      </c>
    </row>
    <row r="72" spans="1:10">
      <c r="A72" s="540"/>
      <c r="B72" s="533"/>
      <c r="C72" s="535"/>
      <c r="D72" s="536"/>
      <c r="E72" s="537"/>
      <c r="F72" s="1062"/>
      <c r="G72" s="542"/>
      <c r="H72" s="362" t="s">
        <v>3408</v>
      </c>
      <c r="I72" s="545"/>
      <c r="J72" s="1005" t="str">
        <f t="shared" si="2"/>
        <v/>
      </c>
    </row>
    <row r="73" spans="1:10">
      <c r="A73" s="540"/>
      <c r="B73" s="533"/>
      <c r="C73" s="535"/>
      <c r="D73" s="536"/>
      <c r="E73" s="537"/>
      <c r="F73" s="1062"/>
      <c r="G73" s="542"/>
      <c r="H73" s="362" t="s">
        <v>4505</v>
      </c>
      <c r="I73" s="545"/>
      <c r="J73" s="1005" t="str">
        <f t="shared" si="2"/>
        <v/>
      </c>
    </row>
    <row r="74" spans="1:10">
      <c r="A74" s="540"/>
      <c r="B74" s="533"/>
      <c r="C74" s="535"/>
      <c r="D74" s="536"/>
      <c r="E74" s="541"/>
      <c r="F74" s="1062"/>
      <c r="G74" s="542"/>
      <c r="H74" s="535"/>
      <c r="I74" s="545"/>
      <c r="J74" s="1005" t="str">
        <f t="shared" si="2"/>
        <v/>
      </c>
    </row>
    <row r="75" spans="1:10">
      <c r="A75" s="540"/>
      <c r="B75" s="533"/>
      <c r="C75" s="535"/>
      <c r="D75" s="536"/>
      <c r="E75" s="541"/>
      <c r="F75" s="1062"/>
      <c r="G75" s="542"/>
      <c r="H75" s="535"/>
      <c r="I75" s="545"/>
      <c r="J75" s="1005" t="str">
        <f t="shared" si="2"/>
        <v/>
      </c>
    </row>
    <row r="76" spans="1:10">
      <c r="A76" s="540"/>
      <c r="B76" s="533"/>
      <c r="C76" s="535"/>
      <c r="D76" s="536"/>
      <c r="E76" s="541"/>
      <c r="F76" s="1062"/>
      <c r="G76" s="542"/>
      <c r="H76" s="535"/>
      <c r="I76" s="545"/>
      <c r="J76" s="1005" t="str">
        <f t="shared" si="2"/>
        <v/>
      </c>
    </row>
    <row r="77" spans="1:10">
      <c r="A77" s="540"/>
      <c r="B77" s="533"/>
      <c r="C77" s="535"/>
      <c r="D77" s="536"/>
      <c r="E77" s="537"/>
      <c r="F77" s="1062"/>
      <c r="G77" s="542"/>
      <c r="H77" s="535"/>
      <c r="I77" s="545"/>
      <c r="J77" s="1005" t="str">
        <f t="shared" si="2"/>
        <v/>
      </c>
    </row>
    <row r="78" spans="1:10">
      <c r="A78" s="532" t="s">
        <v>3178</v>
      </c>
      <c r="B78" s="533"/>
      <c r="C78" s="534" t="s">
        <v>2793</v>
      </c>
      <c r="D78" s="536"/>
      <c r="E78" s="537"/>
      <c r="F78" s="1062"/>
      <c r="G78" s="542"/>
      <c r="H78" s="535"/>
      <c r="I78" s="545"/>
      <c r="J78" s="1005" t="str">
        <f t="shared" si="2"/>
        <v/>
      </c>
    </row>
    <row r="79" spans="1:10">
      <c r="A79" s="540" t="s">
        <v>3180</v>
      </c>
      <c r="B79" s="533"/>
      <c r="C79" s="546" t="s">
        <v>2794</v>
      </c>
      <c r="D79" s="536" t="s">
        <v>2755</v>
      </c>
      <c r="E79" s="541">
        <v>2</v>
      </c>
      <c r="F79" s="1062"/>
      <c r="G79" s="542">
        <f>E79*F79</f>
        <v>0</v>
      </c>
      <c r="H79" s="535"/>
      <c r="I79" s="545"/>
      <c r="J79" s="1005" t="str">
        <f t="shared" si="2"/>
        <v>CHYBNÁ CENA</v>
      </c>
    </row>
    <row r="80" spans="1:10">
      <c r="A80" s="540"/>
      <c r="B80" s="533"/>
      <c r="C80" s="535"/>
      <c r="D80" s="536"/>
      <c r="E80" s="537"/>
      <c r="F80" s="1062"/>
      <c r="G80" s="542"/>
      <c r="H80" s="362" t="s">
        <v>3400</v>
      </c>
      <c r="I80" s="545"/>
      <c r="J80" s="1005" t="str">
        <f t="shared" si="2"/>
        <v/>
      </c>
    </row>
    <row r="81" spans="1:10">
      <c r="A81" s="540"/>
      <c r="B81" s="533"/>
      <c r="C81" s="535"/>
      <c r="D81" s="536"/>
      <c r="E81" s="537"/>
      <c r="F81" s="1062"/>
      <c r="G81" s="542"/>
      <c r="H81" s="362" t="s">
        <v>3401</v>
      </c>
      <c r="I81" s="545"/>
      <c r="J81" s="1005" t="str">
        <f t="shared" si="2"/>
        <v/>
      </c>
    </row>
    <row r="82" spans="1:10" ht="25.5">
      <c r="A82" s="540" t="s">
        <v>3181</v>
      </c>
      <c r="B82" s="533"/>
      <c r="C82" s="546" t="s">
        <v>2795</v>
      </c>
      <c r="D82" s="536" t="s">
        <v>2755</v>
      </c>
      <c r="E82" s="541">
        <v>3</v>
      </c>
      <c r="F82" s="1062"/>
      <c r="G82" s="542">
        <f>E82*F82</f>
        <v>0</v>
      </c>
      <c r="H82" s="535"/>
      <c r="I82" s="545"/>
      <c r="J82" s="1005" t="str">
        <f t="shared" si="2"/>
        <v>CHYBNÁ CENA</v>
      </c>
    </row>
    <row r="83" spans="1:10">
      <c r="A83" s="540"/>
      <c r="B83" s="533"/>
      <c r="C83" s="535"/>
      <c r="D83" s="536"/>
      <c r="E83" s="537"/>
      <c r="F83" s="1062"/>
      <c r="G83" s="542"/>
      <c r="H83" s="362" t="s">
        <v>3400</v>
      </c>
      <c r="I83" s="545"/>
      <c r="J83" s="1005" t="str">
        <f t="shared" si="2"/>
        <v/>
      </c>
    </row>
    <row r="84" spans="1:10">
      <c r="A84" s="540"/>
      <c r="B84" s="533"/>
      <c r="C84" s="535"/>
      <c r="D84" s="536"/>
      <c r="E84" s="537"/>
      <c r="F84" s="1062"/>
      <c r="G84" s="542"/>
      <c r="H84" s="362" t="s">
        <v>3401</v>
      </c>
      <c r="I84" s="545"/>
      <c r="J84" s="1005" t="str">
        <f t="shared" si="2"/>
        <v/>
      </c>
    </row>
    <row r="85" spans="1:10">
      <c r="A85" s="540" t="s">
        <v>3182</v>
      </c>
      <c r="B85" s="533"/>
      <c r="C85" s="546" t="s">
        <v>2796</v>
      </c>
      <c r="D85" s="536" t="s">
        <v>2755</v>
      </c>
      <c r="E85" s="541">
        <v>6</v>
      </c>
      <c r="F85" s="1062"/>
      <c r="G85" s="542">
        <f>E85*F85</f>
        <v>0</v>
      </c>
      <c r="H85" s="535"/>
      <c r="I85" s="545"/>
      <c r="J85" s="1005" t="str">
        <f t="shared" si="2"/>
        <v>CHYBNÁ CENA</v>
      </c>
    </row>
    <row r="86" spans="1:10">
      <c r="A86" s="540"/>
      <c r="B86" s="533"/>
      <c r="C86" s="535"/>
      <c r="D86" s="536"/>
      <c r="E86" s="537"/>
      <c r="F86" s="1062"/>
      <c r="G86" s="542"/>
      <c r="H86" s="362" t="s">
        <v>3400</v>
      </c>
      <c r="I86" s="545"/>
      <c r="J86" s="1005" t="str">
        <f t="shared" si="2"/>
        <v/>
      </c>
    </row>
    <row r="87" spans="1:10">
      <c r="A87" s="540"/>
      <c r="B87" s="533"/>
      <c r="C87" s="535"/>
      <c r="D87" s="536"/>
      <c r="E87" s="537"/>
      <c r="F87" s="1062"/>
      <c r="G87" s="542"/>
      <c r="H87" s="362" t="s">
        <v>3401</v>
      </c>
      <c r="I87" s="545"/>
      <c r="J87" s="1005" t="str">
        <f t="shared" si="2"/>
        <v/>
      </c>
    </row>
    <row r="88" spans="1:10" ht="25.5">
      <c r="A88" s="540" t="s">
        <v>4030</v>
      </c>
      <c r="B88" s="533"/>
      <c r="C88" s="546" t="s">
        <v>2797</v>
      </c>
      <c r="D88" s="536" t="s">
        <v>2755</v>
      </c>
      <c r="E88" s="541">
        <v>1</v>
      </c>
      <c r="F88" s="1062"/>
      <c r="G88" s="542">
        <f>E88*F88</f>
        <v>0</v>
      </c>
      <c r="H88" s="362" t="s">
        <v>3400</v>
      </c>
      <c r="I88" s="545"/>
      <c r="J88" s="1005" t="str">
        <f t="shared" si="2"/>
        <v>CHYBNÁ CENA</v>
      </c>
    </row>
    <row r="89" spans="1:10" ht="51">
      <c r="A89" s="540" t="s">
        <v>4031</v>
      </c>
      <c r="B89" s="533"/>
      <c r="C89" s="546" t="s">
        <v>2798</v>
      </c>
      <c r="D89" s="536" t="s">
        <v>2755</v>
      </c>
      <c r="E89" s="541">
        <v>1</v>
      </c>
      <c r="F89" s="1062"/>
      <c r="G89" s="542">
        <f>E89*F89</f>
        <v>0</v>
      </c>
      <c r="H89" s="362" t="s">
        <v>3400</v>
      </c>
      <c r="I89" s="545"/>
      <c r="J89" s="1005" t="str">
        <f t="shared" si="2"/>
        <v>CHYBNÁ CENA</v>
      </c>
    </row>
    <row r="90" spans="1:10" ht="38.25">
      <c r="A90" s="540" t="s">
        <v>4032</v>
      </c>
      <c r="B90" s="533"/>
      <c r="C90" s="546" t="s">
        <v>2799</v>
      </c>
      <c r="D90" s="536" t="s">
        <v>2755</v>
      </c>
      <c r="E90" s="541">
        <v>2</v>
      </c>
      <c r="F90" s="1062"/>
      <c r="G90" s="542">
        <f>E90*F90</f>
        <v>0</v>
      </c>
      <c r="H90" s="362" t="s">
        <v>3400</v>
      </c>
      <c r="I90" s="545"/>
      <c r="J90" s="1005" t="str">
        <f t="shared" si="2"/>
        <v>CHYBNÁ CENA</v>
      </c>
    </row>
    <row r="91" spans="1:10" ht="25.5">
      <c r="A91" s="540" t="s">
        <v>4794</v>
      </c>
      <c r="B91" s="533"/>
      <c r="C91" s="546" t="s">
        <v>2800</v>
      </c>
      <c r="D91" s="536" t="s">
        <v>2755</v>
      </c>
      <c r="E91" s="541">
        <v>1</v>
      </c>
      <c r="F91" s="1062"/>
      <c r="G91" s="542">
        <f>E91*F91</f>
        <v>0</v>
      </c>
      <c r="H91" s="535"/>
      <c r="I91" s="545"/>
      <c r="J91" s="1005" t="str">
        <f t="shared" si="2"/>
        <v>CHYBNÁ CENA</v>
      </c>
    </row>
    <row r="92" spans="1:10">
      <c r="A92" s="540"/>
      <c r="B92" s="533"/>
      <c r="C92" s="535"/>
      <c r="D92" s="536"/>
      <c r="E92" s="541"/>
      <c r="F92" s="1062"/>
      <c r="G92" s="542"/>
      <c r="H92" s="535"/>
      <c r="I92" s="545"/>
      <c r="J92" s="1005" t="str">
        <f t="shared" si="2"/>
        <v/>
      </c>
    </row>
    <row r="93" spans="1:10">
      <c r="A93" s="540"/>
      <c r="B93" s="533"/>
      <c r="C93" s="535"/>
      <c r="D93" s="536"/>
      <c r="E93" s="541"/>
      <c r="F93" s="1062"/>
      <c r="G93" s="542"/>
      <c r="H93" s="535"/>
      <c r="I93" s="545"/>
      <c r="J93" s="1005" t="str">
        <f t="shared" si="2"/>
        <v/>
      </c>
    </row>
    <row r="94" spans="1:10">
      <c r="A94" s="540"/>
      <c r="B94" s="533"/>
      <c r="C94" s="535"/>
      <c r="D94" s="536"/>
      <c r="E94" s="541"/>
      <c r="F94" s="1062"/>
      <c r="G94" s="542"/>
      <c r="H94" s="535"/>
      <c r="I94" s="545"/>
      <c r="J94" s="1005" t="str">
        <f t="shared" si="2"/>
        <v/>
      </c>
    </row>
    <row r="95" spans="1:10">
      <c r="A95" s="540"/>
      <c r="B95" s="533"/>
      <c r="C95" s="535"/>
      <c r="D95" s="536"/>
      <c r="E95" s="537"/>
      <c r="F95" s="1062"/>
      <c r="G95" s="542"/>
      <c r="H95" s="535"/>
      <c r="I95" s="545"/>
      <c r="J95" s="1005" t="str">
        <f t="shared" si="2"/>
        <v/>
      </c>
    </row>
    <row r="96" spans="1:10">
      <c r="A96" s="532" t="s">
        <v>1825</v>
      </c>
      <c r="B96" s="533"/>
      <c r="C96" s="534" t="s">
        <v>1826</v>
      </c>
      <c r="D96" s="536"/>
      <c r="E96" s="537"/>
      <c r="F96" s="1062"/>
      <c r="G96" s="542"/>
      <c r="H96" s="535"/>
      <c r="I96" s="545"/>
      <c r="J96" s="1005" t="str">
        <f t="shared" si="2"/>
        <v/>
      </c>
    </row>
    <row r="97" spans="1:10" ht="114.75">
      <c r="A97" s="540"/>
      <c r="B97" s="533"/>
      <c r="C97" s="535"/>
      <c r="D97" s="536"/>
      <c r="E97" s="537"/>
      <c r="F97" s="1062"/>
      <c r="G97" s="542"/>
      <c r="H97" s="535" t="s">
        <v>2582</v>
      </c>
      <c r="I97" s="545"/>
      <c r="J97" s="1005" t="str">
        <f t="shared" si="2"/>
        <v/>
      </c>
    </row>
    <row r="98" spans="1:10">
      <c r="A98" s="540" t="s">
        <v>2583</v>
      </c>
      <c r="B98" s="533"/>
      <c r="C98" s="534" t="s">
        <v>2801</v>
      </c>
      <c r="D98" s="536"/>
      <c r="E98" s="537"/>
      <c r="F98" s="1062"/>
      <c r="G98" s="542"/>
      <c r="H98" s="535"/>
      <c r="I98" s="545"/>
      <c r="J98" s="1005" t="str">
        <f t="shared" si="2"/>
        <v/>
      </c>
    </row>
    <row r="99" spans="1:10">
      <c r="A99" s="540" t="s">
        <v>2585</v>
      </c>
      <c r="B99" s="533"/>
      <c r="C99" s="547"/>
      <c r="D99" s="536"/>
      <c r="E99" s="537"/>
      <c r="F99" s="1062"/>
      <c r="G99" s="542"/>
      <c r="H99" s="535"/>
      <c r="I99" s="545"/>
      <c r="J99" s="1005" t="str">
        <f t="shared" si="2"/>
        <v/>
      </c>
    </row>
    <row r="100" spans="1:10" ht="63.75">
      <c r="A100" s="540"/>
      <c r="B100" s="533"/>
      <c r="C100" s="546" t="s">
        <v>2802</v>
      </c>
      <c r="D100" s="536" t="s">
        <v>4492</v>
      </c>
      <c r="E100" s="541">
        <v>1410</v>
      </c>
      <c r="F100" s="1062"/>
      <c r="G100" s="542">
        <f>E100*F100</f>
        <v>0</v>
      </c>
      <c r="H100" s="535" t="s">
        <v>1883</v>
      </c>
      <c r="I100" s="545"/>
      <c r="J100" s="1005" t="str">
        <f t="shared" si="2"/>
        <v>CHYBNÁ CENA</v>
      </c>
    </row>
    <row r="101" spans="1:10">
      <c r="A101" s="540" t="s">
        <v>2588</v>
      </c>
      <c r="B101" s="533"/>
      <c r="C101" s="535"/>
      <c r="D101" s="536"/>
      <c r="E101" s="541"/>
      <c r="F101" s="1062"/>
      <c r="G101" s="542"/>
      <c r="H101" s="535"/>
      <c r="I101" s="545"/>
      <c r="J101" s="1005" t="str">
        <f t="shared" si="2"/>
        <v/>
      </c>
    </row>
    <row r="102" spans="1:10" ht="63.75">
      <c r="A102" s="540"/>
      <c r="B102" s="533"/>
      <c r="C102" s="546" t="s">
        <v>2803</v>
      </c>
      <c r="D102" s="536" t="s">
        <v>4492</v>
      </c>
      <c r="E102" s="541">
        <v>1080</v>
      </c>
      <c r="F102" s="1062"/>
      <c r="G102" s="542">
        <f>E102*F102</f>
        <v>0</v>
      </c>
      <c r="H102" s="535" t="s">
        <v>1883</v>
      </c>
      <c r="I102" s="545"/>
      <c r="J102" s="1005" t="str">
        <f t="shared" ref="J102:J133" si="3">IF((ISBLANK(D102)),"",IF(G102&lt;=0,"CHYBNÁ CENA",""))</f>
        <v>CHYBNÁ CENA</v>
      </c>
    </row>
    <row r="103" spans="1:10">
      <c r="A103" s="540" t="s">
        <v>2590</v>
      </c>
      <c r="B103" s="533"/>
      <c r="C103" s="535"/>
      <c r="D103" s="536"/>
      <c r="E103" s="541"/>
      <c r="F103" s="1062"/>
      <c r="G103" s="542"/>
      <c r="H103" s="535"/>
      <c r="I103" s="545"/>
      <c r="J103" s="1005" t="str">
        <f t="shared" si="3"/>
        <v/>
      </c>
    </row>
    <row r="104" spans="1:10" ht="63.75">
      <c r="A104" s="540"/>
      <c r="B104" s="533"/>
      <c r="C104" s="546" t="s">
        <v>2804</v>
      </c>
      <c r="D104" s="536" t="s">
        <v>4492</v>
      </c>
      <c r="E104" s="541">
        <v>120</v>
      </c>
      <c r="F104" s="1062"/>
      <c r="G104" s="542">
        <f>E104*F104</f>
        <v>0</v>
      </c>
      <c r="H104" s="535" t="s">
        <v>1883</v>
      </c>
      <c r="I104" s="545"/>
      <c r="J104" s="1005" t="str">
        <f t="shared" si="3"/>
        <v>CHYBNÁ CENA</v>
      </c>
    </row>
    <row r="105" spans="1:10">
      <c r="A105" s="540" t="s">
        <v>2591</v>
      </c>
      <c r="B105" s="533"/>
      <c r="C105" s="535"/>
      <c r="D105" s="536"/>
      <c r="E105" s="541"/>
      <c r="F105" s="1062"/>
      <c r="G105" s="542"/>
      <c r="H105" s="535"/>
      <c r="I105" s="545"/>
      <c r="J105" s="1005" t="str">
        <f t="shared" si="3"/>
        <v/>
      </c>
    </row>
    <row r="106" spans="1:10" ht="63.75">
      <c r="A106" s="540"/>
      <c r="B106" s="533"/>
      <c r="C106" s="546" t="s">
        <v>2805</v>
      </c>
      <c r="D106" s="536" t="s">
        <v>4492</v>
      </c>
      <c r="E106" s="541">
        <v>460</v>
      </c>
      <c r="F106" s="1062"/>
      <c r="G106" s="542">
        <f>E106*F106</f>
        <v>0</v>
      </c>
      <c r="H106" s="535" t="s">
        <v>1883</v>
      </c>
      <c r="I106" s="545"/>
      <c r="J106" s="1005" t="str">
        <f t="shared" si="3"/>
        <v>CHYBNÁ CENA</v>
      </c>
    </row>
    <row r="107" spans="1:10">
      <c r="A107" s="540"/>
      <c r="B107" s="533"/>
      <c r="C107" s="535"/>
      <c r="D107" s="536"/>
      <c r="E107" s="541"/>
      <c r="F107" s="1062"/>
      <c r="G107" s="542"/>
      <c r="H107" s="535"/>
      <c r="I107" s="545"/>
      <c r="J107" s="1005" t="str">
        <f t="shared" si="3"/>
        <v/>
      </c>
    </row>
    <row r="108" spans="1:10" ht="63.75">
      <c r="A108" s="540"/>
      <c r="B108" s="533"/>
      <c r="C108" s="535"/>
      <c r="D108" s="536"/>
      <c r="E108" s="541"/>
      <c r="F108" s="1062"/>
      <c r="G108" s="542"/>
      <c r="H108" s="535" t="s">
        <v>1883</v>
      </c>
      <c r="I108" s="545"/>
      <c r="J108" s="1005" t="str">
        <f t="shared" si="3"/>
        <v/>
      </c>
    </row>
    <row r="109" spans="1:10" ht="25.5">
      <c r="A109" s="540" t="s">
        <v>1896</v>
      </c>
      <c r="B109" s="533"/>
      <c r="C109" s="534" t="s">
        <v>2584</v>
      </c>
      <c r="D109" s="536"/>
      <c r="E109" s="541"/>
      <c r="F109" s="1062"/>
      <c r="G109" s="542"/>
      <c r="H109" s="535"/>
      <c r="I109" s="545"/>
      <c r="J109" s="1005" t="str">
        <f t="shared" si="3"/>
        <v/>
      </c>
    </row>
    <row r="110" spans="1:10">
      <c r="A110" s="540" t="s">
        <v>1898</v>
      </c>
      <c r="B110" s="533"/>
      <c r="C110" s="547"/>
      <c r="D110" s="536"/>
      <c r="E110" s="541"/>
      <c r="F110" s="1062"/>
      <c r="G110" s="542"/>
      <c r="H110" s="535"/>
      <c r="I110" s="545"/>
      <c r="J110" s="1005" t="str">
        <f t="shared" si="3"/>
        <v/>
      </c>
    </row>
    <row r="111" spans="1:10" ht="63.75">
      <c r="A111" s="540"/>
      <c r="B111" s="533"/>
      <c r="C111" s="546" t="s">
        <v>2806</v>
      </c>
      <c r="D111" s="536" t="s">
        <v>4492</v>
      </c>
      <c r="E111" s="541">
        <v>1350</v>
      </c>
      <c r="F111" s="1062"/>
      <c r="G111" s="542">
        <f>E111*F111</f>
        <v>0</v>
      </c>
      <c r="H111" s="535" t="s">
        <v>1883</v>
      </c>
      <c r="I111" s="545"/>
      <c r="J111" s="1005" t="str">
        <f t="shared" si="3"/>
        <v>CHYBNÁ CENA</v>
      </c>
    </row>
    <row r="112" spans="1:10">
      <c r="A112" s="540" t="s">
        <v>28</v>
      </c>
      <c r="B112" s="533"/>
      <c r="C112" s="546"/>
      <c r="D112" s="536"/>
      <c r="E112" s="541"/>
      <c r="F112" s="1062"/>
      <c r="G112" s="542"/>
      <c r="H112" s="535"/>
      <c r="I112" s="545"/>
      <c r="J112" s="1005" t="str">
        <f t="shared" si="3"/>
        <v/>
      </c>
    </row>
    <row r="113" spans="1:10" ht="63.75">
      <c r="A113" s="540"/>
      <c r="B113" s="533"/>
      <c r="C113" s="546" t="s">
        <v>2807</v>
      </c>
      <c r="D113" s="536" t="s">
        <v>4492</v>
      </c>
      <c r="E113" s="541">
        <v>680</v>
      </c>
      <c r="F113" s="1062"/>
      <c r="G113" s="542">
        <f>E113*F113</f>
        <v>0</v>
      </c>
      <c r="H113" s="535" t="s">
        <v>1883</v>
      </c>
      <c r="I113" s="545"/>
      <c r="J113" s="1005" t="str">
        <f t="shared" si="3"/>
        <v>CHYBNÁ CENA</v>
      </c>
    </row>
    <row r="114" spans="1:10">
      <c r="A114" s="540" t="s">
        <v>31</v>
      </c>
      <c r="B114" s="533"/>
      <c r="C114" s="546"/>
      <c r="D114" s="536"/>
      <c r="E114" s="541"/>
      <c r="F114" s="1062"/>
      <c r="G114" s="542"/>
      <c r="H114" s="535"/>
      <c r="I114" s="545"/>
      <c r="J114" s="1005" t="str">
        <f t="shared" si="3"/>
        <v/>
      </c>
    </row>
    <row r="115" spans="1:10" ht="63.75">
      <c r="A115" s="540"/>
      <c r="B115" s="533"/>
      <c r="C115" s="546" t="s">
        <v>2808</v>
      </c>
      <c r="D115" s="536" t="s">
        <v>4492</v>
      </c>
      <c r="E115" s="541">
        <v>330</v>
      </c>
      <c r="F115" s="1062"/>
      <c r="G115" s="542">
        <f>E115*F115</f>
        <v>0</v>
      </c>
      <c r="H115" s="535" t="s">
        <v>1883</v>
      </c>
      <c r="I115" s="545"/>
      <c r="J115" s="1005" t="str">
        <f t="shared" si="3"/>
        <v>CHYBNÁ CENA</v>
      </c>
    </row>
    <row r="116" spans="1:10">
      <c r="A116" s="540" t="s">
        <v>33</v>
      </c>
      <c r="B116" s="533"/>
      <c r="C116" s="546"/>
      <c r="D116" s="536"/>
      <c r="E116" s="541"/>
      <c r="F116" s="1062"/>
      <c r="G116" s="542"/>
      <c r="H116" s="535"/>
      <c r="I116" s="545"/>
      <c r="J116" s="1005" t="str">
        <f t="shared" si="3"/>
        <v/>
      </c>
    </row>
    <row r="117" spans="1:10" ht="63.75">
      <c r="A117" s="540"/>
      <c r="B117" s="533"/>
      <c r="C117" s="546" t="s">
        <v>2809</v>
      </c>
      <c r="D117" s="536" t="s">
        <v>4492</v>
      </c>
      <c r="E117" s="541">
        <v>280</v>
      </c>
      <c r="F117" s="1062"/>
      <c r="G117" s="542">
        <f>E117*F117</f>
        <v>0</v>
      </c>
      <c r="H117" s="535" t="s">
        <v>1883</v>
      </c>
      <c r="I117" s="545"/>
      <c r="J117" s="1005" t="str">
        <f t="shared" si="3"/>
        <v>CHYBNÁ CENA</v>
      </c>
    </row>
    <row r="118" spans="1:10">
      <c r="A118" s="540"/>
      <c r="B118" s="533"/>
      <c r="C118" s="535"/>
      <c r="D118" s="536"/>
      <c r="E118" s="541"/>
      <c r="F118" s="1062"/>
      <c r="G118" s="542"/>
      <c r="H118" s="535"/>
      <c r="I118" s="545"/>
      <c r="J118" s="1005" t="str">
        <f t="shared" si="3"/>
        <v/>
      </c>
    </row>
    <row r="119" spans="1:10">
      <c r="A119" s="540"/>
      <c r="B119" s="533"/>
      <c r="C119" s="535"/>
      <c r="D119" s="536"/>
      <c r="E119" s="541"/>
      <c r="F119" s="1062"/>
      <c r="G119" s="542"/>
      <c r="H119" s="535"/>
      <c r="I119" s="545"/>
      <c r="J119" s="1005" t="str">
        <f t="shared" si="3"/>
        <v/>
      </c>
    </row>
    <row r="120" spans="1:10">
      <c r="A120" s="540" t="s">
        <v>818</v>
      </c>
      <c r="B120" s="533"/>
      <c r="C120" s="534" t="s">
        <v>2810</v>
      </c>
      <c r="D120" s="536"/>
      <c r="E120" s="541"/>
      <c r="F120" s="1062"/>
      <c r="G120" s="542"/>
      <c r="H120" s="535"/>
      <c r="I120" s="545"/>
      <c r="J120" s="1005" t="str">
        <f t="shared" si="3"/>
        <v/>
      </c>
    </row>
    <row r="121" spans="1:10">
      <c r="A121" s="548" t="s">
        <v>820</v>
      </c>
      <c r="B121" s="533"/>
      <c r="C121" s="546" t="s">
        <v>2811</v>
      </c>
      <c r="D121" s="536" t="s">
        <v>2755</v>
      </c>
      <c r="E121" s="541">
        <v>22</v>
      </c>
      <c r="F121" s="1062"/>
      <c r="G121" s="542">
        <f>E121*F121</f>
        <v>0</v>
      </c>
      <c r="H121" s="535"/>
      <c r="I121" s="545"/>
      <c r="J121" s="1005" t="str">
        <f t="shared" si="3"/>
        <v>CHYBNÁ CENA</v>
      </c>
    </row>
    <row r="122" spans="1:10" ht="25.5">
      <c r="A122" s="548" t="s">
        <v>2812</v>
      </c>
      <c r="B122" s="533"/>
      <c r="C122" s="546" t="s">
        <v>2813</v>
      </c>
      <c r="D122" s="547"/>
      <c r="E122" s="541">
        <v>34</v>
      </c>
      <c r="F122" s="1062"/>
      <c r="G122" s="542">
        <f>E122*F122</f>
        <v>0</v>
      </c>
      <c r="H122" s="535"/>
      <c r="I122" s="545"/>
      <c r="J122" s="1005" t="str">
        <f t="shared" si="3"/>
        <v/>
      </c>
    </row>
    <row r="123" spans="1:10">
      <c r="A123" s="548" t="s">
        <v>2814</v>
      </c>
      <c r="B123" s="533"/>
      <c r="C123" s="546" t="s">
        <v>2815</v>
      </c>
      <c r="D123" s="536" t="s">
        <v>2755</v>
      </c>
      <c r="E123" s="541">
        <v>11</v>
      </c>
      <c r="F123" s="1062"/>
      <c r="G123" s="542">
        <f>E123*F123</f>
        <v>0</v>
      </c>
      <c r="H123" s="535"/>
      <c r="I123" s="545"/>
      <c r="J123" s="1005" t="str">
        <f t="shared" si="3"/>
        <v>CHYBNÁ CENA</v>
      </c>
    </row>
    <row r="124" spans="1:10">
      <c r="A124" s="540"/>
      <c r="B124" s="533"/>
      <c r="C124" s="535"/>
      <c r="D124" s="536"/>
      <c r="E124" s="541"/>
      <c r="F124" s="1062"/>
      <c r="G124" s="542"/>
      <c r="H124" s="535"/>
      <c r="I124" s="545"/>
      <c r="J124" s="1005" t="str">
        <f t="shared" si="3"/>
        <v/>
      </c>
    </row>
    <row r="125" spans="1:10">
      <c r="A125" s="540" t="s">
        <v>822</v>
      </c>
      <c r="B125" s="533"/>
      <c r="C125" s="534" t="s">
        <v>3883</v>
      </c>
      <c r="D125" s="536"/>
      <c r="E125" s="541"/>
      <c r="F125" s="1062"/>
      <c r="G125" s="542"/>
      <c r="H125" s="535"/>
      <c r="I125" s="545"/>
      <c r="J125" s="1005" t="str">
        <f t="shared" si="3"/>
        <v/>
      </c>
    </row>
    <row r="126" spans="1:10">
      <c r="A126" s="540" t="s">
        <v>824</v>
      </c>
      <c r="B126" s="533"/>
      <c r="C126" s="546" t="s">
        <v>2816</v>
      </c>
      <c r="D126" s="536" t="s">
        <v>4492</v>
      </c>
      <c r="E126" s="541">
        <v>180</v>
      </c>
      <c r="F126" s="1062"/>
      <c r="G126" s="542">
        <f>E126*F126</f>
        <v>0</v>
      </c>
      <c r="H126" s="535"/>
      <c r="I126" s="545"/>
      <c r="J126" s="1005" t="str">
        <f t="shared" si="3"/>
        <v>CHYBNÁ CENA</v>
      </c>
    </row>
    <row r="127" spans="1:10">
      <c r="A127" s="540"/>
      <c r="B127" s="533"/>
      <c r="C127" s="535"/>
      <c r="D127" s="536"/>
      <c r="E127" s="541"/>
      <c r="F127" s="1062"/>
      <c r="G127" s="542"/>
      <c r="H127" s="535"/>
      <c r="I127" s="545"/>
      <c r="J127" s="1005" t="str">
        <f t="shared" si="3"/>
        <v/>
      </c>
    </row>
    <row r="128" spans="1:10">
      <c r="A128" s="540" t="s">
        <v>826</v>
      </c>
      <c r="B128" s="533"/>
      <c r="C128" s="546" t="s">
        <v>2817</v>
      </c>
      <c r="D128" s="536" t="s">
        <v>4492</v>
      </c>
      <c r="E128" s="541">
        <v>60</v>
      </c>
      <c r="F128" s="1062"/>
      <c r="G128" s="542">
        <f>E128*F128</f>
        <v>0</v>
      </c>
      <c r="H128" s="535"/>
      <c r="I128" s="545"/>
      <c r="J128" s="1005" t="str">
        <f t="shared" si="3"/>
        <v>CHYBNÁ CENA</v>
      </c>
    </row>
    <row r="129" spans="1:10">
      <c r="A129" s="540"/>
      <c r="B129" s="533"/>
      <c r="C129" s="535"/>
      <c r="D129" s="536"/>
      <c r="E129" s="541"/>
      <c r="F129" s="1062"/>
      <c r="G129" s="542"/>
      <c r="H129" s="535"/>
      <c r="I129" s="545"/>
      <c r="J129" s="1005" t="str">
        <f t="shared" si="3"/>
        <v/>
      </c>
    </row>
    <row r="130" spans="1:10">
      <c r="A130" s="540" t="s">
        <v>828</v>
      </c>
      <c r="B130" s="533"/>
      <c r="C130" s="546" t="s">
        <v>2818</v>
      </c>
      <c r="D130" s="536" t="s">
        <v>4492</v>
      </c>
      <c r="E130" s="541">
        <v>740</v>
      </c>
      <c r="F130" s="1062"/>
      <c r="G130" s="542">
        <f>E130*F130</f>
        <v>0</v>
      </c>
      <c r="H130" s="535"/>
      <c r="I130" s="545"/>
      <c r="J130" s="1005" t="str">
        <f t="shared" si="3"/>
        <v>CHYBNÁ CENA</v>
      </c>
    </row>
    <row r="131" spans="1:10">
      <c r="A131" s="540"/>
      <c r="B131" s="533"/>
      <c r="C131" s="535"/>
      <c r="D131" s="536"/>
      <c r="E131" s="541"/>
      <c r="F131" s="1062"/>
      <c r="G131" s="542"/>
      <c r="H131" s="535"/>
      <c r="I131" s="545"/>
      <c r="J131" s="1005" t="str">
        <f t="shared" si="3"/>
        <v/>
      </c>
    </row>
    <row r="132" spans="1:10">
      <c r="A132" s="540" t="s">
        <v>830</v>
      </c>
      <c r="B132" s="533"/>
      <c r="C132" s="546" t="s">
        <v>2819</v>
      </c>
      <c r="D132" s="536" t="s">
        <v>4492</v>
      </c>
      <c r="E132" s="541">
        <v>270</v>
      </c>
      <c r="F132" s="1062"/>
      <c r="G132" s="542">
        <f>E132*F132</f>
        <v>0</v>
      </c>
      <c r="H132" s="535"/>
      <c r="I132" s="545"/>
      <c r="J132" s="1005" t="str">
        <f t="shared" si="3"/>
        <v>CHYBNÁ CENA</v>
      </c>
    </row>
    <row r="133" spans="1:10">
      <c r="A133" s="540"/>
      <c r="B133" s="533"/>
      <c r="C133" s="535"/>
      <c r="D133" s="536"/>
      <c r="E133" s="541"/>
      <c r="F133" s="1062"/>
      <c r="G133" s="542"/>
      <c r="H133" s="535"/>
      <c r="I133" s="545"/>
      <c r="J133" s="1005" t="str">
        <f t="shared" si="3"/>
        <v/>
      </c>
    </row>
    <row r="134" spans="1:10">
      <c r="A134" s="540" t="s">
        <v>832</v>
      </c>
      <c r="B134" s="533"/>
      <c r="C134" s="546" t="s">
        <v>2820</v>
      </c>
      <c r="D134" s="536" t="s">
        <v>4492</v>
      </c>
      <c r="E134" s="541">
        <v>470</v>
      </c>
      <c r="F134" s="1062"/>
      <c r="G134" s="542">
        <f>E134*F134</f>
        <v>0</v>
      </c>
      <c r="H134" s="535"/>
      <c r="I134" s="545"/>
      <c r="J134" s="1005" t="str">
        <f t="shared" ref="J134:J162" si="4">IF((ISBLANK(D134)),"",IF(G134&lt;=0,"CHYBNÁ CENA",""))</f>
        <v>CHYBNÁ CENA</v>
      </c>
    </row>
    <row r="135" spans="1:10">
      <c r="A135" s="540"/>
      <c r="B135" s="533"/>
      <c r="C135" s="535"/>
      <c r="D135" s="536"/>
      <c r="E135" s="541"/>
      <c r="F135" s="1062"/>
      <c r="G135" s="542"/>
      <c r="H135" s="535"/>
      <c r="I135" s="545"/>
      <c r="J135" s="1005" t="str">
        <f t="shared" si="4"/>
        <v/>
      </c>
    </row>
    <row r="136" spans="1:10">
      <c r="A136" s="540" t="s">
        <v>834</v>
      </c>
      <c r="B136" s="533"/>
      <c r="C136" s="546" t="s">
        <v>2821</v>
      </c>
      <c r="D136" s="536"/>
      <c r="E136" s="541">
        <v>900</v>
      </c>
      <c r="F136" s="1062"/>
      <c r="G136" s="542">
        <f>E136*F136</f>
        <v>0</v>
      </c>
      <c r="H136" s="535"/>
      <c r="I136" s="545"/>
      <c r="J136" s="1005" t="str">
        <f t="shared" si="4"/>
        <v/>
      </c>
    </row>
    <row r="137" spans="1:10">
      <c r="A137" s="540"/>
      <c r="B137" s="533"/>
      <c r="C137" s="535"/>
      <c r="D137" s="536"/>
      <c r="E137" s="541"/>
      <c r="F137" s="1062"/>
      <c r="G137" s="542"/>
      <c r="H137" s="535"/>
      <c r="I137" s="545"/>
      <c r="J137" s="1005" t="str">
        <f t="shared" si="4"/>
        <v/>
      </c>
    </row>
    <row r="138" spans="1:10">
      <c r="A138" s="540" t="s">
        <v>3880</v>
      </c>
      <c r="B138" s="533"/>
      <c r="C138" s="546" t="s">
        <v>2822</v>
      </c>
      <c r="D138" s="536" t="s">
        <v>4492</v>
      </c>
      <c r="E138" s="541">
        <v>30</v>
      </c>
      <c r="F138" s="1062"/>
      <c r="G138" s="542">
        <f>E138*F138</f>
        <v>0</v>
      </c>
      <c r="H138" s="535"/>
      <c r="I138" s="545"/>
      <c r="J138" s="1005" t="str">
        <f t="shared" si="4"/>
        <v>CHYBNÁ CENA</v>
      </c>
    </row>
    <row r="139" spans="1:10">
      <c r="A139" s="540"/>
      <c r="B139" s="533"/>
      <c r="C139" s="535"/>
      <c r="D139" s="536"/>
      <c r="E139" s="537"/>
      <c r="F139" s="1062"/>
      <c r="G139" s="542"/>
      <c r="H139" s="362"/>
      <c r="I139" s="545"/>
      <c r="J139" s="1005" t="str">
        <f t="shared" si="4"/>
        <v/>
      </c>
    </row>
    <row r="140" spans="1:10">
      <c r="A140" s="548" t="s">
        <v>2823</v>
      </c>
      <c r="B140" s="533"/>
      <c r="C140" s="535" t="s">
        <v>2405</v>
      </c>
      <c r="D140" s="536" t="s">
        <v>2755</v>
      </c>
      <c r="E140" s="1059">
        <v>1</v>
      </c>
      <c r="F140" s="1062"/>
      <c r="G140" s="542">
        <f>E140*F140</f>
        <v>0</v>
      </c>
      <c r="H140" s="362"/>
      <c r="I140" s="545"/>
      <c r="J140" s="1005" t="str">
        <f t="shared" si="4"/>
        <v>CHYBNÁ CENA</v>
      </c>
    </row>
    <row r="141" spans="1:10">
      <c r="A141" s="540"/>
      <c r="B141" s="533"/>
      <c r="C141" s="535"/>
      <c r="D141" s="536"/>
      <c r="E141" s="537"/>
      <c r="F141" s="1062"/>
      <c r="G141" s="542"/>
      <c r="H141" s="362"/>
      <c r="I141" s="545"/>
      <c r="J141" s="1005" t="str">
        <f t="shared" si="4"/>
        <v/>
      </c>
    </row>
    <row r="142" spans="1:10">
      <c r="A142" s="540" t="s">
        <v>3882</v>
      </c>
      <c r="B142" s="533"/>
      <c r="C142" s="534"/>
      <c r="D142" s="536"/>
      <c r="E142" s="537"/>
      <c r="F142" s="1062"/>
      <c r="G142" s="542"/>
      <c r="H142" s="535"/>
      <c r="I142" s="545"/>
      <c r="J142" s="1005" t="str">
        <f t="shared" si="4"/>
        <v/>
      </c>
    </row>
    <row r="143" spans="1:10">
      <c r="A143" s="540"/>
      <c r="B143" s="533"/>
      <c r="C143" s="535"/>
      <c r="D143" s="536"/>
      <c r="E143" s="541"/>
      <c r="F143" s="1062"/>
      <c r="G143" s="542"/>
      <c r="H143" s="535"/>
      <c r="I143" s="545"/>
      <c r="J143" s="1005" t="str">
        <f t="shared" si="4"/>
        <v/>
      </c>
    </row>
    <row r="144" spans="1:10">
      <c r="A144" s="540"/>
      <c r="B144" s="533"/>
      <c r="C144" s="535"/>
      <c r="D144" s="536"/>
      <c r="E144" s="537"/>
      <c r="F144" s="1062"/>
      <c r="G144" s="542"/>
      <c r="H144" s="535"/>
      <c r="I144" s="545"/>
      <c r="J144" s="1005" t="str">
        <f t="shared" si="4"/>
        <v/>
      </c>
    </row>
    <row r="145" spans="1:10">
      <c r="A145" s="532" t="s">
        <v>2359</v>
      </c>
      <c r="B145" s="533"/>
      <c r="C145" s="534" t="s">
        <v>4714</v>
      </c>
      <c r="D145" s="536"/>
      <c r="E145" s="537"/>
      <c r="F145" s="1062"/>
      <c r="G145" s="542"/>
      <c r="H145" s="535"/>
      <c r="I145" s="545"/>
      <c r="J145" s="1005" t="str">
        <f t="shared" si="4"/>
        <v/>
      </c>
    </row>
    <row r="146" spans="1:10" ht="25.5">
      <c r="A146" s="540" t="s">
        <v>2361</v>
      </c>
      <c r="B146" s="533"/>
      <c r="C146" s="535" t="s">
        <v>4716</v>
      </c>
      <c r="D146" s="536" t="s">
        <v>2755</v>
      </c>
      <c r="E146" s="541">
        <v>1</v>
      </c>
      <c r="F146" s="1062"/>
      <c r="G146" s="542">
        <f>E146*F146</f>
        <v>0</v>
      </c>
      <c r="H146" s="535"/>
      <c r="I146" s="545"/>
      <c r="J146" s="1005" t="str">
        <f t="shared" si="4"/>
        <v>CHYBNÁ CENA</v>
      </c>
    </row>
    <row r="147" spans="1:10">
      <c r="A147" s="540" t="s">
        <v>2363</v>
      </c>
      <c r="B147" s="533"/>
      <c r="C147" s="535" t="s">
        <v>4718</v>
      </c>
      <c r="D147" s="536" t="s">
        <v>2755</v>
      </c>
      <c r="E147" s="541">
        <v>1</v>
      </c>
      <c r="F147" s="1062"/>
      <c r="G147" s="542">
        <f>E147*F147</f>
        <v>0</v>
      </c>
      <c r="H147" s="535"/>
      <c r="I147" s="545"/>
      <c r="J147" s="1005" t="str">
        <f t="shared" si="4"/>
        <v>CHYBNÁ CENA</v>
      </c>
    </row>
    <row r="148" spans="1:10">
      <c r="A148" s="540" t="s">
        <v>2365</v>
      </c>
      <c r="B148" s="533"/>
      <c r="C148" s="546" t="s">
        <v>2824</v>
      </c>
      <c r="D148" s="536" t="s">
        <v>2755</v>
      </c>
      <c r="E148" s="541">
        <v>1</v>
      </c>
      <c r="F148" s="1062"/>
      <c r="G148" s="542">
        <f>E148*F148</f>
        <v>0</v>
      </c>
      <c r="H148" s="535"/>
      <c r="I148" s="545"/>
      <c r="J148" s="1005" t="str">
        <f t="shared" si="4"/>
        <v>CHYBNÁ CENA</v>
      </c>
    </row>
    <row r="149" spans="1:10">
      <c r="A149" s="540" t="s">
        <v>2367</v>
      </c>
      <c r="B149" s="533"/>
      <c r="C149" s="546" t="s">
        <v>2825</v>
      </c>
      <c r="D149" s="536" t="s">
        <v>2755</v>
      </c>
      <c r="E149" s="541">
        <v>1</v>
      </c>
      <c r="F149" s="1062"/>
      <c r="G149" s="542">
        <f>E149*F149</f>
        <v>0</v>
      </c>
      <c r="H149" s="535"/>
      <c r="I149" s="545"/>
      <c r="J149" s="1005" t="str">
        <f t="shared" si="4"/>
        <v>CHYBNÁ CENA</v>
      </c>
    </row>
    <row r="150" spans="1:10">
      <c r="A150" s="540" t="s">
        <v>2369</v>
      </c>
      <c r="B150" s="533"/>
      <c r="C150" s="546" t="s">
        <v>2826</v>
      </c>
      <c r="D150" s="536" t="s">
        <v>2755</v>
      </c>
      <c r="E150" s="541">
        <v>1</v>
      </c>
      <c r="F150" s="1062"/>
      <c r="G150" s="542">
        <f>E150*F150</f>
        <v>0</v>
      </c>
      <c r="H150" s="535"/>
      <c r="I150" s="545"/>
      <c r="J150" s="1005" t="str">
        <f t="shared" si="4"/>
        <v>CHYBNÁ CENA</v>
      </c>
    </row>
    <row r="151" spans="1:10">
      <c r="A151" s="540"/>
      <c r="B151" s="533"/>
      <c r="C151" s="535"/>
      <c r="D151" s="536"/>
      <c r="E151" s="541"/>
      <c r="F151" s="1062"/>
      <c r="G151" s="542"/>
      <c r="H151" s="535"/>
      <c r="I151" s="545"/>
      <c r="J151" s="1005" t="str">
        <f t="shared" si="4"/>
        <v/>
      </c>
    </row>
    <row r="152" spans="1:10">
      <c r="A152" s="540"/>
      <c r="B152" s="533"/>
      <c r="C152" s="535"/>
      <c r="D152" s="536"/>
      <c r="E152" s="537"/>
      <c r="F152" s="1062"/>
      <c r="G152" s="542"/>
      <c r="H152" s="535"/>
      <c r="I152" s="545"/>
      <c r="J152" s="1005" t="str">
        <f t="shared" si="4"/>
        <v/>
      </c>
    </row>
    <row r="153" spans="1:10">
      <c r="A153" s="532" t="s">
        <v>2373</v>
      </c>
      <c r="B153" s="533"/>
      <c r="C153" s="534" t="s">
        <v>4496</v>
      </c>
      <c r="D153" s="536"/>
      <c r="E153" s="537"/>
      <c r="F153" s="1062"/>
      <c r="G153" s="542"/>
      <c r="H153" s="535"/>
      <c r="I153" s="545"/>
      <c r="J153" s="1005" t="str">
        <f t="shared" si="4"/>
        <v/>
      </c>
    </row>
    <row r="154" spans="1:10">
      <c r="A154" s="540" t="s">
        <v>2375</v>
      </c>
      <c r="B154" s="533"/>
      <c r="C154" s="535" t="s">
        <v>4743</v>
      </c>
      <c r="D154" s="536" t="s">
        <v>2755</v>
      </c>
      <c r="E154" s="1059">
        <v>1</v>
      </c>
      <c r="F154" s="1062"/>
      <c r="G154" s="542">
        <f t="shared" ref="G154:G161" si="5">E154*F154</f>
        <v>0</v>
      </c>
      <c r="H154" s="535"/>
      <c r="I154" s="545"/>
      <c r="J154" s="1005" t="str">
        <f t="shared" si="4"/>
        <v>CHYBNÁ CENA</v>
      </c>
    </row>
    <row r="155" spans="1:10">
      <c r="A155" s="540" t="s">
        <v>2377</v>
      </c>
      <c r="B155" s="533"/>
      <c r="C155" s="535" t="s">
        <v>4745</v>
      </c>
      <c r="D155" s="536" t="s">
        <v>2755</v>
      </c>
      <c r="E155" s="1059">
        <v>1</v>
      </c>
      <c r="F155" s="1062"/>
      <c r="G155" s="542">
        <f t="shared" si="5"/>
        <v>0</v>
      </c>
      <c r="H155" s="535"/>
      <c r="I155" s="545"/>
      <c r="J155" s="1005" t="str">
        <f t="shared" si="4"/>
        <v>CHYBNÁ CENA</v>
      </c>
    </row>
    <row r="156" spans="1:10">
      <c r="A156" s="540" t="s">
        <v>2379</v>
      </c>
      <c r="B156" s="533"/>
      <c r="C156" s="535" t="s">
        <v>4749</v>
      </c>
      <c r="D156" s="536" t="s">
        <v>2755</v>
      </c>
      <c r="E156" s="1059">
        <v>1</v>
      </c>
      <c r="F156" s="1062"/>
      <c r="G156" s="542">
        <f t="shared" si="5"/>
        <v>0</v>
      </c>
      <c r="H156" s="535"/>
      <c r="I156" s="545"/>
      <c r="J156" s="1005" t="str">
        <f t="shared" si="4"/>
        <v>CHYBNÁ CENA</v>
      </c>
    </row>
    <row r="157" spans="1:10">
      <c r="A157" s="540" t="s">
        <v>2381</v>
      </c>
      <c r="B157" s="533"/>
      <c r="C157" s="546" t="s">
        <v>2827</v>
      </c>
      <c r="D157" s="536" t="s">
        <v>2755</v>
      </c>
      <c r="E157" s="1059">
        <v>1</v>
      </c>
      <c r="F157" s="1062"/>
      <c r="G157" s="542">
        <f t="shared" si="5"/>
        <v>0</v>
      </c>
      <c r="H157" s="535"/>
      <c r="I157" s="545"/>
      <c r="J157" s="1005" t="str">
        <f t="shared" si="4"/>
        <v>CHYBNÁ CENA</v>
      </c>
    </row>
    <row r="158" spans="1:10">
      <c r="A158" s="540" t="s">
        <v>2383</v>
      </c>
      <c r="B158" s="533"/>
      <c r="C158" s="546" t="s">
        <v>2828</v>
      </c>
      <c r="D158" s="536" t="s">
        <v>2755</v>
      </c>
      <c r="E158" s="1059">
        <v>1</v>
      </c>
      <c r="F158" s="1062"/>
      <c r="G158" s="542">
        <f t="shared" si="5"/>
        <v>0</v>
      </c>
      <c r="H158" s="535"/>
      <c r="I158" s="545"/>
      <c r="J158" s="1005" t="str">
        <f t="shared" si="4"/>
        <v>CHYBNÁ CENA</v>
      </c>
    </row>
    <row r="159" spans="1:10">
      <c r="A159" s="540" t="s">
        <v>2385</v>
      </c>
      <c r="B159" s="533"/>
      <c r="C159" s="546" t="s">
        <v>2829</v>
      </c>
      <c r="D159" s="536" t="s">
        <v>2755</v>
      </c>
      <c r="E159" s="541">
        <v>1</v>
      </c>
      <c r="F159" s="1062"/>
      <c r="G159" s="542">
        <f t="shared" si="5"/>
        <v>0</v>
      </c>
      <c r="H159" s="535"/>
      <c r="I159" s="545"/>
      <c r="J159" s="1005" t="str">
        <f t="shared" si="4"/>
        <v>CHYBNÁ CENA</v>
      </c>
    </row>
    <row r="160" spans="1:10">
      <c r="A160" s="540" t="s">
        <v>2387</v>
      </c>
      <c r="B160" s="533"/>
      <c r="C160" s="546" t="s">
        <v>2830</v>
      </c>
      <c r="D160" s="536" t="s">
        <v>2755</v>
      </c>
      <c r="E160" s="541">
        <v>1</v>
      </c>
      <c r="F160" s="1062"/>
      <c r="G160" s="542">
        <f t="shared" si="5"/>
        <v>0</v>
      </c>
      <c r="H160" s="535"/>
      <c r="I160" s="545"/>
      <c r="J160" s="1005" t="str">
        <f t="shared" si="4"/>
        <v>CHYBNÁ CENA</v>
      </c>
    </row>
    <row r="161" spans="1:10">
      <c r="A161" s="540" t="s">
        <v>2391</v>
      </c>
      <c r="B161" s="533"/>
      <c r="C161" s="535" t="s">
        <v>4770</v>
      </c>
      <c r="D161" s="536" t="s">
        <v>2755</v>
      </c>
      <c r="E161" s="541">
        <v>1</v>
      </c>
      <c r="F161" s="1062"/>
      <c r="G161" s="542">
        <f t="shared" si="5"/>
        <v>0</v>
      </c>
      <c r="H161" s="535"/>
      <c r="I161" s="545"/>
      <c r="J161" s="1005" t="str">
        <f t="shared" si="4"/>
        <v>CHYBNÁ CENA</v>
      </c>
    </row>
    <row r="162" spans="1:10">
      <c r="A162" s="540"/>
      <c r="B162" s="533"/>
      <c r="C162" s="535"/>
      <c r="D162" s="536"/>
      <c r="E162" s="541"/>
      <c r="F162" s="1062"/>
      <c r="G162" s="542"/>
      <c r="H162" s="535"/>
      <c r="I162" s="545"/>
      <c r="J162" s="1005" t="str">
        <f t="shared" si="4"/>
        <v/>
      </c>
    </row>
    <row r="163" spans="1:10" s="273" customFormat="1" ht="13.5" thickBot="1">
      <c r="A163" s="405"/>
      <c r="B163" s="406"/>
      <c r="C163" s="407" t="s">
        <v>2956</v>
      </c>
      <c r="D163" s="405"/>
      <c r="E163" s="409"/>
      <c r="F163" s="410"/>
      <c r="G163" s="431">
        <f>SUM(G6:G162)</f>
        <v>0</v>
      </c>
      <c r="H163" s="408"/>
      <c r="I163" s="408"/>
      <c r="J163" s="1015"/>
    </row>
    <row r="164" spans="1:10" ht="13.5" thickBot="1">
      <c r="A164" s="1304" t="s">
        <v>45</v>
      </c>
      <c r="B164" s="1305"/>
      <c r="C164" s="1305"/>
      <c r="D164" s="1305"/>
      <c r="E164" s="1305"/>
      <c r="F164" s="1305"/>
      <c r="G164" s="1305"/>
      <c r="H164" s="1305"/>
      <c r="I164" s="1306"/>
    </row>
    <row r="167" spans="1:10">
      <c r="F167" s="1006" t="s">
        <v>245</v>
      </c>
      <c r="G167" s="1007">
        <f>COUNTIF(G6:G162,"&lt;=0")</f>
        <v>50</v>
      </c>
    </row>
  </sheetData>
  <sheetProtection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3875</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549"/>
      <c r="B6" s="550" t="s">
        <v>2565</v>
      </c>
      <c r="C6" s="551"/>
      <c r="D6" s="552"/>
      <c r="E6" s="553"/>
      <c r="F6" s="1056"/>
      <c r="G6" s="554"/>
      <c r="H6" s="551"/>
      <c r="I6" s="555" t="s">
        <v>2565</v>
      </c>
      <c r="J6" s="1005" t="str">
        <f t="shared" ref="J6:J37" si="0">IF((ISBLANK(D6)),"",IF(G6&lt;=0,"CHYBNÁ CENA",""))</f>
        <v/>
      </c>
    </row>
    <row r="7" spans="1:10">
      <c r="A7" s="556" t="s">
        <v>3962</v>
      </c>
      <c r="B7" s="557"/>
      <c r="C7" s="558" t="s">
        <v>2473</v>
      </c>
      <c r="D7" s="560"/>
      <c r="E7" s="561"/>
      <c r="F7" s="1057"/>
      <c r="G7" s="562"/>
      <c r="H7" s="559"/>
      <c r="I7" s="563"/>
      <c r="J7" s="1005" t="str">
        <f t="shared" si="0"/>
        <v/>
      </c>
    </row>
    <row r="8" spans="1:10" ht="33.75">
      <c r="A8" s="564" t="s">
        <v>1459</v>
      </c>
      <c r="B8" s="557"/>
      <c r="C8" s="362" t="s">
        <v>2474</v>
      </c>
      <c r="D8" s="560" t="s">
        <v>2755</v>
      </c>
      <c r="E8" s="565">
        <v>1</v>
      </c>
      <c r="F8" s="1058"/>
      <c r="G8" s="562">
        <f>E8*F8</f>
        <v>0</v>
      </c>
      <c r="H8" s="362"/>
      <c r="I8" s="566"/>
      <c r="J8" s="1005" t="str">
        <f t="shared" si="0"/>
        <v>CHYBNÁ CENA</v>
      </c>
    </row>
    <row r="9" spans="1:10">
      <c r="A9" s="564" t="s">
        <v>1462</v>
      </c>
      <c r="B9" s="557"/>
      <c r="C9" s="362" t="s">
        <v>2475</v>
      </c>
      <c r="D9" s="560" t="s">
        <v>2755</v>
      </c>
      <c r="E9" s="565">
        <v>1</v>
      </c>
      <c r="F9" s="1058"/>
      <c r="G9" s="562">
        <f>E9*F9</f>
        <v>0</v>
      </c>
      <c r="H9" s="362"/>
      <c r="I9" s="567"/>
      <c r="J9" s="1005" t="str">
        <f t="shared" si="0"/>
        <v>CHYBNÁ CENA</v>
      </c>
    </row>
    <row r="10" spans="1:10" ht="22.5">
      <c r="A10" s="564" t="s">
        <v>1579</v>
      </c>
      <c r="B10" s="557"/>
      <c r="C10" s="362" t="s">
        <v>2476</v>
      </c>
      <c r="D10" s="560" t="s">
        <v>2755</v>
      </c>
      <c r="E10" s="565">
        <v>1</v>
      </c>
      <c r="F10" s="1058"/>
      <c r="G10" s="562">
        <f>E10*F10</f>
        <v>0</v>
      </c>
      <c r="H10" s="362"/>
      <c r="I10" s="567"/>
      <c r="J10" s="1005" t="str">
        <f t="shared" si="0"/>
        <v>CHYBNÁ CENA</v>
      </c>
    </row>
    <row r="11" spans="1:10">
      <c r="A11" s="564"/>
      <c r="B11" s="557"/>
      <c r="C11" s="559"/>
      <c r="D11" s="568"/>
      <c r="E11" s="565"/>
      <c r="F11" s="1058"/>
      <c r="G11" s="562"/>
      <c r="H11" s="362"/>
      <c r="I11" s="567"/>
      <c r="J11" s="1005" t="str">
        <f t="shared" si="0"/>
        <v/>
      </c>
    </row>
    <row r="12" spans="1:10">
      <c r="A12" s="564"/>
      <c r="B12" s="557"/>
      <c r="C12" s="559"/>
      <c r="D12" s="560"/>
      <c r="E12" s="565"/>
      <c r="F12" s="1058"/>
      <c r="G12" s="562"/>
      <c r="H12" s="362"/>
      <c r="I12" s="567"/>
      <c r="J12" s="1005" t="str">
        <f t="shared" si="0"/>
        <v/>
      </c>
    </row>
    <row r="13" spans="1:10">
      <c r="A13" s="564"/>
      <c r="B13" s="557"/>
      <c r="C13" s="559"/>
      <c r="D13" s="560"/>
      <c r="E13" s="561"/>
      <c r="F13" s="1058"/>
      <c r="G13" s="562"/>
      <c r="H13" s="569"/>
      <c r="I13" s="567"/>
      <c r="J13" s="1005" t="str">
        <f t="shared" si="0"/>
        <v/>
      </c>
    </row>
    <row r="14" spans="1:10">
      <c r="A14" s="556" t="s">
        <v>3233</v>
      </c>
      <c r="B14" s="557"/>
      <c r="C14" s="559"/>
      <c r="D14" s="560"/>
      <c r="E14" s="561"/>
      <c r="F14" s="1058"/>
      <c r="G14" s="562"/>
      <c r="H14" s="569"/>
      <c r="I14" s="567"/>
      <c r="J14" s="1005" t="str">
        <f t="shared" si="0"/>
        <v/>
      </c>
    </row>
    <row r="15" spans="1:10" ht="22.5">
      <c r="A15" s="564" t="s">
        <v>3235</v>
      </c>
      <c r="B15" s="557"/>
      <c r="C15" s="362" t="s">
        <v>2477</v>
      </c>
      <c r="D15" s="560" t="s">
        <v>2755</v>
      </c>
      <c r="E15" s="565">
        <v>28</v>
      </c>
      <c r="F15" s="1058"/>
      <c r="G15" s="562">
        <f>E15*F15</f>
        <v>0</v>
      </c>
      <c r="H15" s="362"/>
      <c r="I15" s="567"/>
      <c r="J15" s="1005" t="str">
        <f t="shared" si="0"/>
        <v>CHYBNÁ CENA</v>
      </c>
    </row>
    <row r="16" spans="1:10" ht="22.5">
      <c r="A16" s="564" t="s">
        <v>3178</v>
      </c>
      <c r="B16" s="557"/>
      <c r="C16" s="362" t="s">
        <v>2478</v>
      </c>
      <c r="D16" s="560" t="s">
        <v>2755</v>
      </c>
      <c r="E16" s="565">
        <v>15</v>
      </c>
      <c r="F16" s="1058"/>
      <c r="G16" s="562">
        <f>E16*F16</f>
        <v>0</v>
      </c>
      <c r="H16" s="362"/>
      <c r="I16" s="567"/>
      <c r="J16" s="1005" t="str">
        <f t="shared" si="0"/>
        <v>CHYBNÁ CENA</v>
      </c>
    </row>
    <row r="17" spans="1:10">
      <c r="A17" s="564"/>
      <c r="B17" s="557"/>
      <c r="C17" s="569"/>
      <c r="D17" s="560"/>
      <c r="E17" s="561"/>
      <c r="F17" s="1058"/>
      <c r="G17" s="562"/>
      <c r="H17" s="569"/>
      <c r="I17" s="567"/>
      <c r="J17" s="1005" t="str">
        <f t="shared" si="0"/>
        <v/>
      </c>
    </row>
    <row r="18" spans="1:10">
      <c r="A18" s="556" t="s">
        <v>1825</v>
      </c>
      <c r="B18" s="557"/>
      <c r="C18" s="558" t="s">
        <v>1826</v>
      </c>
      <c r="D18" s="560"/>
      <c r="E18" s="561"/>
      <c r="F18" s="1058"/>
      <c r="G18" s="562"/>
      <c r="H18" s="569"/>
      <c r="I18" s="567"/>
      <c r="J18" s="1005" t="str">
        <f t="shared" si="0"/>
        <v/>
      </c>
    </row>
    <row r="19" spans="1:10" ht="114.75">
      <c r="A19" s="564"/>
      <c r="B19" s="557"/>
      <c r="C19" s="569"/>
      <c r="D19" s="560"/>
      <c r="E19" s="561"/>
      <c r="F19" s="1058"/>
      <c r="G19" s="562"/>
      <c r="H19" s="569" t="s">
        <v>2582</v>
      </c>
      <c r="I19" s="567"/>
      <c r="J19" s="1005" t="str">
        <f t="shared" si="0"/>
        <v/>
      </c>
    </row>
    <row r="20" spans="1:10">
      <c r="A20" s="564" t="s">
        <v>2583</v>
      </c>
      <c r="B20" s="557"/>
      <c r="C20" s="558" t="s">
        <v>2801</v>
      </c>
      <c r="D20" s="560"/>
      <c r="E20" s="561"/>
      <c r="F20" s="1058"/>
      <c r="G20" s="562"/>
      <c r="H20" s="569"/>
      <c r="I20" s="567"/>
      <c r="J20" s="1005" t="str">
        <f t="shared" si="0"/>
        <v/>
      </c>
    </row>
    <row r="21" spans="1:10">
      <c r="A21" s="564" t="s">
        <v>2585</v>
      </c>
      <c r="B21" s="557"/>
      <c r="C21" s="559" t="s">
        <v>2479</v>
      </c>
      <c r="D21" s="560" t="s">
        <v>4492</v>
      </c>
      <c r="E21" s="565">
        <v>720</v>
      </c>
      <c r="F21" s="1058"/>
      <c r="G21" s="562">
        <f>E21*F21</f>
        <v>0</v>
      </c>
      <c r="H21" s="569"/>
      <c r="I21" s="567"/>
      <c r="J21" s="1005" t="str">
        <f t="shared" si="0"/>
        <v>CHYBNÁ CENA</v>
      </c>
    </row>
    <row r="22" spans="1:10">
      <c r="A22" s="564"/>
      <c r="B22" s="557"/>
      <c r="C22" s="559"/>
      <c r="D22" s="560"/>
      <c r="E22" s="565"/>
      <c r="F22" s="1058"/>
      <c r="G22" s="562"/>
      <c r="H22" s="569"/>
      <c r="I22" s="567"/>
      <c r="J22" s="1005" t="str">
        <f t="shared" si="0"/>
        <v/>
      </c>
    </row>
    <row r="23" spans="1:10">
      <c r="A23" s="564"/>
      <c r="B23" s="557"/>
      <c r="C23" s="559"/>
      <c r="D23" s="560"/>
      <c r="E23" s="565"/>
      <c r="F23" s="1058"/>
      <c r="G23" s="562"/>
      <c r="H23" s="569"/>
      <c r="I23" s="567"/>
      <c r="J23" s="1005" t="str">
        <f t="shared" si="0"/>
        <v/>
      </c>
    </row>
    <row r="24" spans="1:10">
      <c r="A24" s="564"/>
      <c r="B24" s="557"/>
      <c r="C24" s="559"/>
      <c r="D24" s="560"/>
      <c r="E24" s="565"/>
      <c r="F24" s="1058"/>
      <c r="G24" s="562"/>
      <c r="H24" s="569"/>
      <c r="I24" s="567"/>
      <c r="J24" s="1005" t="str">
        <f t="shared" si="0"/>
        <v/>
      </c>
    </row>
    <row r="25" spans="1:10">
      <c r="A25" s="564"/>
      <c r="B25" s="557"/>
      <c r="C25" s="559"/>
      <c r="D25" s="560"/>
      <c r="E25" s="565"/>
      <c r="F25" s="1058"/>
      <c r="G25" s="562"/>
      <c r="H25" s="569"/>
      <c r="I25" s="567"/>
      <c r="J25" s="1005" t="str">
        <f t="shared" si="0"/>
        <v/>
      </c>
    </row>
    <row r="26" spans="1:10" ht="25.5">
      <c r="A26" s="564" t="s">
        <v>1896</v>
      </c>
      <c r="B26" s="557"/>
      <c r="C26" s="558" t="s">
        <v>2584</v>
      </c>
      <c r="D26" s="560"/>
      <c r="E26" s="565"/>
      <c r="F26" s="1058"/>
      <c r="G26" s="562"/>
      <c r="H26" s="569"/>
      <c r="I26" s="567"/>
      <c r="J26" s="1005" t="str">
        <f t="shared" si="0"/>
        <v/>
      </c>
    </row>
    <row r="27" spans="1:10">
      <c r="A27" s="564" t="s">
        <v>1898</v>
      </c>
      <c r="B27" s="557"/>
      <c r="C27" s="559" t="s">
        <v>2480</v>
      </c>
      <c r="D27" s="560" t="s">
        <v>4492</v>
      </c>
      <c r="E27" s="565">
        <v>640</v>
      </c>
      <c r="F27" s="1058"/>
      <c r="G27" s="562">
        <f>E27*F27</f>
        <v>0</v>
      </c>
      <c r="H27" s="559"/>
      <c r="I27" s="567"/>
      <c r="J27" s="1005" t="str">
        <f t="shared" si="0"/>
        <v>CHYBNÁ CENA</v>
      </c>
    </row>
    <row r="28" spans="1:10">
      <c r="A28" s="564"/>
      <c r="B28" s="557"/>
      <c r="C28" s="559"/>
      <c r="D28" s="560"/>
      <c r="E28" s="565"/>
      <c r="F28" s="1058"/>
      <c r="G28" s="562"/>
      <c r="H28" s="559"/>
      <c r="I28" s="567"/>
      <c r="J28" s="1005" t="str">
        <f t="shared" si="0"/>
        <v/>
      </c>
    </row>
    <row r="29" spans="1:10">
      <c r="A29" s="564"/>
      <c r="B29" s="557"/>
      <c r="C29" s="559"/>
      <c r="D29" s="560"/>
      <c r="E29" s="565"/>
      <c r="F29" s="1058"/>
      <c r="G29" s="562"/>
      <c r="H29" s="569"/>
      <c r="I29" s="567"/>
      <c r="J29" s="1005" t="str">
        <f t="shared" si="0"/>
        <v/>
      </c>
    </row>
    <row r="30" spans="1:10">
      <c r="A30" s="564"/>
      <c r="B30" s="557"/>
      <c r="C30" s="559"/>
      <c r="D30" s="560"/>
      <c r="E30" s="565"/>
      <c r="F30" s="1058"/>
      <c r="G30" s="562"/>
      <c r="H30" s="569"/>
      <c r="I30" s="567"/>
      <c r="J30" s="1005" t="str">
        <f t="shared" si="0"/>
        <v/>
      </c>
    </row>
    <row r="31" spans="1:10">
      <c r="A31" s="564"/>
      <c r="B31" s="557"/>
      <c r="C31" s="569"/>
      <c r="D31" s="570"/>
      <c r="E31" s="565"/>
      <c r="F31" s="1058"/>
      <c r="G31" s="562"/>
      <c r="H31" s="569"/>
      <c r="I31" s="567"/>
      <c r="J31" s="1005" t="str">
        <f t="shared" si="0"/>
        <v/>
      </c>
    </row>
    <row r="32" spans="1:10">
      <c r="A32" s="564" t="s">
        <v>818</v>
      </c>
      <c r="B32" s="557"/>
      <c r="C32" s="558" t="s">
        <v>2810</v>
      </c>
      <c r="D32" s="560"/>
      <c r="E32" s="565"/>
      <c r="F32" s="1058"/>
      <c r="G32" s="562"/>
      <c r="H32" s="569"/>
      <c r="I32" s="567"/>
      <c r="J32" s="1005" t="str">
        <f t="shared" si="0"/>
        <v/>
      </c>
    </row>
    <row r="33" spans="1:10">
      <c r="A33" s="571" t="s">
        <v>820</v>
      </c>
      <c r="B33" s="557"/>
      <c r="C33" s="559" t="s">
        <v>2481</v>
      </c>
      <c r="D33" s="568" t="s">
        <v>2755</v>
      </c>
      <c r="E33" s="565">
        <v>32</v>
      </c>
      <c r="F33" s="1058"/>
      <c r="G33" s="562">
        <f>E33*F33</f>
        <v>0</v>
      </c>
      <c r="H33" s="569"/>
      <c r="I33" s="567"/>
      <c r="J33" s="1005" t="str">
        <f t="shared" si="0"/>
        <v>CHYBNÁ CENA</v>
      </c>
    </row>
    <row r="34" spans="1:10" ht="25.5">
      <c r="A34" s="571" t="s">
        <v>2812</v>
      </c>
      <c r="B34" s="557"/>
      <c r="C34" s="559" t="s">
        <v>2482</v>
      </c>
      <c r="D34" s="560" t="s">
        <v>2755</v>
      </c>
      <c r="E34" s="565">
        <v>15</v>
      </c>
      <c r="F34" s="1058"/>
      <c r="G34" s="562">
        <f>E34*F34</f>
        <v>0</v>
      </c>
      <c r="H34" s="569"/>
      <c r="I34" s="567"/>
      <c r="J34" s="1005" t="str">
        <f t="shared" si="0"/>
        <v>CHYBNÁ CENA</v>
      </c>
    </row>
    <row r="35" spans="1:10">
      <c r="A35" s="571" t="s">
        <v>2814</v>
      </c>
      <c r="B35" s="557"/>
      <c r="C35" s="559" t="s">
        <v>2815</v>
      </c>
      <c r="D35" s="568" t="s">
        <v>3792</v>
      </c>
      <c r="E35" s="565">
        <v>12</v>
      </c>
      <c r="F35" s="1058"/>
      <c r="G35" s="562">
        <f>E35*F35</f>
        <v>0</v>
      </c>
      <c r="H35" s="569"/>
      <c r="I35" s="567"/>
      <c r="J35" s="1005" t="str">
        <f t="shared" si="0"/>
        <v>CHYBNÁ CENA</v>
      </c>
    </row>
    <row r="36" spans="1:10">
      <c r="A36" s="564"/>
      <c r="B36" s="557"/>
      <c r="C36" s="569"/>
      <c r="D36" s="560"/>
      <c r="E36" s="565"/>
      <c r="F36" s="1058"/>
      <c r="G36" s="562"/>
      <c r="H36" s="569"/>
      <c r="I36" s="567"/>
      <c r="J36" s="1005" t="str">
        <f t="shared" si="0"/>
        <v/>
      </c>
    </row>
    <row r="37" spans="1:10">
      <c r="A37" s="564" t="s">
        <v>822</v>
      </c>
      <c r="B37" s="557"/>
      <c r="C37" s="558" t="s">
        <v>3883</v>
      </c>
      <c r="D37" s="560"/>
      <c r="E37" s="565"/>
      <c r="F37" s="1058"/>
      <c r="G37" s="562"/>
      <c r="H37" s="569"/>
      <c r="I37" s="567"/>
      <c r="J37" s="1005" t="str">
        <f t="shared" si="0"/>
        <v/>
      </c>
    </row>
    <row r="38" spans="1:10">
      <c r="A38" s="564" t="s">
        <v>824</v>
      </c>
      <c r="B38" s="557"/>
      <c r="C38" s="559" t="s">
        <v>2818</v>
      </c>
      <c r="D38" s="560" t="s">
        <v>4492</v>
      </c>
      <c r="E38" s="565">
        <v>220</v>
      </c>
      <c r="F38" s="1058"/>
      <c r="G38" s="562">
        <f>E38*F38</f>
        <v>0</v>
      </c>
      <c r="H38" s="569"/>
      <c r="I38" s="567"/>
      <c r="J38" s="1005" t="str">
        <f t="shared" ref="J38:J65" si="1">IF((ISBLANK(D38)),"",IF(G38&lt;=0,"CHYBNÁ CENA",""))</f>
        <v>CHYBNÁ CENA</v>
      </c>
    </row>
    <row r="39" spans="1:10">
      <c r="A39" s="564"/>
      <c r="B39" s="557"/>
      <c r="C39" s="559"/>
      <c r="D39" s="560"/>
      <c r="E39" s="565"/>
      <c r="F39" s="1058"/>
      <c r="G39" s="562"/>
      <c r="H39" s="569"/>
      <c r="I39" s="567"/>
      <c r="J39" s="1005" t="str">
        <f t="shared" si="1"/>
        <v/>
      </c>
    </row>
    <row r="40" spans="1:10">
      <c r="A40" s="564" t="s">
        <v>826</v>
      </c>
      <c r="B40" s="557"/>
      <c r="C40" s="559" t="s">
        <v>2483</v>
      </c>
      <c r="D40" s="560" t="s">
        <v>4492</v>
      </c>
      <c r="E40" s="565">
        <v>32</v>
      </c>
      <c r="F40" s="1058"/>
      <c r="G40" s="562">
        <f>E40*F40</f>
        <v>0</v>
      </c>
      <c r="H40" s="569"/>
      <c r="I40" s="567"/>
      <c r="J40" s="1005" t="str">
        <f t="shared" si="1"/>
        <v>CHYBNÁ CENA</v>
      </c>
    </row>
    <row r="41" spans="1:10">
      <c r="A41" s="564"/>
      <c r="B41" s="557"/>
      <c r="C41" s="559"/>
      <c r="D41" s="560"/>
      <c r="E41" s="565"/>
      <c r="F41" s="1058"/>
      <c r="G41" s="562"/>
      <c r="H41" s="569"/>
      <c r="I41" s="567"/>
      <c r="J41" s="1005" t="str">
        <f t="shared" si="1"/>
        <v/>
      </c>
    </row>
    <row r="42" spans="1:10">
      <c r="A42" s="564" t="s">
        <v>828</v>
      </c>
      <c r="B42" s="557"/>
      <c r="C42" s="559" t="s">
        <v>2821</v>
      </c>
      <c r="D42" s="560" t="s">
        <v>4492</v>
      </c>
      <c r="E42" s="565">
        <v>200</v>
      </c>
      <c r="F42" s="1058"/>
      <c r="G42" s="562">
        <f>E42*F42</f>
        <v>0</v>
      </c>
      <c r="H42" s="569"/>
      <c r="I42" s="567"/>
      <c r="J42" s="1005" t="str">
        <f t="shared" si="1"/>
        <v>CHYBNÁ CENA</v>
      </c>
    </row>
    <row r="43" spans="1:10">
      <c r="A43" s="564"/>
      <c r="B43" s="557"/>
      <c r="C43" s="559"/>
      <c r="D43" s="560"/>
      <c r="E43" s="565"/>
      <c r="F43" s="1058"/>
      <c r="G43" s="562"/>
      <c r="H43" s="569"/>
      <c r="I43" s="567"/>
      <c r="J43" s="1005" t="str">
        <f t="shared" si="1"/>
        <v/>
      </c>
    </row>
    <row r="44" spans="1:10">
      <c r="A44" s="564" t="s">
        <v>830</v>
      </c>
      <c r="B44" s="557"/>
      <c r="C44" s="559" t="s">
        <v>2484</v>
      </c>
      <c r="D44" s="560" t="s">
        <v>4492</v>
      </c>
      <c r="E44" s="565">
        <v>26</v>
      </c>
      <c r="F44" s="1058"/>
      <c r="G44" s="562">
        <f>E44*F44</f>
        <v>0</v>
      </c>
      <c r="H44" s="569"/>
      <c r="I44" s="567"/>
      <c r="J44" s="1005" t="str">
        <f t="shared" si="1"/>
        <v>CHYBNÁ CENA</v>
      </c>
    </row>
    <row r="45" spans="1:10">
      <c r="A45" s="564"/>
      <c r="B45" s="557"/>
      <c r="C45" s="559"/>
      <c r="D45" s="560"/>
      <c r="E45" s="565"/>
      <c r="F45" s="1058"/>
      <c r="G45" s="562"/>
      <c r="H45" s="569"/>
      <c r="I45" s="567"/>
      <c r="J45" s="1005" t="str">
        <f t="shared" si="1"/>
        <v/>
      </c>
    </row>
    <row r="46" spans="1:10">
      <c r="A46" s="564" t="s">
        <v>832</v>
      </c>
      <c r="B46" s="557"/>
      <c r="C46" s="569" t="s">
        <v>2405</v>
      </c>
      <c r="D46" s="560" t="s">
        <v>2755</v>
      </c>
      <c r="E46" s="565">
        <v>1</v>
      </c>
      <c r="F46" s="1058"/>
      <c r="G46" s="562">
        <f>E46*F46</f>
        <v>0</v>
      </c>
      <c r="H46" s="362"/>
      <c r="I46" s="567"/>
      <c r="J46" s="1005" t="str">
        <f t="shared" si="1"/>
        <v>CHYBNÁ CENA</v>
      </c>
    </row>
    <row r="47" spans="1:10">
      <c r="A47" s="564"/>
      <c r="B47" s="557"/>
      <c r="C47" s="559"/>
      <c r="D47" s="560"/>
      <c r="E47" s="561"/>
      <c r="F47" s="1058"/>
      <c r="G47" s="562"/>
      <c r="H47" s="362"/>
      <c r="I47" s="567"/>
      <c r="J47" s="1005" t="str">
        <f t="shared" si="1"/>
        <v/>
      </c>
    </row>
    <row r="48" spans="1:10">
      <c r="A48" s="564"/>
      <c r="B48" s="557"/>
      <c r="C48" s="559"/>
      <c r="D48" s="560"/>
      <c r="E48" s="565"/>
      <c r="F48" s="1058"/>
      <c r="G48" s="562"/>
      <c r="H48" s="569"/>
      <c r="I48" s="567"/>
      <c r="J48" s="1005" t="str">
        <f t="shared" si="1"/>
        <v/>
      </c>
    </row>
    <row r="49" spans="1:10">
      <c r="A49" s="564"/>
      <c r="B49" s="557"/>
      <c r="C49" s="559"/>
      <c r="D49" s="560"/>
      <c r="E49" s="561"/>
      <c r="F49" s="1058"/>
      <c r="G49" s="562"/>
      <c r="H49" s="569"/>
      <c r="I49" s="567"/>
      <c r="J49" s="1005" t="str">
        <f t="shared" si="1"/>
        <v/>
      </c>
    </row>
    <row r="50" spans="1:10">
      <c r="A50" s="564"/>
      <c r="B50" s="557"/>
      <c r="C50" s="569"/>
      <c r="D50" s="560"/>
      <c r="E50" s="565"/>
      <c r="F50" s="1058"/>
      <c r="G50" s="562"/>
      <c r="H50" s="569"/>
      <c r="I50" s="567"/>
      <c r="J50" s="1005" t="str">
        <f t="shared" si="1"/>
        <v/>
      </c>
    </row>
    <row r="51" spans="1:10">
      <c r="A51" s="564"/>
      <c r="B51" s="557"/>
      <c r="C51" s="569"/>
      <c r="D51" s="560"/>
      <c r="E51" s="561"/>
      <c r="F51" s="1058"/>
      <c r="G51" s="562"/>
      <c r="H51" s="569"/>
      <c r="I51" s="567"/>
      <c r="J51" s="1005" t="str">
        <f t="shared" si="1"/>
        <v/>
      </c>
    </row>
    <row r="52" spans="1:10">
      <c r="A52" s="556" t="s">
        <v>2359</v>
      </c>
      <c r="B52" s="557"/>
      <c r="C52" s="558" t="s">
        <v>4714</v>
      </c>
      <c r="D52" s="560"/>
      <c r="E52" s="561"/>
      <c r="F52" s="1058"/>
      <c r="G52" s="562"/>
      <c r="H52" s="569"/>
      <c r="I52" s="567"/>
      <c r="J52" s="1005" t="str">
        <f t="shared" si="1"/>
        <v/>
      </c>
    </row>
    <row r="53" spans="1:10" ht="25.5">
      <c r="A53" s="564" t="s">
        <v>2361</v>
      </c>
      <c r="B53" s="557"/>
      <c r="C53" s="569" t="s">
        <v>4716</v>
      </c>
      <c r="D53" s="560" t="s">
        <v>2755</v>
      </c>
      <c r="E53" s="565">
        <v>1</v>
      </c>
      <c r="F53" s="1058"/>
      <c r="G53" s="562">
        <f>E53*F53</f>
        <v>0</v>
      </c>
      <c r="H53" s="569"/>
      <c r="I53" s="567"/>
      <c r="J53" s="1005" t="str">
        <f t="shared" si="1"/>
        <v>CHYBNÁ CENA</v>
      </c>
    </row>
    <row r="54" spans="1:10">
      <c r="A54" s="564" t="s">
        <v>2363</v>
      </c>
      <c r="B54" s="557"/>
      <c r="C54" s="559" t="s">
        <v>4718</v>
      </c>
      <c r="D54" s="560" t="s">
        <v>2755</v>
      </c>
      <c r="E54" s="565">
        <v>1</v>
      </c>
      <c r="F54" s="1058"/>
      <c r="G54" s="562">
        <f>E54*F54</f>
        <v>0</v>
      </c>
      <c r="H54" s="569"/>
      <c r="I54" s="567"/>
      <c r="J54" s="1005" t="str">
        <f t="shared" si="1"/>
        <v>CHYBNÁ CENA</v>
      </c>
    </row>
    <row r="55" spans="1:10" ht="25.5">
      <c r="A55" s="564" t="s">
        <v>2365</v>
      </c>
      <c r="B55" s="557"/>
      <c r="C55" s="559" t="s">
        <v>2485</v>
      </c>
      <c r="D55" s="568" t="s">
        <v>4492</v>
      </c>
      <c r="E55" s="565">
        <v>58</v>
      </c>
      <c r="F55" s="1058"/>
      <c r="G55" s="562">
        <f>E55*F55</f>
        <v>0</v>
      </c>
      <c r="H55" s="569"/>
      <c r="I55" s="567"/>
      <c r="J55" s="1005" t="str">
        <f t="shared" si="1"/>
        <v>CHYBNÁ CENA</v>
      </c>
    </row>
    <row r="56" spans="1:10">
      <c r="A56" s="564" t="s">
        <v>2367</v>
      </c>
      <c r="B56" s="557"/>
      <c r="C56" s="559" t="s">
        <v>2486</v>
      </c>
      <c r="D56" s="560" t="s">
        <v>2755</v>
      </c>
      <c r="E56" s="565">
        <v>43</v>
      </c>
      <c r="F56" s="1058"/>
      <c r="G56" s="562">
        <f>E56*F56</f>
        <v>0</v>
      </c>
      <c r="H56" s="569"/>
      <c r="I56" s="567"/>
      <c r="J56" s="1005" t="str">
        <f t="shared" si="1"/>
        <v>CHYBNÁ CENA</v>
      </c>
    </row>
    <row r="57" spans="1:10">
      <c r="A57" s="564" t="s">
        <v>2369</v>
      </c>
      <c r="B57" s="557"/>
      <c r="C57" s="559" t="s">
        <v>2825</v>
      </c>
      <c r="D57" s="560" t="s">
        <v>2755</v>
      </c>
      <c r="E57" s="565">
        <v>1</v>
      </c>
      <c r="F57" s="1058"/>
      <c r="G57" s="562">
        <f>E57*F57</f>
        <v>0</v>
      </c>
      <c r="H57" s="569"/>
      <c r="I57" s="567"/>
      <c r="J57" s="1005" t="str">
        <f t="shared" si="1"/>
        <v>CHYBNÁ CENA</v>
      </c>
    </row>
    <row r="58" spans="1:10">
      <c r="A58" s="564"/>
      <c r="B58" s="557"/>
      <c r="C58" s="559"/>
      <c r="D58" s="560"/>
      <c r="E58" s="565"/>
      <c r="F58" s="1058"/>
      <c r="G58" s="562"/>
      <c r="H58" s="569"/>
      <c r="I58" s="567"/>
      <c r="J58" s="1005" t="str">
        <f t="shared" si="1"/>
        <v/>
      </c>
    </row>
    <row r="59" spans="1:10">
      <c r="A59" s="564"/>
      <c r="B59" s="557"/>
      <c r="C59" s="569"/>
      <c r="D59" s="560"/>
      <c r="E59" s="561"/>
      <c r="F59" s="1058"/>
      <c r="G59" s="562"/>
      <c r="H59" s="569"/>
      <c r="I59" s="567"/>
      <c r="J59" s="1005" t="str">
        <f t="shared" si="1"/>
        <v/>
      </c>
    </row>
    <row r="60" spans="1:10">
      <c r="A60" s="556" t="s">
        <v>2373</v>
      </c>
      <c r="B60" s="557"/>
      <c r="C60" s="558" t="s">
        <v>4496</v>
      </c>
      <c r="D60" s="560"/>
      <c r="E60" s="561"/>
      <c r="F60" s="1058"/>
      <c r="G60" s="562"/>
      <c r="H60" s="569"/>
      <c r="I60" s="567"/>
      <c r="J60" s="1005" t="str">
        <f t="shared" si="1"/>
        <v/>
      </c>
    </row>
    <row r="61" spans="1:10">
      <c r="A61" s="564" t="s">
        <v>2375</v>
      </c>
      <c r="B61" s="557"/>
      <c r="C61" s="559" t="s">
        <v>2827</v>
      </c>
      <c r="D61" s="560" t="s">
        <v>2755</v>
      </c>
      <c r="E61" s="1055">
        <v>1</v>
      </c>
      <c r="F61" s="1058"/>
      <c r="G61" s="562">
        <f>E61*F61</f>
        <v>0</v>
      </c>
      <c r="H61" s="569"/>
      <c r="I61" s="567"/>
      <c r="J61" s="1005" t="str">
        <f t="shared" si="1"/>
        <v>CHYBNÁ CENA</v>
      </c>
    </row>
    <row r="62" spans="1:10">
      <c r="A62" s="564" t="s">
        <v>2377</v>
      </c>
      <c r="B62" s="557"/>
      <c r="C62" s="559" t="s">
        <v>2828</v>
      </c>
      <c r="D62" s="560" t="s">
        <v>2755</v>
      </c>
      <c r="E62" s="565">
        <v>1</v>
      </c>
      <c r="F62" s="1058"/>
      <c r="G62" s="562">
        <f>E62*F62</f>
        <v>0</v>
      </c>
      <c r="H62" s="569"/>
      <c r="I62" s="567"/>
      <c r="J62" s="1005" t="str">
        <f t="shared" si="1"/>
        <v>CHYBNÁ CENA</v>
      </c>
    </row>
    <row r="63" spans="1:10">
      <c r="A63" s="564" t="s">
        <v>2379</v>
      </c>
      <c r="B63" s="557"/>
      <c r="C63" s="559" t="s">
        <v>2829</v>
      </c>
      <c r="D63" s="560" t="s">
        <v>2755</v>
      </c>
      <c r="E63" s="565">
        <v>1</v>
      </c>
      <c r="F63" s="1058"/>
      <c r="G63" s="562">
        <f>E63*F63</f>
        <v>0</v>
      </c>
      <c r="H63" s="569"/>
      <c r="I63" s="567"/>
      <c r="J63" s="1005" t="str">
        <f t="shared" si="1"/>
        <v>CHYBNÁ CENA</v>
      </c>
    </row>
    <row r="64" spans="1:10">
      <c r="A64" s="564" t="s">
        <v>2381</v>
      </c>
      <c r="B64" s="557"/>
      <c r="C64" s="559" t="s">
        <v>2487</v>
      </c>
      <c r="D64" s="560" t="s">
        <v>2755</v>
      </c>
      <c r="E64" s="565">
        <v>1</v>
      </c>
      <c r="F64" s="1058"/>
      <c r="G64" s="562">
        <f>E64*F64</f>
        <v>0</v>
      </c>
      <c r="H64" s="569"/>
      <c r="I64" s="567"/>
      <c r="J64" s="1005" t="str">
        <f t="shared" si="1"/>
        <v>CHYBNÁ CENA</v>
      </c>
    </row>
    <row r="65" spans="1:10">
      <c r="A65" s="564"/>
      <c r="B65" s="557"/>
      <c r="C65" s="559"/>
      <c r="D65" s="560"/>
      <c r="E65" s="565"/>
      <c r="F65" s="1058"/>
      <c r="G65" s="562"/>
      <c r="H65" s="569"/>
      <c r="I65" s="567"/>
      <c r="J65" s="1005" t="str">
        <f t="shared" si="1"/>
        <v/>
      </c>
    </row>
    <row r="66" spans="1:10" s="273" customFormat="1" ht="13.5" thickBot="1">
      <c r="A66" s="405"/>
      <c r="B66" s="406"/>
      <c r="C66" s="407" t="s">
        <v>2956</v>
      </c>
      <c r="D66" s="405"/>
      <c r="E66" s="409"/>
      <c r="F66" s="410"/>
      <c r="G66" s="431">
        <f>SUM(G6:G65)</f>
        <v>0</v>
      </c>
      <c r="H66" s="408"/>
      <c r="I66" s="408"/>
    </row>
    <row r="67" spans="1:10" ht="13.5" thickBot="1">
      <c r="A67" s="1304" t="s">
        <v>45</v>
      </c>
      <c r="B67" s="1305"/>
      <c r="C67" s="1305"/>
      <c r="D67" s="1305"/>
      <c r="E67" s="1305"/>
      <c r="F67" s="1305"/>
      <c r="G67" s="1305"/>
      <c r="H67" s="1305"/>
      <c r="I67" s="1306"/>
    </row>
    <row r="70" spans="1:10">
      <c r="F70" s="1006" t="s">
        <v>245</v>
      </c>
      <c r="G70" s="1007">
        <f>COUNTIF(G6:G65,"&lt;=0")</f>
        <v>24</v>
      </c>
    </row>
  </sheetData>
  <sheetProtection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 activePane="bottomLeft" state="frozen"/>
      <selection pane="bottomLeft" activeCell="I7" sqref="I7"/>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3876</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572"/>
      <c r="B6" s="573" t="s">
        <v>2565</v>
      </c>
      <c r="C6" s="574"/>
      <c r="D6" s="575"/>
      <c r="E6" s="576"/>
      <c r="F6" s="1052"/>
      <c r="G6" s="577"/>
      <c r="H6" s="574"/>
      <c r="I6" s="578" t="s">
        <v>2565</v>
      </c>
      <c r="J6" s="1005" t="str">
        <f t="shared" ref="J6:J37" si="0">IF((ISBLANK(D6)),"",IF(G6&lt;=0,"CHYBNÁ CENA",""))</f>
        <v/>
      </c>
    </row>
    <row r="7" spans="1:10" ht="25.5">
      <c r="A7" s="579" t="s">
        <v>3962</v>
      </c>
      <c r="B7" s="580"/>
      <c r="C7" s="581" t="s">
        <v>2473</v>
      </c>
      <c r="D7" s="582"/>
      <c r="E7" s="583"/>
      <c r="F7" s="1053"/>
      <c r="G7" s="584"/>
      <c r="H7" s="581" t="s">
        <v>2488</v>
      </c>
      <c r="I7" s="585"/>
      <c r="J7" s="1005" t="str">
        <f t="shared" si="0"/>
        <v/>
      </c>
    </row>
    <row r="8" spans="1:10" ht="22.5">
      <c r="A8" s="586" t="s">
        <v>1459</v>
      </c>
      <c r="B8" s="580"/>
      <c r="C8" s="362" t="s">
        <v>2489</v>
      </c>
      <c r="D8" s="582" t="s">
        <v>2755</v>
      </c>
      <c r="E8" s="587">
        <v>2</v>
      </c>
      <c r="F8" s="1054"/>
      <c r="G8" s="588">
        <f>E8*F8</f>
        <v>0</v>
      </c>
      <c r="H8" s="362"/>
      <c r="I8" s="589"/>
      <c r="J8" s="1005" t="str">
        <f t="shared" si="0"/>
        <v>CHYBNÁ CENA</v>
      </c>
    </row>
    <row r="9" spans="1:10">
      <c r="A9" s="586"/>
      <c r="B9" s="580"/>
      <c r="C9" s="362" t="s">
        <v>2490</v>
      </c>
      <c r="D9" s="582" t="s">
        <v>2755</v>
      </c>
      <c r="E9" s="587">
        <v>2</v>
      </c>
      <c r="F9" s="1054"/>
      <c r="G9" s="588">
        <f t="shared" ref="G9:G20" si="1">E9*F9</f>
        <v>0</v>
      </c>
      <c r="H9" s="362"/>
      <c r="I9" s="589"/>
      <c r="J9" s="1005" t="str">
        <f t="shared" si="0"/>
        <v>CHYBNÁ CENA</v>
      </c>
    </row>
    <row r="10" spans="1:10" ht="33.75">
      <c r="A10" s="586" t="s">
        <v>1462</v>
      </c>
      <c r="B10" s="580"/>
      <c r="C10" s="362" t="s">
        <v>2491</v>
      </c>
      <c r="D10" s="582" t="s">
        <v>2755</v>
      </c>
      <c r="E10" s="587">
        <v>1</v>
      </c>
      <c r="F10" s="1054"/>
      <c r="G10" s="588">
        <f t="shared" si="1"/>
        <v>0</v>
      </c>
      <c r="H10" s="362"/>
      <c r="I10" s="590"/>
      <c r="J10" s="1005" t="str">
        <f t="shared" si="0"/>
        <v>CHYBNÁ CENA</v>
      </c>
    </row>
    <row r="11" spans="1:10" ht="22.5">
      <c r="A11" s="586" t="s">
        <v>1579</v>
      </c>
      <c r="B11" s="580"/>
      <c r="C11" s="362" t="s">
        <v>2492</v>
      </c>
      <c r="D11" s="591" t="s">
        <v>3792</v>
      </c>
      <c r="E11" s="587">
        <v>4</v>
      </c>
      <c r="F11" s="1054"/>
      <c r="G11" s="588">
        <f t="shared" si="1"/>
        <v>0</v>
      </c>
      <c r="H11" s="362"/>
      <c r="I11" s="590"/>
      <c r="J11" s="1005" t="str">
        <f t="shared" si="0"/>
        <v>CHYBNÁ CENA</v>
      </c>
    </row>
    <row r="12" spans="1:10">
      <c r="A12" s="586"/>
      <c r="B12" s="580"/>
      <c r="C12" s="362" t="s">
        <v>2493</v>
      </c>
      <c r="D12" s="591" t="s">
        <v>3792</v>
      </c>
      <c r="E12" s="587">
        <v>4</v>
      </c>
      <c r="F12" s="1054"/>
      <c r="G12" s="588">
        <f t="shared" si="1"/>
        <v>0</v>
      </c>
      <c r="H12" s="362"/>
      <c r="I12" s="590"/>
      <c r="J12" s="1005" t="str">
        <f t="shared" si="0"/>
        <v>CHYBNÁ CENA</v>
      </c>
    </row>
    <row r="13" spans="1:10" ht="33.75">
      <c r="A13" s="586" t="s">
        <v>1582</v>
      </c>
      <c r="B13" s="580"/>
      <c r="C13" s="362" t="s">
        <v>2494</v>
      </c>
      <c r="D13" s="582" t="s">
        <v>2755</v>
      </c>
      <c r="E13" s="587">
        <v>1</v>
      </c>
      <c r="F13" s="1054"/>
      <c r="G13" s="588">
        <f t="shared" si="1"/>
        <v>0</v>
      </c>
      <c r="H13" s="362"/>
      <c r="I13" s="590"/>
      <c r="J13" s="1005" t="str">
        <f t="shared" si="0"/>
        <v>CHYBNÁ CENA</v>
      </c>
    </row>
    <row r="14" spans="1:10" ht="22.5">
      <c r="A14" s="586" t="s">
        <v>1585</v>
      </c>
      <c r="B14" s="580"/>
      <c r="C14" s="362" t="s">
        <v>2495</v>
      </c>
      <c r="D14" s="582" t="s">
        <v>2755</v>
      </c>
      <c r="E14" s="587">
        <v>1</v>
      </c>
      <c r="F14" s="1054"/>
      <c r="G14" s="588">
        <f t="shared" si="1"/>
        <v>0</v>
      </c>
      <c r="H14" s="362"/>
      <c r="I14" s="590"/>
      <c r="J14" s="1005" t="str">
        <f t="shared" si="0"/>
        <v>CHYBNÁ CENA</v>
      </c>
    </row>
    <row r="15" spans="1:10">
      <c r="A15" s="586" t="s">
        <v>1588</v>
      </c>
      <c r="B15" s="580"/>
      <c r="C15" s="362" t="s">
        <v>2496</v>
      </c>
      <c r="D15" s="582" t="s">
        <v>2755</v>
      </c>
      <c r="E15" s="587">
        <v>2</v>
      </c>
      <c r="F15" s="1054"/>
      <c r="G15" s="588">
        <f t="shared" si="1"/>
        <v>0</v>
      </c>
      <c r="H15" s="362"/>
      <c r="I15" s="590"/>
      <c r="J15" s="1005" t="str">
        <f t="shared" si="0"/>
        <v>CHYBNÁ CENA</v>
      </c>
    </row>
    <row r="16" spans="1:10">
      <c r="A16" s="586"/>
      <c r="B16" s="580"/>
      <c r="C16" s="362" t="s">
        <v>2497</v>
      </c>
      <c r="D16" s="582"/>
      <c r="E16" s="587">
        <v>4</v>
      </c>
      <c r="F16" s="1054"/>
      <c r="G16" s="588">
        <f t="shared" si="1"/>
        <v>0</v>
      </c>
      <c r="H16" s="362"/>
      <c r="I16" s="590"/>
      <c r="J16" s="1005" t="str">
        <f t="shared" si="0"/>
        <v/>
      </c>
    </row>
    <row r="17" spans="1:10">
      <c r="A17" s="586" t="s">
        <v>1591</v>
      </c>
      <c r="B17" s="580"/>
      <c r="C17" s="362" t="s">
        <v>2498</v>
      </c>
      <c r="D17" s="582" t="s">
        <v>2755</v>
      </c>
      <c r="E17" s="587">
        <v>6</v>
      </c>
      <c r="F17" s="1054"/>
      <c r="G17" s="588">
        <f t="shared" si="1"/>
        <v>0</v>
      </c>
      <c r="H17" s="362"/>
      <c r="I17" s="590"/>
      <c r="J17" s="1005" t="str">
        <f t="shared" si="0"/>
        <v>CHYBNÁ CENA</v>
      </c>
    </row>
    <row r="18" spans="1:10" ht="22.5">
      <c r="A18" s="586" t="s">
        <v>1593</v>
      </c>
      <c r="B18" s="580"/>
      <c r="C18" s="362" t="s">
        <v>2499</v>
      </c>
      <c r="D18" s="582" t="s">
        <v>2755</v>
      </c>
      <c r="E18" s="587">
        <v>1</v>
      </c>
      <c r="F18" s="1054"/>
      <c r="G18" s="588">
        <f t="shared" si="1"/>
        <v>0</v>
      </c>
      <c r="H18" s="362"/>
      <c r="I18" s="590"/>
      <c r="J18" s="1005" t="str">
        <f t="shared" si="0"/>
        <v>CHYBNÁ CENA</v>
      </c>
    </row>
    <row r="19" spans="1:10">
      <c r="A19" s="586"/>
      <c r="B19" s="580"/>
      <c r="C19" s="362" t="s">
        <v>2783</v>
      </c>
      <c r="D19" s="582" t="s">
        <v>2755</v>
      </c>
      <c r="E19" s="587">
        <v>1</v>
      </c>
      <c r="F19" s="1054"/>
      <c r="G19" s="588">
        <f t="shared" si="1"/>
        <v>0</v>
      </c>
      <c r="H19" s="592"/>
      <c r="I19" s="590"/>
      <c r="J19" s="1005" t="str">
        <f t="shared" si="0"/>
        <v>CHYBNÁ CENA</v>
      </c>
    </row>
    <row r="20" spans="1:10" ht="33.75">
      <c r="A20" s="586" t="s">
        <v>1596</v>
      </c>
      <c r="B20" s="580"/>
      <c r="C20" s="362" t="s">
        <v>2500</v>
      </c>
      <c r="D20" s="582" t="s">
        <v>2755</v>
      </c>
      <c r="E20" s="587">
        <v>31</v>
      </c>
      <c r="F20" s="1054"/>
      <c r="G20" s="588">
        <f t="shared" si="1"/>
        <v>0</v>
      </c>
      <c r="H20" s="593"/>
      <c r="I20" s="590"/>
      <c r="J20" s="1005" t="str">
        <f t="shared" si="0"/>
        <v>CHYBNÁ CENA</v>
      </c>
    </row>
    <row r="21" spans="1:10">
      <c r="A21" s="586" t="s">
        <v>1599</v>
      </c>
      <c r="B21" s="580"/>
      <c r="C21" s="594"/>
      <c r="D21" s="591"/>
      <c r="E21" s="587"/>
      <c r="F21" s="1054"/>
      <c r="G21" s="588"/>
      <c r="H21" s="593"/>
      <c r="I21" s="589"/>
      <c r="J21" s="1005" t="str">
        <f t="shared" si="0"/>
        <v/>
      </c>
    </row>
    <row r="22" spans="1:10">
      <c r="A22" s="586"/>
      <c r="B22" s="580"/>
      <c r="C22" s="593"/>
      <c r="D22" s="582"/>
      <c r="E22" s="583"/>
      <c r="F22" s="1054"/>
      <c r="G22" s="588"/>
      <c r="H22" s="593"/>
      <c r="I22" s="590"/>
      <c r="J22" s="1005" t="str">
        <f t="shared" si="0"/>
        <v/>
      </c>
    </row>
    <row r="23" spans="1:10">
      <c r="A23" s="579" t="s">
        <v>3233</v>
      </c>
      <c r="B23" s="580"/>
      <c r="C23" s="581" t="s">
        <v>2793</v>
      </c>
      <c r="D23" s="582"/>
      <c r="E23" s="583"/>
      <c r="F23" s="1054"/>
      <c r="G23" s="588"/>
      <c r="H23" s="593"/>
      <c r="I23" s="590"/>
      <c r="J23" s="1005" t="str">
        <f t="shared" si="0"/>
        <v/>
      </c>
    </row>
    <row r="24" spans="1:10" ht="25.5">
      <c r="A24" s="586" t="s">
        <v>3235</v>
      </c>
      <c r="B24" s="580"/>
      <c r="C24" s="362" t="s">
        <v>2501</v>
      </c>
      <c r="D24" s="582" t="s">
        <v>2755</v>
      </c>
      <c r="E24" s="587">
        <v>1</v>
      </c>
      <c r="F24" s="1054"/>
      <c r="G24" s="588">
        <f>E24*F24</f>
        <v>0</v>
      </c>
      <c r="H24" s="594" t="s">
        <v>3400</v>
      </c>
      <c r="I24" s="590"/>
      <c r="J24" s="1005" t="str">
        <f t="shared" si="0"/>
        <v>CHYBNÁ CENA</v>
      </c>
    </row>
    <row r="25" spans="1:10">
      <c r="A25" s="586"/>
      <c r="B25" s="580"/>
      <c r="C25" s="593"/>
      <c r="D25" s="582"/>
      <c r="E25" s="583"/>
      <c r="F25" s="1054"/>
      <c r="G25" s="588"/>
      <c r="H25" s="593"/>
      <c r="I25" s="590"/>
      <c r="J25" s="1005" t="str">
        <f t="shared" si="0"/>
        <v/>
      </c>
    </row>
    <row r="26" spans="1:10">
      <c r="A26" s="579" t="s">
        <v>1825</v>
      </c>
      <c r="B26" s="580"/>
      <c r="C26" s="581" t="s">
        <v>1826</v>
      </c>
      <c r="D26" s="582"/>
      <c r="E26" s="583"/>
      <c r="F26" s="1054"/>
      <c r="G26" s="588"/>
      <c r="H26" s="593"/>
      <c r="I26" s="590"/>
      <c r="J26" s="1005" t="str">
        <f t="shared" si="0"/>
        <v/>
      </c>
    </row>
    <row r="27" spans="1:10" ht="127.5">
      <c r="A27" s="586"/>
      <c r="B27" s="580"/>
      <c r="C27" s="593"/>
      <c r="D27" s="582"/>
      <c r="E27" s="583"/>
      <c r="F27" s="1054"/>
      <c r="G27" s="588"/>
      <c r="H27" s="593" t="s">
        <v>2582</v>
      </c>
      <c r="I27" s="590"/>
      <c r="J27" s="1005" t="str">
        <f t="shared" si="0"/>
        <v/>
      </c>
    </row>
    <row r="28" spans="1:10">
      <c r="A28" s="586" t="s">
        <v>2583</v>
      </c>
      <c r="B28" s="580"/>
      <c r="C28" s="581" t="s">
        <v>2801</v>
      </c>
      <c r="D28" s="582"/>
      <c r="E28" s="583"/>
      <c r="F28" s="1054"/>
      <c r="G28" s="588"/>
      <c r="H28" s="593"/>
      <c r="I28" s="590"/>
      <c r="J28" s="1005" t="str">
        <f t="shared" si="0"/>
        <v/>
      </c>
    </row>
    <row r="29" spans="1:10">
      <c r="A29" s="586" t="s">
        <v>2585</v>
      </c>
      <c r="B29" s="580"/>
      <c r="C29" s="594" t="s">
        <v>2802</v>
      </c>
      <c r="D29" s="582" t="s">
        <v>4492</v>
      </c>
      <c r="E29" s="587">
        <v>40</v>
      </c>
      <c r="F29" s="1054"/>
      <c r="G29" s="588">
        <f>E29*F29</f>
        <v>0</v>
      </c>
      <c r="H29" s="593"/>
      <c r="I29" s="590"/>
      <c r="J29" s="1005" t="str">
        <f t="shared" si="0"/>
        <v>CHYBNÁ CENA</v>
      </c>
    </row>
    <row r="30" spans="1:10">
      <c r="A30" s="586" t="s">
        <v>2588</v>
      </c>
      <c r="B30" s="580"/>
      <c r="C30" s="594" t="s">
        <v>2502</v>
      </c>
      <c r="D30" s="582" t="s">
        <v>4492</v>
      </c>
      <c r="E30" s="587">
        <v>12</v>
      </c>
      <c r="F30" s="1054"/>
      <c r="G30" s="588">
        <f>E30*F30</f>
        <v>0</v>
      </c>
      <c r="H30" s="593"/>
      <c r="I30" s="590"/>
      <c r="J30" s="1005" t="str">
        <f t="shared" si="0"/>
        <v>CHYBNÁ CENA</v>
      </c>
    </row>
    <row r="31" spans="1:10">
      <c r="A31" s="586"/>
      <c r="B31" s="580"/>
      <c r="C31" s="594"/>
      <c r="D31" s="582"/>
      <c r="E31" s="587"/>
      <c r="F31" s="1054"/>
      <c r="G31" s="588"/>
      <c r="H31" s="593"/>
      <c r="I31" s="590"/>
      <c r="J31" s="1005" t="str">
        <f t="shared" si="0"/>
        <v/>
      </c>
    </row>
    <row r="32" spans="1:10" ht="25.5">
      <c r="A32" s="586" t="s">
        <v>1896</v>
      </c>
      <c r="B32" s="580"/>
      <c r="C32" s="581" t="s">
        <v>2584</v>
      </c>
      <c r="D32" s="582"/>
      <c r="E32" s="587"/>
      <c r="F32" s="1054"/>
      <c r="G32" s="588"/>
      <c r="H32" s="593"/>
      <c r="I32" s="590"/>
      <c r="J32" s="1005" t="str">
        <f t="shared" si="0"/>
        <v/>
      </c>
    </row>
    <row r="33" spans="1:10" ht="25.5">
      <c r="A33" s="586" t="s">
        <v>1898</v>
      </c>
      <c r="B33" s="580"/>
      <c r="C33" s="594" t="s">
        <v>2503</v>
      </c>
      <c r="D33" s="582" t="s">
        <v>4492</v>
      </c>
      <c r="E33" s="587">
        <v>180</v>
      </c>
      <c r="F33" s="1054"/>
      <c r="G33" s="588">
        <f>E33*F33</f>
        <v>0</v>
      </c>
      <c r="H33" s="594" t="s">
        <v>3400</v>
      </c>
      <c r="I33" s="590"/>
      <c r="J33" s="1005" t="str">
        <f t="shared" si="0"/>
        <v>CHYBNÁ CENA</v>
      </c>
    </row>
    <row r="34" spans="1:10" ht="25.5">
      <c r="A34" s="586" t="s">
        <v>28</v>
      </c>
      <c r="B34" s="580"/>
      <c r="C34" s="594" t="s">
        <v>2809</v>
      </c>
      <c r="D34" s="582" t="s">
        <v>4492</v>
      </c>
      <c r="E34" s="587">
        <v>90</v>
      </c>
      <c r="F34" s="1054"/>
      <c r="G34" s="588">
        <f>E34*F34</f>
        <v>0</v>
      </c>
      <c r="H34" s="594" t="s">
        <v>3400</v>
      </c>
      <c r="I34" s="590"/>
      <c r="J34" s="1005" t="str">
        <f t="shared" si="0"/>
        <v>CHYBNÁ CENA</v>
      </c>
    </row>
    <row r="35" spans="1:10">
      <c r="A35" s="586"/>
      <c r="B35" s="580"/>
      <c r="C35" s="593"/>
      <c r="D35" s="595"/>
      <c r="E35" s="587"/>
      <c r="F35" s="1054"/>
      <c r="G35" s="588"/>
      <c r="H35" s="593"/>
      <c r="I35" s="590"/>
      <c r="J35" s="1005" t="str">
        <f t="shared" si="0"/>
        <v/>
      </c>
    </row>
    <row r="36" spans="1:10">
      <c r="A36" s="586" t="s">
        <v>818</v>
      </c>
      <c r="B36" s="580"/>
      <c r="C36" s="581" t="s">
        <v>2810</v>
      </c>
      <c r="D36" s="582"/>
      <c r="E36" s="587"/>
      <c r="F36" s="1054"/>
      <c r="G36" s="588"/>
      <c r="H36" s="593"/>
      <c r="I36" s="590"/>
      <c r="J36" s="1005" t="str">
        <f t="shared" si="0"/>
        <v/>
      </c>
    </row>
    <row r="37" spans="1:10">
      <c r="A37" s="596" t="s">
        <v>820</v>
      </c>
      <c r="B37" s="580"/>
      <c r="C37" s="594" t="s">
        <v>2481</v>
      </c>
      <c r="D37" s="591" t="s">
        <v>2755</v>
      </c>
      <c r="E37" s="587">
        <v>32</v>
      </c>
      <c r="F37" s="1054"/>
      <c r="G37" s="588">
        <f>E37*F37</f>
        <v>0</v>
      </c>
      <c r="H37" s="593"/>
      <c r="I37" s="590"/>
      <c r="J37" s="1005" t="str">
        <f t="shared" si="0"/>
        <v>CHYBNÁ CENA</v>
      </c>
    </row>
    <row r="38" spans="1:10" ht="25.5">
      <c r="A38" s="596" t="s">
        <v>2812</v>
      </c>
      <c r="B38" s="580"/>
      <c r="C38" s="594" t="s">
        <v>2482</v>
      </c>
      <c r="D38" s="582" t="s">
        <v>2755</v>
      </c>
      <c r="E38" s="587">
        <v>4</v>
      </c>
      <c r="F38" s="1054"/>
      <c r="G38" s="588">
        <f>E38*F38</f>
        <v>0</v>
      </c>
      <c r="H38" s="593"/>
      <c r="I38" s="590"/>
      <c r="J38" s="1005" t="str">
        <f t="shared" ref="J38:J69" si="2">IF((ISBLANK(D38)),"",IF(G38&lt;=0,"CHYBNÁ CENA",""))</f>
        <v>CHYBNÁ CENA</v>
      </c>
    </row>
    <row r="39" spans="1:10">
      <c r="A39" s="596" t="s">
        <v>2814</v>
      </c>
      <c r="B39" s="580"/>
      <c r="C39" s="594" t="s">
        <v>2815</v>
      </c>
      <c r="D39" s="591" t="s">
        <v>3792</v>
      </c>
      <c r="E39" s="587">
        <v>70</v>
      </c>
      <c r="F39" s="1054"/>
      <c r="G39" s="588">
        <f>E39*F39</f>
        <v>0</v>
      </c>
      <c r="H39" s="593"/>
      <c r="I39" s="590"/>
      <c r="J39" s="1005" t="str">
        <f t="shared" si="2"/>
        <v>CHYBNÁ CENA</v>
      </c>
    </row>
    <row r="40" spans="1:10">
      <c r="A40" s="586"/>
      <c r="B40" s="580"/>
      <c r="C40" s="593"/>
      <c r="D40" s="582"/>
      <c r="E40" s="587"/>
      <c r="F40" s="1054"/>
      <c r="G40" s="588"/>
      <c r="H40" s="593"/>
      <c r="I40" s="590"/>
      <c r="J40" s="1005" t="str">
        <f t="shared" si="2"/>
        <v/>
      </c>
    </row>
    <row r="41" spans="1:10">
      <c r="A41" s="586" t="s">
        <v>822</v>
      </c>
      <c r="B41" s="580"/>
      <c r="C41" s="581" t="s">
        <v>3883</v>
      </c>
      <c r="D41" s="582"/>
      <c r="E41" s="587"/>
      <c r="F41" s="1054"/>
      <c r="G41" s="588"/>
      <c r="H41" s="593"/>
      <c r="I41" s="590"/>
      <c r="J41" s="1005" t="str">
        <f t="shared" si="2"/>
        <v/>
      </c>
    </row>
    <row r="42" spans="1:10">
      <c r="A42" s="586" t="s">
        <v>824</v>
      </c>
      <c r="B42" s="580"/>
      <c r="C42" s="594" t="s">
        <v>2818</v>
      </c>
      <c r="D42" s="582" t="s">
        <v>4492</v>
      </c>
      <c r="E42" s="587">
        <v>20</v>
      </c>
      <c r="F42" s="1054"/>
      <c r="G42" s="588">
        <f>E42*F42</f>
        <v>0</v>
      </c>
      <c r="H42" s="593"/>
      <c r="I42" s="590"/>
      <c r="J42" s="1005" t="str">
        <f t="shared" si="2"/>
        <v>CHYBNÁ CENA</v>
      </c>
    </row>
    <row r="43" spans="1:10">
      <c r="A43" s="586" t="s">
        <v>826</v>
      </c>
      <c r="B43" s="580"/>
      <c r="C43" s="593"/>
      <c r="D43" s="582"/>
      <c r="E43" s="587"/>
      <c r="F43" s="1054"/>
      <c r="G43" s="588"/>
      <c r="H43" s="593"/>
      <c r="I43" s="590"/>
      <c r="J43" s="1005" t="str">
        <f t="shared" si="2"/>
        <v/>
      </c>
    </row>
    <row r="44" spans="1:10">
      <c r="A44" s="586"/>
      <c r="B44" s="580"/>
      <c r="C44" s="594" t="s">
        <v>2483</v>
      </c>
      <c r="D44" s="582" t="s">
        <v>4492</v>
      </c>
      <c r="E44" s="587">
        <v>112</v>
      </c>
      <c r="F44" s="1054"/>
      <c r="G44" s="588">
        <f>E44*F44</f>
        <v>0</v>
      </c>
      <c r="H44" s="593"/>
      <c r="I44" s="590"/>
      <c r="J44" s="1005" t="str">
        <f t="shared" si="2"/>
        <v>CHYBNÁ CENA</v>
      </c>
    </row>
    <row r="45" spans="1:10">
      <c r="A45" s="586" t="s">
        <v>828</v>
      </c>
      <c r="B45" s="580"/>
      <c r="C45" s="593"/>
      <c r="D45" s="582"/>
      <c r="E45" s="587"/>
      <c r="F45" s="1054"/>
      <c r="G45" s="588"/>
      <c r="H45" s="593"/>
      <c r="I45" s="590"/>
      <c r="J45" s="1005" t="str">
        <f t="shared" si="2"/>
        <v/>
      </c>
    </row>
    <row r="46" spans="1:10">
      <c r="A46" s="586"/>
      <c r="B46" s="580"/>
      <c r="C46" s="594" t="s">
        <v>2820</v>
      </c>
      <c r="D46" s="582" t="s">
        <v>4492</v>
      </c>
      <c r="E46" s="587">
        <v>160</v>
      </c>
      <c r="F46" s="1054"/>
      <c r="G46" s="588">
        <f>E46*F46</f>
        <v>0</v>
      </c>
      <c r="H46" s="593"/>
      <c r="I46" s="590"/>
      <c r="J46" s="1005" t="str">
        <f t="shared" si="2"/>
        <v>CHYBNÁ CENA</v>
      </c>
    </row>
    <row r="47" spans="1:10">
      <c r="A47" s="586" t="s">
        <v>830</v>
      </c>
      <c r="B47" s="580"/>
      <c r="C47" s="593"/>
      <c r="D47" s="582"/>
      <c r="E47" s="587"/>
      <c r="F47" s="1054"/>
      <c r="G47" s="588"/>
      <c r="H47" s="593"/>
      <c r="I47" s="590"/>
      <c r="J47" s="1005" t="str">
        <f t="shared" si="2"/>
        <v/>
      </c>
    </row>
    <row r="48" spans="1:10">
      <c r="A48" s="586"/>
      <c r="B48" s="580"/>
      <c r="C48" s="594" t="s">
        <v>2821</v>
      </c>
      <c r="D48" s="582" t="s">
        <v>4492</v>
      </c>
      <c r="E48" s="587">
        <v>30</v>
      </c>
      <c r="F48" s="1054"/>
      <c r="G48" s="588">
        <f>E48*F48</f>
        <v>0</v>
      </c>
      <c r="H48" s="593"/>
      <c r="I48" s="590"/>
      <c r="J48" s="1005" t="str">
        <f t="shared" si="2"/>
        <v>CHYBNÁ CENA</v>
      </c>
    </row>
    <row r="49" spans="1:10">
      <c r="A49" s="586" t="s">
        <v>832</v>
      </c>
      <c r="B49" s="580"/>
      <c r="C49" s="593"/>
      <c r="D49" s="582"/>
      <c r="E49" s="587"/>
      <c r="F49" s="1054"/>
      <c r="G49" s="588"/>
      <c r="H49" s="593"/>
      <c r="I49" s="590"/>
      <c r="J49" s="1005" t="str">
        <f t="shared" si="2"/>
        <v/>
      </c>
    </row>
    <row r="50" spans="1:10">
      <c r="A50" s="586"/>
      <c r="B50" s="580"/>
      <c r="C50" s="594" t="s">
        <v>2484</v>
      </c>
      <c r="D50" s="582" t="s">
        <v>4492</v>
      </c>
      <c r="E50" s="587">
        <v>48</v>
      </c>
      <c r="F50" s="1054"/>
      <c r="G50" s="588">
        <f>E50*F50</f>
        <v>0</v>
      </c>
      <c r="H50" s="593"/>
      <c r="I50" s="590"/>
      <c r="J50" s="1005" t="str">
        <f t="shared" si="2"/>
        <v>CHYBNÁ CENA</v>
      </c>
    </row>
    <row r="51" spans="1:10">
      <c r="A51" s="586" t="s">
        <v>834</v>
      </c>
      <c r="B51" s="580"/>
      <c r="C51" s="593"/>
      <c r="D51" s="582"/>
      <c r="E51" s="583"/>
      <c r="F51" s="1054"/>
      <c r="G51" s="588"/>
      <c r="H51" s="362"/>
      <c r="I51" s="590"/>
      <c r="J51" s="1005" t="str">
        <f t="shared" si="2"/>
        <v/>
      </c>
    </row>
    <row r="52" spans="1:10">
      <c r="A52" s="586"/>
      <c r="B52" s="580"/>
      <c r="C52" s="593" t="s">
        <v>2405</v>
      </c>
      <c r="D52" s="582" t="s">
        <v>2755</v>
      </c>
      <c r="E52" s="587">
        <v>1</v>
      </c>
      <c r="F52" s="1054"/>
      <c r="G52" s="588">
        <f>E52*F52</f>
        <v>0</v>
      </c>
      <c r="H52" s="362"/>
      <c r="I52" s="590"/>
      <c r="J52" s="1005" t="str">
        <f t="shared" si="2"/>
        <v>CHYBNÁ CENA</v>
      </c>
    </row>
    <row r="53" spans="1:10">
      <c r="A53" s="586" t="s">
        <v>3880</v>
      </c>
      <c r="B53" s="580"/>
      <c r="C53" s="594"/>
      <c r="D53" s="582"/>
      <c r="E53" s="587"/>
      <c r="F53" s="1054"/>
      <c r="G53" s="588"/>
      <c r="H53" s="593"/>
      <c r="I53" s="590"/>
      <c r="J53" s="1005" t="str">
        <f t="shared" si="2"/>
        <v/>
      </c>
    </row>
    <row r="54" spans="1:10">
      <c r="A54" s="586"/>
      <c r="B54" s="580"/>
      <c r="C54" s="593"/>
      <c r="D54" s="582"/>
      <c r="E54" s="583"/>
      <c r="F54" s="1054"/>
      <c r="G54" s="588"/>
      <c r="H54" s="593"/>
      <c r="I54" s="590"/>
      <c r="J54" s="1005" t="str">
        <f t="shared" si="2"/>
        <v/>
      </c>
    </row>
    <row r="55" spans="1:10">
      <c r="A55" s="579" t="s">
        <v>2359</v>
      </c>
      <c r="B55" s="580"/>
      <c r="C55" s="581" t="s">
        <v>4714</v>
      </c>
      <c r="D55" s="582"/>
      <c r="E55" s="583"/>
      <c r="F55" s="1054"/>
      <c r="G55" s="588"/>
      <c r="H55" s="593"/>
      <c r="I55" s="590"/>
      <c r="J55" s="1005" t="str">
        <f t="shared" si="2"/>
        <v/>
      </c>
    </row>
    <row r="56" spans="1:10" ht="25.5">
      <c r="A56" s="586" t="s">
        <v>2361</v>
      </c>
      <c r="B56" s="580"/>
      <c r="C56" s="593" t="s">
        <v>4716</v>
      </c>
      <c r="D56" s="582" t="s">
        <v>2755</v>
      </c>
      <c r="E56" s="587">
        <v>1</v>
      </c>
      <c r="F56" s="1054"/>
      <c r="G56" s="588">
        <f>E56*F56</f>
        <v>0</v>
      </c>
      <c r="H56" s="593"/>
      <c r="I56" s="590"/>
      <c r="J56" s="1005" t="str">
        <f t="shared" si="2"/>
        <v>CHYBNÁ CENA</v>
      </c>
    </row>
    <row r="57" spans="1:10">
      <c r="A57" s="586" t="s">
        <v>2363</v>
      </c>
      <c r="B57" s="580"/>
      <c r="C57" s="594" t="s">
        <v>4718</v>
      </c>
      <c r="D57" s="582" t="s">
        <v>2755</v>
      </c>
      <c r="E57" s="587">
        <v>1</v>
      </c>
      <c r="F57" s="1054"/>
      <c r="G57" s="588">
        <f>E57*F57</f>
        <v>0</v>
      </c>
      <c r="H57" s="593"/>
      <c r="I57" s="590"/>
      <c r="J57" s="1005" t="str">
        <f t="shared" si="2"/>
        <v>CHYBNÁ CENA</v>
      </c>
    </row>
    <row r="58" spans="1:10" ht="25.5">
      <c r="A58" s="586" t="s">
        <v>2365</v>
      </c>
      <c r="B58" s="580"/>
      <c r="C58" s="594" t="s">
        <v>2485</v>
      </c>
      <c r="D58" s="591" t="s">
        <v>4492</v>
      </c>
      <c r="E58" s="587">
        <v>160</v>
      </c>
      <c r="F58" s="1054"/>
      <c r="G58" s="588">
        <f>E58*F58</f>
        <v>0</v>
      </c>
      <c r="H58" s="593"/>
      <c r="I58" s="590"/>
      <c r="J58" s="1005" t="str">
        <f t="shared" si="2"/>
        <v>CHYBNÁ CENA</v>
      </c>
    </row>
    <row r="59" spans="1:10">
      <c r="A59" s="586" t="s">
        <v>2367</v>
      </c>
      <c r="B59" s="580"/>
      <c r="C59" s="594" t="s">
        <v>2504</v>
      </c>
      <c r="D59" s="582" t="s">
        <v>2755</v>
      </c>
      <c r="E59" s="587">
        <v>4</v>
      </c>
      <c r="F59" s="1054"/>
      <c r="G59" s="588">
        <f>E59*F59</f>
        <v>0</v>
      </c>
      <c r="H59" s="593"/>
      <c r="I59" s="590"/>
      <c r="J59" s="1005" t="str">
        <f t="shared" si="2"/>
        <v>CHYBNÁ CENA</v>
      </c>
    </row>
    <row r="60" spans="1:10">
      <c r="A60" s="586" t="s">
        <v>2369</v>
      </c>
      <c r="B60" s="580"/>
      <c r="C60" s="594" t="s">
        <v>2825</v>
      </c>
      <c r="D60" s="582" t="s">
        <v>2755</v>
      </c>
      <c r="E60" s="587">
        <v>1</v>
      </c>
      <c r="F60" s="1054"/>
      <c r="G60" s="588">
        <f>E60*F60</f>
        <v>0</v>
      </c>
      <c r="H60" s="593"/>
      <c r="I60" s="590"/>
      <c r="J60" s="1005" t="str">
        <f t="shared" si="2"/>
        <v>CHYBNÁ CENA</v>
      </c>
    </row>
    <row r="61" spans="1:10">
      <c r="A61" s="586"/>
      <c r="B61" s="580"/>
      <c r="C61" s="594"/>
      <c r="D61" s="582"/>
      <c r="E61" s="587"/>
      <c r="F61" s="1054"/>
      <c r="G61" s="588"/>
      <c r="H61" s="593"/>
      <c r="I61" s="590"/>
      <c r="J61" s="1005" t="str">
        <f t="shared" si="2"/>
        <v/>
      </c>
    </row>
    <row r="62" spans="1:10">
      <c r="A62" s="586" t="s">
        <v>2371</v>
      </c>
      <c r="B62" s="580"/>
      <c r="C62" s="593"/>
      <c r="D62" s="582"/>
      <c r="E62" s="587"/>
      <c r="F62" s="1054"/>
      <c r="G62" s="588"/>
      <c r="H62" s="593"/>
      <c r="I62" s="590"/>
      <c r="J62" s="1005" t="str">
        <f t="shared" si="2"/>
        <v/>
      </c>
    </row>
    <row r="63" spans="1:10">
      <c r="A63" s="586"/>
      <c r="B63" s="580"/>
      <c r="C63" s="593"/>
      <c r="D63" s="582"/>
      <c r="E63" s="583"/>
      <c r="F63" s="1054"/>
      <c r="G63" s="588"/>
      <c r="H63" s="593"/>
      <c r="I63" s="590"/>
      <c r="J63" s="1005" t="str">
        <f t="shared" si="2"/>
        <v/>
      </c>
    </row>
    <row r="64" spans="1:10">
      <c r="A64" s="579" t="s">
        <v>2373</v>
      </c>
      <c r="B64" s="580"/>
      <c r="C64" s="581" t="s">
        <v>4496</v>
      </c>
      <c r="D64" s="582"/>
      <c r="E64" s="583"/>
      <c r="F64" s="1054"/>
      <c r="G64" s="588"/>
      <c r="H64" s="593"/>
      <c r="I64" s="590"/>
      <c r="J64" s="1005" t="str">
        <f t="shared" si="2"/>
        <v/>
      </c>
    </row>
    <row r="65" spans="1:10">
      <c r="A65" s="586" t="s">
        <v>2375</v>
      </c>
      <c r="B65" s="580"/>
      <c r="C65" s="594" t="s">
        <v>2505</v>
      </c>
      <c r="D65" s="582" t="s">
        <v>2755</v>
      </c>
      <c r="E65" s="1051">
        <v>1</v>
      </c>
      <c r="F65" s="1054"/>
      <c r="G65" s="588">
        <f t="shared" ref="G65:G72" si="3">E65*F65</f>
        <v>0</v>
      </c>
      <c r="H65" s="593"/>
      <c r="I65" s="590"/>
      <c r="J65" s="1005" t="str">
        <f t="shared" si="2"/>
        <v>CHYBNÁ CENA</v>
      </c>
    </row>
    <row r="66" spans="1:10" ht="25.5">
      <c r="A66" s="586" t="s">
        <v>2377</v>
      </c>
      <c r="B66" s="580"/>
      <c r="C66" s="594" t="s">
        <v>2506</v>
      </c>
      <c r="D66" s="582" t="s">
        <v>2755</v>
      </c>
      <c r="E66" s="587">
        <v>1</v>
      </c>
      <c r="F66" s="1054"/>
      <c r="G66" s="588">
        <f t="shared" si="3"/>
        <v>0</v>
      </c>
      <c r="H66" s="593"/>
      <c r="I66" s="590"/>
      <c r="J66" s="1005" t="str">
        <f t="shared" si="2"/>
        <v>CHYBNÁ CENA</v>
      </c>
    </row>
    <row r="67" spans="1:10">
      <c r="A67" s="586"/>
      <c r="B67" s="580"/>
      <c r="C67" s="594" t="s">
        <v>2507</v>
      </c>
      <c r="D67" s="582" t="s">
        <v>2755</v>
      </c>
      <c r="E67" s="587">
        <v>1</v>
      </c>
      <c r="F67" s="1054"/>
      <c r="G67" s="588">
        <f t="shared" si="3"/>
        <v>0</v>
      </c>
      <c r="H67" s="593"/>
      <c r="I67" s="590"/>
      <c r="J67" s="1005" t="str">
        <f t="shared" si="2"/>
        <v>CHYBNÁ CENA</v>
      </c>
    </row>
    <row r="68" spans="1:10">
      <c r="A68" s="586" t="s">
        <v>2379</v>
      </c>
      <c r="B68" s="580"/>
      <c r="C68" s="594" t="s">
        <v>2828</v>
      </c>
      <c r="D68" s="582" t="s">
        <v>2755</v>
      </c>
      <c r="E68" s="587">
        <v>1</v>
      </c>
      <c r="F68" s="1054"/>
      <c r="G68" s="588">
        <f t="shared" si="3"/>
        <v>0</v>
      </c>
      <c r="H68" s="593"/>
      <c r="I68" s="590"/>
      <c r="J68" s="1005" t="str">
        <f t="shared" si="2"/>
        <v>CHYBNÁ CENA</v>
      </c>
    </row>
    <row r="69" spans="1:10">
      <c r="A69" s="586" t="s">
        <v>2381</v>
      </c>
      <c r="B69" s="580"/>
      <c r="C69" s="594" t="s">
        <v>2829</v>
      </c>
      <c r="D69" s="582" t="s">
        <v>2755</v>
      </c>
      <c r="E69" s="587">
        <v>1</v>
      </c>
      <c r="F69" s="1054"/>
      <c r="G69" s="588">
        <f t="shared" si="3"/>
        <v>0</v>
      </c>
      <c r="H69" s="593"/>
      <c r="I69" s="590"/>
      <c r="J69" s="1005" t="str">
        <f t="shared" si="2"/>
        <v>CHYBNÁ CENA</v>
      </c>
    </row>
    <row r="70" spans="1:10">
      <c r="A70" s="586" t="s">
        <v>2383</v>
      </c>
      <c r="B70" s="580"/>
      <c r="C70" s="594" t="s">
        <v>2508</v>
      </c>
      <c r="D70" s="582" t="s">
        <v>2755</v>
      </c>
      <c r="E70" s="587">
        <v>1</v>
      </c>
      <c r="F70" s="1054"/>
      <c r="G70" s="588">
        <f t="shared" si="3"/>
        <v>0</v>
      </c>
      <c r="H70" s="593"/>
      <c r="I70" s="590"/>
      <c r="J70" s="1005" t="str">
        <f t="shared" ref="J70:J76" si="4">IF((ISBLANK(D70)),"",IF(G70&lt;=0,"CHYBNÁ CENA",""))</f>
        <v>CHYBNÁ CENA</v>
      </c>
    </row>
    <row r="71" spans="1:10">
      <c r="A71" s="586" t="s">
        <v>2387</v>
      </c>
      <c r="B71" s="580"/>
      <c r="C71" s="593" t="s">
        <v>2509</v>
      </c>
      <c r="D71" s="582" t="s">
        <v>2755</v>
      </c>
      <c r="E71" s="587">
        <v>1</v>
      </c>
      <c r="F71" s="1054"/>
      <c r="G71" s="588">
        <f t="shared" si="3"/>
        <v>0</v>
      </c>
      <c r="H71" s="593"/>
      <c r="I71" s="590"/>
      <c r="J71" s="1005" t="str">
        <f t="shared" si="4"/>
        <v>CHYBNÁ CENA</v>
      </c>
    </row>
    <row r="72" spans="1:10">
      <c r="A72" s="586" t="s">
        <v>2389</v>
      </c>
      <c r="B72" s="580"/>
      <c r="C72" s="593" t="s">
        <v>2510</v>
      </c>
      <c r="D72" s="582" t="s">
        <v>2755</v>
      </c>
      <c r="E72" s="587">
        <v>1</v>
      </c>
      <c r="F72" s="1054"/>
      <c r="G72" s="588">
        <f t="shared" si="3"/>
        <v>0</v>
      </c>
      <c r="H72" s="593"/>
      <c r="I72" s="590"/>
      <c r="J72" s="1005" t="str">
        <f t="shared" si="4"/>
        <v>CHYBNÁ CENA</v>
      </c>
    </row>
    <row r="73" spans="1:10">
      <c r="A73" s="586" t="s">
        <v>2391</v>
      </c>
      <c r="B73" s="580"/>
      <c r="C73" s="593"/>
      <c r="D73" s="582"/>
      <c r="E73" s="587"/>
      <c r="F73" s="1054"/>
      <c r="G73" s="588"/>
      <c r="H73" s="593"/>
      <c r="I73" s="590"/>
      <c r="J73" s="1005" t="str">
        <f t="shared" si="4"/>
        <v/>
      </c>
    </row>
    <row r="74" spans="1:10">
      <c r="A74" s="586" t="s">
        <v>2393</v>
      </c>
      <c r="B74" s="580"/>
      <c r="C74" s="593"/>
      <c r="D74" s="582"/>
      <c r="E74" s="587"/>
      <c r="F74" s="1054"/>
      <c r="G74" s="588"/>
      <c r="H74" s="593"/>
      <c r="I74" s="590"/>
      <c r="J74" s="1005" t="str">
        <f t="shared" si="4"/>
        <v/>
      </c>
    </row>
    <row r="75" spans="1:10">
      <c r="A75" s="586" t="s">
        <v>2395</v>
      </c>
      <c r="B75" s="580"/>
      <c r="C75" s="593"/>
      <c r="D75" s="582"/>
      <c r="E75" s="587"/>
      <c r="F75" s="1054"/>
      <c r="G75" s="588"/>
      <c r="H75" s="593"/>
      <c r="I75" s="590"/>
      <c r="J75" s="1005" t="str">
        <f t="shared" si="4"/>
        <v/>
      </c>
    </row>
    <row r="76" spans="1:10">
      <c r="A76" s="586" t="s">
        <v>2396</v>
      </c>
      <c r="B76" s="580"/>
      <c r="C76" s="594"/>
      <c r="D76" s="582"/>
      <c r="E76" s="587"/>
      <c r="F76" s="1054"/>
      <c r="G76" s="588"/>
      <c r="H76" s="593"/>
      <c r="I76" s="590"/>
      <c r="J76" s="1005" t="str">
        <f t="shared" si="4"/>
        <v/>
      </c>
    </row>
    <row r="77" spans="1:10" s="273" customFormat="1" ht="13.5" thickBot="1">
      <c r="A77" s="405"/>
      <c r="B77" s="406"/>
      <c r="C77" s="407" t="s">
        <v>2956</v>
      </c>
      <c r="D77" s="405"/>
      <c r="E77" s="409"/>
      <c r="F77" s="410"/>
      <c r="G77" s="431">
        <f>SUM(G6:G76)</f>
        <v>0</v>
      </c>
      <c r="H77" s="408"/>
      <c r="I77" s="408"/>
    </row>
    <row r="78" spans="1:10" ht="13.5" thickBot="1">
      <c r="A78" s="1304" t="s">
        <v>45</v>
      </c>
      <c r="B78" s="1305"/>
      <c r="C78" s="1305"/>
      <c r="D78" s="1305"/>
      <c r="E78" s="1305"/>
      <c r="F78" s="1305"/>
      <c r="G78" s="1305"/>
      <c r="H78" s="1305"/>
      <c r="I78" s="1306"/>
    </row>
    <row r="81" spans="6:7">
      <c r="F81" s="1006" t="s">
        <v>245</v>
      </c>
      <c r="G81" s="1007">
        <f>COUNTIF(G6:G76,"&lt;=0")</f>
        <v>40</v>
      </c>
    </row>
  </sheetData>
  <sheetProtection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523</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597"/>
      <c r="B6" s="598" t="s">
        <v>2565</v>
      </c>
      <c r="C6" s="599"/>
      <c r="D6" s="600"/>
      <c r="E6" s="601"/>
      <c r="F6" s="1048"/>
      <c r="G6" s="602"/>
      <c r="H6" s="599"/>
      <c r="I6" s="603" t="s">
        <v>2565</v>
      </c>
      <c r="J6" s="1005" t="str">
        <f t="shared" ref="J6:J37" si="0">IF((ISBLANK(D6)),"",IF(G6&lt;=0,"CHYBNÁ CENA",""))</f>
        <v/>
      </c>
    </row>
    <row r="7" spans="1:10">
      <c r="A7" s="604" t="s">
        <v>3962</v>
      </c>
      <c r="B7" s="605"/>
      <c r="C7" s="606" t="s">
        <v>2751</v>
      </c>
      <c r="D7" s="608"/>
      <c r="E7" s="609"/>
      <c r="F7" s="1049"/>
      <c r="G7" s="610"/>
      <c r="H7" s="607"/>
      <c r="I7" s="611"/>
      <c r="J7" s="1005" t="str">
        <f t="shared" si="0"/>
        <v/>
      </c>
    </row>
    <row r="8" spans="1:10" ht="33.75">
      <c r="A8" s="612" t="s">
        <v>1459</v>
      </c>
      <c r="B8" s="605"/>
      <c r="C8" s="613" t="s">
        <v>2511</v>
      </c>
      <c r="D8" s="608" t="s">
        <v>2755</v>
      </c>
      <c r="E8" s="615">
        <v>3</v>
      </c>
      <c r="F8" s="1050"/>
      <c r="G8" s="616">
        <f>E8*F8</f>
        <v>0</v>
      </c>
      <c r="H8" s="614"/>
      <c r="I8" s="617"/>
      <c r="J8" s="1005" t="str">
        <f t="shared" si="0"/>
        <v>CHYBNÁ CENA</v>
      </c>
    </row>
    <row r="9" spans="1:10" ht="33.75">
      <c r="A9" s="612" t="s">
        <v>1462</v>
      </c>
      <c r="B9" s="605"/>
      <c r="C9" s="613" t="s">
        <v>2512</v>
      </c>
      <c r="D9" s="608" t="s">
        <v>2755</v>
      </c>
      <c r="E9" s="615">
        <v>2</v>
      </c>
      <c r="F9" s="1050"/>
      <c r="G9" s="616">
        <f t="shared" ref="G9:G18" si="1">E9*F9</f>
        <v>0</v>
      </c>
      <c r="H9" s="607"/>
      <c r="I9" s="617"/>
      <c r="J9" s="1005" t="str">
        <f t="shared" si="0"/>
        <v>CHYBNÁ CENA</v>
      </c>
    </row>
    <row r="10" spans="1:10">
      <c r="A10" s="612" t="s">
        <v>1579</v>
      </c>
      <c r="B10" s="605"/>
      <c r="C10" s="613" t="s">
        <v>2513</v>
      </c>
      <c r="D10" s="608" t="s">
        <v>2755</v>
      </c>
      <c r="E10" s="615">
        <v>1</v>
      </c>
      <c r="F10" s="1050"/>
      <c r="G10" s="616">
        <f t="shared" si="1"/>
        <v>0</v>
      </c>
      <c r="H10" s="607"/>
      <c r="I10" s="617"/>
      <c r="J10" s="1005" t="str">
        <f t="shared" si="0"/>
        <v>CHYBNÁ CENA</v>
      </c>
    </row>
    <row r="11" spans="1:10" ht="22.5">
      <c r="A11" s="612" t="s">
        <v>1582</v>
      </c>
      <c r="B11" s="605"/>
      <c r="C11" s="613" t="s">
        <v>2514</v>
      </c>
      <c r="D11" s="608" t="s">
        <v>2755</v>
      </c>
      <c r="E11" s="615">
        <v>5</v>
      </c>
      <c r="F11" s="1050"/>
      <c r="G11" s="616">
        <f t="shared" si="1"/>
        <v>0</v>
      </c>
      <c r="H11" s="607"/>
      <c r="I11" s="617"/>
      <c r="J11" s="1005" t="str">
        <f t="shared" si="0"/>
        <v>CHYBNÁ CENA</v>
      </c>
    </row>
    <row r="12" spans="1:10">
      <c r="A12" s="612" t="s">
        <v>1585</v>
      </c>
      <c r="B12" s="605"/>
      <c r="C12" s="613" t="s">
        <v>2515</v>
      </c>
      <c r="D12" s="608" t="s">
        <v>2755</v>
      </c>
      <c r="E12" s="615">
        <v>5</v>
      </c>
      <c r="F12" s="1050"/>
      <c r="G12" s="616">
        <f t="shared" si="1"/>
        <v>0</v>
      </c>
      <c r="H12" s="607"/>
      <c r="I12" s="617"/>
      <c r="J12" s="1005" t="str">
        <f t="shared" si="0"/>
        <v>CHYBNÁ CENA</v>
      </c>
    </row>
    <row r="13" spans="1:10">
      <c r="A13" s="612" t="s">
        <v>1588</v>
      </c>
      <c r="B13" s="605"/>
      <c r="C13" s="613" t="s">
        <v>2516</v>
      </c>
      <c r="D13" s="608" t="s">
        <v>2755</v>
      </c>
      <c r="E13" s="615">
        <v>2</v>
      </c>
      <c r="F13" s="1050"/>
      <c r="G13" s="616">
        <f t="shared" si="1"/>
        <v>0</v>
      </c>
      <c r="H13" s="607"/>
      <c r="I13" s="617"/>
      <c r="J13" s="1005" t="str">
        <f t="shared" si="0"/>
        <v>CHYBNÁ CENA</v>
      </c>
    </row>
    <row r="14" spans="1:10">
      <c r="A14" s="612" t="s">
        <v>1591</v>
      </c>
      <c r="B14" s="605"/>
      <c r="C14" s="613" t="s">
        <v>2517</v>
      </c>
      <c r="D14" s="608" t="s">
        <v>2755</v>
      </c>
      <c r="E14" s="615">
        <v>2</v>
      </c>
      <c r="F14" s="1050"/>
      <c r="G14" s="616">
        <f t="shared" si="1"/>
        <v>0</v>
      </c>
      <c r="H14" s="607"/>
      <c r="I14" s="617"/>
      <c r="J14" s="1005" t="str">
        <f t="shared" si="0"/>
        <v>CHYBNÁ CENA</v>
      </c>
    </row>
    <row r="15" spans="1:10">
      <c r="A15" s="612" t="s">
        <v>1593</v>
      </c>
      <c r="B15" s="605"/>
      <c r="C15" s="613" t="s">
        <v>2518</v>
      </c>
      <c r="D15" s="608" t="s">
        <v>2755</v>
      </c>
      <c r="E15" s="615">
        <v>3</v>
      </c>
      <c r="F15" s="1050"/>
      <c r="G15" s="616">
        <f t="shared" si="1"/>
        <v>0</v>
      </c>
      <c r="H15" s="607"/>
      <c r="I15" s="617"/>
      <c r="J15" s="1005" t="str">
        <f t="shared" si="0"/>
        <v>CHYBNÁ CENA</v>
      </c>
    </row>
    <row r="16" spans="1:10">
      <c r="A16" s="612" t="s">
        <v>1596</v>
      </c>
      <c r="B16" s="605"/>
      <c r="C16" s="613" t="s">
        <v>2519</v>
      </c>
      <c r="D16" s="608" t="s">
        <v>2755</v>
      </c>
      <c r="E16" s="615">
        <v>6</v>
      </c>
      <c r="F16" s="1050"/>
      <c r="G16" s="616">
        <f t="shared" si="1"/>
        <v>0</v>
      </c>
      <c r="H16" s="607"/>
      <c r="I16" s="617"/>
      <c r="J16" s="1005" t="str">
        <f t="shared" si="0"/>
        <v>CHYBNÁ CENA</v>
      </c>
    </row>
    <row r="17" spans="1:10">
      <c r="A17" s="612" t="s">
        <v>1599</v>
      </c>
      <c r="B17" s="605"/>
      <c r="C17" s="618" t="s">
        <v>2520</v>
      </c>
      <c r="D17" s="608" t="s">
        <v>2755</v>
      </c>
      <c r="E17" s="615">
        <v>3</v>
      </c>
      <c r="F17" s="1050"/>
      <c r="G17" s="616">
        <f t="shared" si="1"/>
        <v>0</v>
      </c>
      <c r="H17" s="607"/>
      <c r="I17" s="617"/>
      <c r="J17" s="1005" t="str">
        <f t="shared" si="0"/>
        <v>CHYBNÁ CENA</v>
      </c>
    </row>
    <row r="18" spans="1:10" ht="22.5">
      <c r="A18" s="612" t="s">
        <v>1602</v>
      </c>
      <c r="B18" s="605"/>
      <c r="C18" s="613" t="s">
        <v>2521</v>
      </c>
      <c r="D18" s="608" t="s">
        <v>2755</v>
      </c>
      <c r="E18" s="615">
        <v>6</v>
      </c>
      <c r="F18" s="1050"/>
      <c r="G18" s="616">
        <f t="shared" si="1"/>
        <v>0</v>
      </c>
      <c r="H18" s="607"/>
      <c r="I18" s="617"/>
      <c r="J18" s="1005" t="str">
        <f t="shared" si="0"/>
        <v>CHYBNÁ CENA</v>
      </c>
    </row>
    <row r="19" spans="1:10">
      <c r="A19" s="612"/>
      <c r="B19" s="605"/>
      <c r="C19" s="607"/>
      <c r="D19" s="608"/>
      <c r="E19" s="615"/>
      <c r="F19" s="1050"/>
      <c r="G19" s="616"/>
      <c r="H19" s="607"/>
      <c r="I19" s="617"/>
      <c r="J19" s="1005" t="str">
        <f t="shared" si="0"/>
        <v/>
      </c>
    </row>
    <row r="20" spans="1:10">
      <c r="A20" s="612"/>
      <c r="B20" s="605"/>
      <c r="C20" s="613"/>
      <c r="D20" s="608"/>
      <c r="E20" s="615"/>
      <c r="F20" s="1050"/>
      <c r="G20" s="616"/>
      <c r="H20" s="607"/>
      <c r="I20" s="617"/>
      <c r="J20" s="1005" t="str">
        <f t="shared" si="0"/>
        <v/>
      </c>
    </row>
    <row r="21" spans="1:10">
      <c r="A21" s="612"/>
      <c r="B21" s="605"/>
      <c r="C21" s="607"/>
      <c r="D21" s="608"/>
      <c r="E21" s="609"/>
      <c r="F21" s="1050"/>
      <c r="G21" s="616"/>
      <c r="H21" s="607"/>
      <c r="I21" s="617"/>
      <c r="J21" s="1005" t="str">
        <f t="shared" si="0"/>
        <v/>
      </c>
    </row>
    <row r="22" spans="1:10">
      <c r="A22" s="604" t="s">
        <v>3233</v>
      </c>
      <c r="B22" s="605"/>
      <c r="C22" s="606" t="s">
        <v>2522</v>
      </c>
      <c r="D22" s="608"/>
      <c r="E22" s="609"/>
      <c r="F22" s="1050"/>
      <c r="G22" s="616"/>
      <c r="H22" s="607"/>
      <c r="I22" s="617"/>
      <c r="J22" s="1005" t="str">
        <f t="shared" si="0"/>
        <v/>
      </c>
    </row>
    <row r="23" spans="1:10">
      <c r="A23" s="612" t="s">
        <v>3235</v>
      </c>
      <c r="B23" s="605"/>
      <c r="C23" s="614" t="s">
        <v>2523</v>
      </c>
      <c r="D23" s="608"/>
      <c r="E23" s="609"/>
      <c r="F23" s="1050"/>
      <c r="G23" s="616"/>
      <c r="H23" s="607"/>
      <c r="I23" s="617"/>
      <c r="J23" s="1005" t="str">
        <f t="shared" si="0"/>
        <v/>
      </c>
    </row>
    <row r="24" spans="1:10" ht="38.25">
      <c r="A24" s="612" t="s">
        <v>3237</v>
      </c>
      <c r="B24" s="605"/>
      <c r="C24" s="614" t="s">
        <v>2524</v>
      </c>
      <c r="D24" s="608" t="s">
        <v>2755</v>
      </c>
      <c r="E24" s="615">
        <v>485</v>
      </c>
      <c r="F24" s="1050"/>
      <c r="G24" s="616">
        <f>E24*F24</f>
        <v>0</v>
      </c>
      <c r="H24" s="607"/>
      <c r="I24" s="617"/>
      <c r="J24" s="1005" t="str">
        <f t="shared" si="0"/>
        <v>CHYBNÁ CENA</v>
      </c>
    </row>
    <row r="25" spans="1:10" ht="25.5">
      <c r="A25" s="612"/>
      <c r="B25" s="605"/>
      <c r="C25" s="607"/>
      <c r="D25" s="608"/>
      <c r="E25" s="609"/>
      <c r="F25" s="1050"/>
      <c r="G25" s="616"/>
      <c r="H25" s="607" t="s">
        <v>3239</v>
      </c>
      <c r="I25" s="617"/>
      <c r="J25" s="1005" t="str">
        <f t="shared" si="0"/>
        <v/>
      </c>
    </row>
    <row r="26" spans="1:10" ht="25.5">
      <c r="A26" s="612"/>
      <c r="B26" s="605"/>
      <c r="C26" s="607"/>
      <c r="D26" s="608"/>
      <c r="E26" s="609"/>
      <c r="F26" s="1050"/>
      <c r="G26" s="616"/>
      <c r="H26" s="607" t="s">
        <v>3240</v>
      </c>
      <c r="I26" s="617"/>
      <c r="J26" s="1005" t="str">
        <f t="shared" si="0"/>
        <v/>
      </c>
    </row>
    <row r="27" spans="1:10" ht="25.5">
      <c r="A27" s="612"/>
      <c r="B27" s="605"/>
      <c r="C27" s="607"/>
      <c r="D27" s="608"/>
      <c r="E27" s="609"/>
      <c r="F27" s="1050"/>
      <c r="G27" s="616"/>
      <c r="H27" s="607" t="s">
        <v>3241</v>
      </c>
      <c r="I27" s="617"/>
      <c r="J27" s="1005" t="str">
        <f t="shared" si="0"/>
        <v/>
      </c>
    </row>
    <row r="28" spans="1:10" ht="25.5">
      <c r="A28" s="612"/>
      <c r="B28" s="605"/>
      <c r="C28" s="607"/>
      <c r="D28" s="608"/>
      <c r="E28" s="609"/>
      <c r="F28" s="1050"/>
      <c r="G28" s="616"/>
      <c r="H28" s="607" t="s">
        <v>3242</v>
      </c>
      <c r="I28" s="617"/>
      <c r="J28" s="1005" t="str">
        <f t="shared" si="0"/>
        <v/>
      </c>
    </row>
    <row r="29" spans="1:10" ht="25.5">
      <c r="A29" s="612"/>
      <c r="B29" s="605"/>
      <c r="C29" s="607"/>
      <c r="D29" s="608"/>
      <c r="E29" s="609"/>
      <c r="F29" s="1050"/>
      <c r="G29" s="616"/>
      <c r="H29" s="607" t="s">
        <v>3243</v>
      </c>
      <c r="I29" s="617"/>
      <c r="J29" s="1005" t="str">
        <f t="shared" si="0"/>
        <v/>
      </c>
    </row>
    <row r="30" spans="1:10" ht="25.5">
      <c r="A30" s="612"/>
      <c r="B30" s="605"/>
      <c r="C30" s="607"/>
      <c r="D30" s="608"/>
      <c r="E30" s="609"/>
      <c r="F30" s="1050"/>
      <c r="G30" s="616"/>
      <c r="H30" s="607" t="s">
        <v>3244</v>
      </c>
      <c r="I30" s="617"/>
      <c r="J30" s="1005" t="str">
        <f t="shared" si="0"/>
        <v/>
      </c>
    </row>
    <row r="31" spans="1:10" ht="38.25">
      <c r="A31" s="612" t="s">
        <v>3245</v>
      </c>
      <c r="B31" s="605"/>
      <c r="C31" s="614" t="s">
        <v>2525</v>
      </c>
      <c r="D31" s="608" t="s">
        <v>2755</v>
      </c>
      <c r="E31" s="615">
        <v>59</v>
      </c>
      <c r="F31" s="1050"/>
      <c r="G31" s="616">
        <f>E31*F31</f>
        <v>0</v>
      </c>
      <c r="H31" s="607"/>
      <c r="I31" s="617"/>
      <c r="J31" s="1005" t="str">
        <f t="shared" si="0"/>
        <v>CHYBNÁ CENA</v>
      </c>
    </row>
    <row r="32" spans="1:10" ht="25.5">
      <c r="A32" s="612"/>
      <c r="B32" s="605"/>
      <c r="C32" s="607"/>
      <c r="D32" s="608"/>
      <c r="E32" s="609"/>
      <c r="F32" s="1050"/>
      <c r="G32" s="616"/>
      <c r="H32" s="607" t="s">
        <v>3239</v>
      </c>
      <c r="I32" s="617"/>
      <c r="J32" s="1005" t="str">
        <f t="shared" si="0"/>
        <v/>
      </c>
    </row>
    <row r="33" spans="1:10" ht="25.5">
      <c r="A33" s="612"/>
      <c r="B33" s="605"/>
      <c r="C33" s="607"/>
      <c r="D33" s="608"/>
      <c r="E33" s="609"/>
      <c r="F33" s="1050"/>
      <c r="G33" s="616"/>
      <c r="H33" s="607" t="s">
        <v>3240</v>
      </c>
      <c r="I33" s="617"/>
      <c r="J33" s="1005" t="str">
        <f t="shared" si="0"/>
        <v/>
      </c>
    </row>
    <row r="34" spans="1:10" ht="25.5">
      <c r="A34" s="612"/>
      <c r="B34" s="605"/>
      <c r="C34" s="607"/>
      <c r="D34" s="608"/>
      <c r="E34" s="609"/>
      <c r="F34" s="1050"/>
      <c r="G34" s="616"/>
      <c r="H34" s="607" t="s">
        <v>3241</v>
      </c>
      <c r="I34" s="617"/>
      <c r="J34" s="1005" t="str">
        <f t="shared" si="0"/>
        <v/>
      </c>
    </row>
    <row r="35" spans="1:10" ht="25.5">
      <c r="A35" s="612"/>
      <c r="B35" s="605"/>
      <c r="C35" s="607"/>
      <c r="D35" s="608"/>
      <c r="E35" s="609"/>
      <c r="F35" s="1050"/>
      <c r="G35" s="616"/>
      <c r="H35" s="607" t="s">
        <v>3242</v>
      </c>
      <c r="I35" s="617"/>
      <c r="J35" s="1005" t="str">
        <f t="shared" si="0"/>
        <v/>
      </c>
    </row>
    <row r="36" spans="1:10" ht="25.5">
      <c r="A36" s="612"/>
      <c r="B36" s="605"/>
      <c r="C36" s="607"/>
      <c r="D36" s="608"/>
      <c r="E36" s="609"/>
      <c r="F36" s="1050"/>
      <c r="G36" s="616"/>
      <c r="H36" s="607" t="s">
        <v>3243</v>
      </c>
      <c r="I36" s="617"/>
      <c r="J36" s="1005" t="str">
        <f t="shared" si="0"/>
        <v/>
      </c>
    </row>
    <row r="37" spans="1:10" ht="25.5">
      <c r="A37" s="612"/>
      <c r="B37" s="605"/>
      <c r="C37" s="607"/>
      <c r="D37" s="608"/>
      <c r="E37" s="609"/>
      <c r="F37" s="1050"/>
      <c r="G37" s="616"/>
      <c r="H37" s="607" t="s">
        <v>3244</v>
      </c>
      <c r="I37" s="617"/>
      <c r="J37" s="1005" t="str">
        <f t="shared" si="0"/>
        <v/>
      </c>
    </row>
    <row r="38" spans="1:10" ht="38.25">
      <c r="A38" s="612" t="s">
        <v>3247</v>
      </c>
      <c r="B38" s="605"/>
      <c r="C38" s="614" t="s">
        <v>2526</v>
      </c>
      <c r="D38" s="608" t="s">
        <v>2755</v>
      </c>
      <c r="E38" s="615">
        <v>119</v>
      </c>
      <c r="F38" s="1050"/>
      <c r="G38" s="616">
        <f>E38*F38</f>
        <v>0</v>
      </c>
      <c r="H38" s="607"/>
      <c r="I38" s="617"/>
      <c r="J38" s="1005" t="str">
        <f t="shared" ref="J38:J69" si="2">IF((ISBLANK(D38)),"",IF(G38&lt;=0,"CHYBNÁ CENA",""))</f>
        <v>CHYBNÁ CENA</v>
      </c>
    </row>
    <row r="39" spans="1:10" ht="25.5">
      <c r="A39" s="612"/>
      <c r="B39" s="605"/>
      <c r="C39" s="607"/>
      <c r="D39" s="608"/>
      <c r="E39" s="609"/>
      <c r="F39" s="1050"/>
      <c r="G39" s="616"/>
      <c r="H39" s="607" t="s">
        <v>3239</v>
      </c>
      <c r="I39" s="617"/>
      <c r="J39" s="1005" t="str">
        <f t="shared" si="2"/>
        <v/>
      </c>
    </row>
    <row r="40" spans="1:10" ht="25.5">
      <c r="A40" s="612"/>
      <c r="B40" s="605"/>
      <c r="C40" s="607"/>
      <c r="D40" s="608"/>
      <c r="E40" s="609"/>
      <c r="F40" s="1050"/>
      <c r="G40" s="616"/>
      <c r="H40" s="607" t="s">
        <v>3240</v>
      </c>
      <c r="I40" s="617"/>
      <c r="J40" s="1005" t="str">
        <f t="shared" si="2"/>
        <v/>
      </c>
    </row>
    <row r="41" spans="1:10" ht="25.5">
      <c r="A41" s="612"/>
      <c r="B41" s="605"/>
      <c r="C41" s="607"/>
      <c r="D41" s="608"/>
      <c r="E41" s="609"/>
      <c r="F41" s="1050"/>
      <c r="G41" s="616"/>
      <c r="H41" s="607" t="s">
        <v>3241</v>
      </c>
      <c r="I41" s="617"/>
      <c r="J41" s="1005" t="str">
        <f t="shared" si="2"/>
        <v/>
      </c>
    </row>
    <row r="42" spans="1:10" ht="25.5">
      <c r="A42" s="612"/>
      <c r="B42" s="605"/>
      <c r="C42" s="607"/>
      <c r="D42" s="608"/>
      <c r="E42" s="609"/>
      <c r="F42" s="1050"/>
      <c r="G42" s="616"/>
      <c r="H42" s="607" t="s">
        <v>3242</v>
      </c>
      <c r="I42" s="617"/>
      <c r="J42" s="1005" t="str">
        <f t="shared" si="2"/>
        <v/>
      </c>
    </row>
    <row r="43" spans="1:10" ht="25.5">
      <c r="A43" s="612"/>
      <c r="B43" s="605"/>
      <c r="C43" s="607"/>
      <c r="D43" s="608"/>
      <c r="E43" s="609"/>
      <c r="F43" s="1050"/>
      <c r="G43" s="616"/>
      <c r="H43" s="607" t="s">
        <v>3243</v>
      </c>
      <c r="I43" s="617"/>
      <c r="J43" s="1005" t="str">
        <f t="shared" si="2"/>
        <v/>
      </c>
    </row>
    <row r="44" spans="1:10" ht="25.5">
      <c r="A44" s="612"/>
      <c r="B44" s="605"/>
      <c r="C44" s="607"/>
      <c r="D44" s="608"/>
      <c r="E44" s="609"/>
      <c r="F44" s="1050"/>
      <c r="G44" s="616"/>
      <c r="H44" s="607" t="s">
        <v>3244</v>
      </c>
      <c r="I44" s="617"/>
      <c r="J44" s="1005" t="str">
        <f t="shared" si="2"/>
        <v/>
      </c>
    </row>
    <row r="45" spans="1:10" ht="25.5">
      <c r="A45" s="612" t="s">
        <v>3249</v>
      </c>
      <c r="B45" s="605"/>
      <c r="C45" s="614" t="s">
        <v>2527</v>
      </c>
      <c r="D45" s="608" t="s">
        <v>2755</v>
      </c>
      <c r="E45" s="615">
        <v>174</v>
      </c>
      <c r="F45" s="1050"/>
      <c r="G45" s="616">
        <f>E45*F45</f>
        <v>0</v>
      </c>
      <c r="H45" s="607"/>
      <c r="I45" s="617"/>
      <c r="J45" s="1005" t="str">
        <f t="shared" si="2"/>
        <v>CHYBNÁ CENA</v>
      </c>
    </row>
    <row r="46" spans="1:10" ht="25.5">
      <c r="A46" s="612"/>
      <c r="B46" s="605"/>
      <c r="C46" s="607"/>
      <c r="D46" s="608"/>
      <c r="E46" s="609"/>
      <c r="F46" s="1050"/>
      <c r="G46" s="616"/>
      <c r="H46" s="607" t="s">
        <v>3239</v>
      </c>
      <c r="I46" s="617"/>
      <c r="J46" s="1005" t="str">
        <f t="shared" si="2"/>
        <v/>
      </c>
    </row>
    <row r="47" spans="1:10" ht="25.5">
      <c r="A47" s="612"/>
      <c r="B47" s="605"/>
      <c r="C47" s="607"/>
      <c r="D47" s="608"/>
      <c r="E47" s="609"/>
      <c r="F47" s="1050"/>
      <c r="G47" s="616"/>
      <c r="H47" s="607" t="s">
        <v>3240</v>
      </c>
      <c r="I47" s="617"/>
      <c r="J47" s="1005" t="str">
        <f t="shared" si="2"/>
        <v/>
      </c>
    </row>
    <row r="48" spans="1:10" ht="25.5">
      <c r="A48" s="612"/>
      <c r="B48" s="605"/>
      <c r="C48" s="607"/>
      <c r="D48" s="608"/>
      <c r="E48" s="609"/>
      <c r="F48" s="1050"/>
      <c r="G48" s="616"/>
      <c r="H48" s="607" t="s">
        <v>3241</v>
      </c>
      <c r="I48" s="617"/>
      <c r="J48" s="1005" t="str">
        <f t="shared" si="2"/>
        <v/>
      </c>
    </row>
    <row r="49" spans="1:10" ht="25.5">
      <c r="A49" s="612"/>
      <c r="B49" s="605"/>
      <c r="C49" s="607"/>
      <c r="D49" s="608"/>
      <c r="E49" s="609"/>
      <c r="F49" s="1050"/>
      <c r="G49" s="616"/>
      <c r="H49" s="607" t="s">
        <v>3242</v>
      </c>
      <c r="I49" s="617"/>
      <c r="J49" s="1005" t="str">
        <f t="shared" si="2"/>
        <v/>
      </c>
    </row>
    <row r="50" spans="1:10" ht="25.5">
      <c r="A50" s="612"/>
      <c r="B50" s="605"/>
      <c r="C50" s="607"/>
      <c r="D50" s="608"/>
      <c r="E50" s="609"/>
      <c r="F50" s="1050"/>
      <c r="G50" s="616"/>
      <c r="H50" s="607" t="s">
        <v>3243</v>
      </c>
      <c r="I50" s="617"/>
      <c r="J50" s="1005" t="str">
        <f t="shared" si="2"/>
        <v/>
      </c>
    </row>
    <row r="51" spans="1:10" ht="25.5">
      <c r="A51" s="612"/>
      <c r="B51" s="605"/>
      <c r="C51" s="607"/>
      <c r="D51" s="608"/>
      <c r="E51" s="609"/>
      <c r="F51" s="1050"/>
      <c r="G51" s="616"/>
      <c r="H51" s="607" t="s">
        <v>3244</v>
      </c>
      <c r="I51" s="617"/>
      <c r="J51" s="1005" t="str">
        <f t="shared" si="2"/>
        <v/>
      </c>
    </row>
    <row r="52" spans="1:10">
      <c r="A52" s="612"/>
      <c r="B52" s="605"/>
      <c r="C52" s="607"/>
      <c r="D52" s="608"/>
      <c r="E52" s="615"/>
      <c r="F52" s="1050"/>
      <c r="G52" s="616"/>
      <c r="H52" s="607"/>
      <c r="I52" s="617"/>
      <c r="J52" s="1005" t="str">
        <f t="shared" si="2"/>
        <v/>
      </c>
    </row>
    <row r="53" spans="1:10">
      <c r="A53" s="612"/>
      <c r="B53" s="605"/>
      <c r="C53" s="607"/>
      <c r="D53" s="608"/>
      <c r="E53" s="615"/>
      <c r="F53" s="1050"/>
      <c r="G53" s="616"/>
      <c r="H53" s="607"/>
      <c r="I53" s="617"/>
      <c r="J53" s="1005" t="str">
        <f t="shared" si="2"/>
        <v/>
      </c>
    </row>
    <row r="54" spans="1:10">
      <c r="A54" s="612"/>
      <c r="B54" s="605"/>
      <c r="C54" s="607"/>
      <c r="D54" s="608"/>
      <c r="E54" s="609"/>
      <c r="F54" s="1050"/>
      <c r="G54" s="616"/>
      <c r="H54" s="607"/>
      <c r="I54" s="617"/>
      <c r="J54" s="1005" t="str">
        <f t="shared" si="2"/>
        <v/>
      </c>
    </row>
    <row r="55" spans="1:10">
      <c r="A55" s="612"/>
      <c r="B55" s="605"/>
      <c r="C55" s="607"/>
      <c r="D55" s="608"/>
      <c r="E55" s="609"/>
      <c r="F55" s="1050"/>
      <c r="G55" s="616"/>
      <c r="H55" s="607"/>
      <c r="I55" s="617"/>
      <c r="J55" s="1005" t="str">
        <f t="shared" si="2"/>
        <v/>
      </c>
    </row>
    <row r="56" spans="1:10">
      <c r="A56" s="619" t="s">
        <v>3178</v>
      </c>
      <c r="B56" s="620"/>
      <c r="C56" s="606" t="s">
        <v>2528</v>
      </c>
      <c r="D56" s="608"/>
      <c r="E56" s="609"/>
      <c r="F56" s="1050"/>
      <c r="G56" s="616"/>
      <c r="H56" s="607"/>
      <c r="I56" s="617"/>
      <c r="J56" s="1005" t="str">
        <f t="shared" si="2"/>
        <v/>
      </c>
    </row>
    <row r="57" spans="1:10" ht="25.5">
      <c r="A57" s="612" t="s">
        <v>3180</v>
      </c>
      <c r="B57" s="605"/>
      <c r="C57" s="614" t="s">
        <v>2529</v>
      </c>
      <c r="D57" s="608" t="s">
        <v>2755</v>
      </c>
      <c r="E57" s="615">
        <v>5</v>
      </c>
      <c r="F57" s="1050"/>
      <c r="G57" s="616">
        <f>E57*F57</f>
        <v>0</v>
      </c>
      <c r="H57" s="607"/>
      <c r="I57" s="617"/>
      <c r="J57" s="1005" t="str">
        <f t="shared" si="2"/>
        <v>CHYBNÁ CENA</v>
      </c>
    </row>
    <row r="58" spans="1:10" ht="25.5">
      <c r="A58" s="612"/>
      <c r="B58" s="605"/>
      <c r="C58" s="607"/>
      <c r="D58" s="608"/>
      <c r="E58" s="609"/>
      <c r="F58" s="1050"/>
      <c r="G58" s="616"/>
      <c r="H58" s="607" t="s">
        <v>3134</v>
      </c>
      <c r="I58" s="617"/>
      <c r="J58" s="1005" t="str">
        <f t="shared" si="2"/>
        <v/>
      </c>
    </row>
    <row r="59" spans="1:10" ht="25.5">
      <c r="A59" s="612"/>
      <c r="B59" s="605"/>
      <c r="C59" s="607"/>
      <c r="D59" s="608"/>
      <c r="E59" s="609"/>
      <c r="F59" s="1050"/>
      <c r="G59" s="616"/>
      <c r="H59" s="607" t="s">
        <v>3135</v>
      </c>
      <c r="I59" s="617"/>
      <c r="J59" s="1005" t="str">
        <f t="shared" si="2"/>
        <v/>
      </c>
    </row>
    <row r="60" spans="1:10" ht="25.5">
      <c r="A60" s="612"/>
      <c r="B60" s="605"/>
      <c r="C60" s="607"/>
      <c r="D60" s="608"/>
      <c r="E60" s="609"/>
      <c r="F60" s="1050"/>
      <c r="G60" s="616"/>
      <c r="H60" s="607" t="s">
        <v>3136</v>
      </c>
      <c r="I60" s="617"/>
      <c r="J60" s="1005" t="str">
        <f t="shared" si="2"/>
        <v/>
      </c>
    </row>
    <row r="61" spans="1:10" ht="25.5">
      <c r="A61" s="612"/>
      <c r="B61" s="605"/>
      <c r="C61" s="607"/>
      <c r="D61" s="608"/>
      <c r="E61" s="609"/>
      <c r="F61" s="1050"/>
      <c r="G61" s="616"/>
      <c r="H61" s="607" t="s">
        <v>3137</v>
      </c>
      <c r="I61" s="617"/>
      <c r="J61" s="1005" t="str">
        <f t="shared" si="2"/>
        <v/>
      </c>
    </row>
    <row r="62" spans="1:10" ht="25.5">
      <c r="A62" s="612"/>
      <c r="B62" s="605"/>
      <c r="C62" s="607"/>
      <c r="D62" s="608"/>
      <c r="E62" s="609"/>
      <c r="F62" s="1050"/>
      <c r="G62" s="616"/>
      <c r="H62" s="607" t="s">
        <v>3138</v>
      </c>
      <c r="I62" s="617"/>
      <c r="J62" s="1005" t="str">
        <f t="shared" si="2"/>
        <v/>
      </c>
    </row>
    <row r="63" spans="1:10" ht="25.5">
      <c r="A63" s="612"/>
      <c r="B63" s="605"/>
      <c r="C63" s="607"/>
      <c r="D63" s="608"/>
      <c r="E63" s="609"/>
      <c r="F63" s="1050"/>
      <c r="G63" s="616"/>
      <c r="H63" s="607" t="s">
        <v>3139</v>
      </c>
      <c r="I63" s="617"/>
      <c r="J63" s="1005" t="str">
        <f t="shared" si="2"/>
        <v/>
      </c>
    </row>
    <row r="64" spans="1:10" ht="51">
      <c r="A64" s="612" t="s">
        <v>3181</v>
      </c>
      <c r="B64" s="605"/>
      <c r="C64" s="614" t="s">
        <v>2530</v>
      </c>
      <c r="D64" s="608" t="s">
        <v>2755</v>
      </c>
      <c r="E64" s="615">
        <v>40</v>
      </c>
      <c r="F64" s="1050"/>
      <c r="G64" s="616">
        <f>E64*F64</f>
        <v>0</v>
      </c>
      <c r="H64" s="607"/>
      <c r="I64" s="617"/>
      <c r="J64" s="1005" t="str">
        <f t="shared" si="2"/>
        <v>CHYBNÁ CENA</v>
      </c>
    </row>
    <row r="65" spans="1:10" ht="25.5">
      <c r="A65" s="612"/>
      <c r="B65" s="605"/>
      <c r="C65" s="607"/>
      <c r="D65" s="608"/>
      <c r="E65" s="609"/>
      <c r="F65" s="1050"/>
      <c r="G65" s="616"/>
      <c r="H65" s="607" t="s">
        <v>3134</v>
      </c>
      <c r="I65" s="617"/>
      <c r="J65" s="1005" t="str">
        <f t="shared" si="2"/>
        <v/>
      </c>
    </row>
    <row r="66" spans="1:10" ht="25.5">
      <c r="A66" s="612"/>
      <c r="B66" s="605"/>
      <c r="C66" s="607"/>
      <c r="D66" s="608"/>
      <c r="E66" s="609"/>
      <c r="F66" s="1050"/>
      <c r="G66" s="616"/>
      <c r="H66" s="607" t="s">
        <v>3135</v>
      </c>
      <c r="I66" s="617"/>
      <c r="J66" s="1005" t="str">
        <f t="shared" si="2"/>
        <v/>
      </c>
    </row>
    <row r="67" spans="1:10" ht="25.5">
      <c r="A67" s="612"/>
      <c r="B67" s="605"/>
      <c r="C67" s="607"/>
      <c r="D67" s="608"/>
      <c r="E67" s="609"/>
      <c r="F67" s="1050"/>
      <c r="G67" s="616"/>
      <c r="H67" s="607" t="s">
        <v>3136</v>
      </c>
      <c r="I67" s="617"/>
      <c r="J67" s="1005" t="str">
        <f t="shared" si="2"/>
        <v/>
      </c>
    </row>
    <row r="68" spans="1:10" ht="25.5">
      <c r="A68" s="612"/>
      <c r="B68" s="605"/>
      <c r="C68" s="607"/>
      <c r="D68" s="608"/>
      <c r="E68" s="609"/>
      <c r="F68" s="1050"/>
      <c r="G68" s="616"/>
      <c r="H68" s="607" t="s">
        <v>3137</v>
      </c>
      <c r="I68" s="617"/>
      <c r="J68" s="1005" t="str">
        <f t="shared" si="2"/>
        <v/>
      </c>
    </row>
    <row r="69" spans="1:10" ht="25.5">
      <c r="A69" s="612"/>
      <c r="B69" s="605"/>
      <c r="C69" s="607"/>
      <c r="D69" s="608"/>
      <c r="E69" s="609"/>
      <c r="F69" s="1050"/>
      <c r="G69" s="616"/>
      <c r="H69" s="607" t="s">
        <v>3138</v>
      </c>
      <c r="I69" s="617"/>
      <c r="J69" s="1005" t="str">
        <f t="shared" si="2"/>
        <v/>
      </c>
    </row>
    <row r="70" spans="1:10" ht="25.5">
      <c r="A70" s="612"/>
      <c r="B70" s="605"/>
      <c r="C70" s="607"/>
      <c r="D70" s="608"/>
      <c r="E70" s="609"/>
      <c r="F70" s="1050"/>
      <c r="G70" s="616"/>
      <c r="H70" s="607" t="s">
        <v>3139</v>
      </c>
      <c r="I70" s="617"/>
      <c r="J70" s="1005" t="str">
        <f t="shared" ref="J70:J101" si="3">IF((ISBLANK(D70)),"",IF(G70&lt;=0,"CHYBNÁ CENA",""))</f>
        <v/>
      </c>
    </row>
    <row r="71" spans="1:10" ht="25.5">
      <c r="A71" s="612" t="s">
        <v>3182</v>
      </c>
      <c r="B71" s="605"/>
      <c r="C71" s="614" t="s">
        <v>1670</v>
      </c>
      <c r="D71" s="608" t="s">
        <v>2755</v>
      </c>
      <c r="E71" s="615">
        <v>2</v>
      </c>
      <c r="F71" s="1050"/>
      <c r="G71" s="616">
        <f>E71*F71</f>
        <v>0</v>
      </c>
      <c r="H71" s="607"/>
      <c r="I71" s="617"/>
      <c r="J71" s="1005" t="str">
        <f t="shared" si="3"/>
        <v>CHYBNÁ CENA</v>
      </c>
    </row>
    <row r="72" spans="1:10" ht="25.5">
      <c r="A72" s="612"/>
      <c r="B72" s="605"/>
      <c r="C72" s="607"/>
      <c r="D72" s="608"/>
      <c r="E72" s="609"/>
      <c r="F72" s="1050"/>
      <c r="G72" s="616"/>
      <c r="H72" s="607" t="s">
        <v>3134</v>
      </c>
      <c r="I72" s="617"/>
      <c r="J72" s="1005" t="str">
        <f t="shared" si="3"/>
        <v/>
      </c>
    </row>
    <row r="73" spans="1:10" ht="25.5">
      <c r="A73" s="612"/>
      <c r="B73" s="605"/>
      <c r="C73" s="607"/>
      <c r="D73" s="608"/>
      <c r="E73" s="609"/>
      <c r="F73" s="1050"/>
      <c r="G73" s="616"/>
      <c r="H73" s="607" t="s">
        <v>3135</v>
      </c>
      <c r="I73" s="617"/>
      <c r="J73" s="1005" t="str">
        <f t="shared" si="3"/>
        <v/>
      </c>
    </row>
    <row r="74" spans="1:10" ht="25.5">
      <c r="A74" s="612"/>
      <c r="B74" s="605"/>
      <c r="C74" s="607"/>
      <c r="D74" s="608"/>
      <c r="E74" s="609"/>
      <c r="F74" s="1050"/>
      <c r="G74" s="616"/>
      <c r="H74" s="607" t="s">
        <v>3136</v>
      </c>
      <c r="I74" s="617"/>
      <c r="J74" s="1005" t="str">
        <f t="shared" si="3"/>
        <v/>
      </c>
    </row>
    <row r="75" spans="1:10" ht="25.5">
      <c r="A75" s="612"/>
      <c r="B75" s="605"/>
      <c r="C75" s="607"/>
      <c r="D75" s="608"/>
      <c r="E75" s="609"/>
      <c r="F75" s="1050"/>
      <c r="G75" s="616"/>
      <c r="H75" s="607" t="s">
        <v>3137</v>
      </c>
      <c r="I75" s="617"/>
      <c r="J75" s="1005" t="str">
        <f t="shared" si="3"/>
        <v/>
      </c>
    </row>
    <row r="76" spans="1:10" ht="25.5">
      <c r="A76" s="612"/>
      <c r="B76" s="605"/>
      <c r="C76" s="607"/>
      <c r="D76" s="608"/>
      <c r="E76" s="609"/>
      <c r="F76" s="1050"/>
      <c r="G76" s="616"/>
      <c r="H76" s="607" t="s">
        <v>3138</v>
      </c>
      <c r="I76" s="617"/>
      <c r="J76" s="1005" t="str">
        <f t="shared" si="3"/>
        <v/>
      </c>
    </row>
    <row r="77" spans="1:10" ht="25.5">
      <c r="A77" s="612"/>
      <c r="B77" s="605"/>
      <c r="C77" s="607"/>
      <c r="D77" s="608"/>
      <c r="E77" s="609"/>
      <c r="F77" s="1050"/>
      <c r="G77" s="616"/>
      <c r="H77" s="607" t="s">
        <v>3139</v>
      </c>
      <c r="I77" s="617"/>
      <c r="J77" s="1005" t="str">
        <f t="shared" si="3"/>
        <v/>
      </c>
    </row>
    <row r="78" spans="1:10" ht="25.5">
      <c r="A78" s="612" t="s">
        <v>4030</v>
      </c>
      <c r="B78" s="605"/>
      <c r="C78" s="614" t="s">
        <v>1671</v>
      </c>
      <c r="D78" s="608" t="s">
        <v>2755</v>
      </c>
      <c r="E78" s="615">
        <v>10</v>
      </c>
      <c r="F78" s="1050"/>
      <c r="G78" s="616">
        <f>E78*F78</f>
        <v>0</v>
      </c>
      <c r="H78" s="607"/>
      <c r="I78" s="617"/>
      <c r="J78" s="1005" t="str">
        <f t="shared" si="3"/>
        <v>CHYBNÁ CENA</v>
      </c>
    </row>
    <row r="79" spans="1:10" ht="25.5">
      <c r="A79" s="612"/>
      <c r="B79" s="605"/>
      <c r="C79" s="607"/>
      <c r="D79" s="608"/>
      <c r="E79" s="609"/>
      <c r="F79" s="1050"/>
      <c r="G79" s="616"/>
      <c r="H79" s="607" t="s">
        <v>3134</v>
      </c>
      <c r="I79" s="617"/>
      <c r="J79" s="1005" t="str">
        <f t="shared" si="3"/>
        <v/>
      </c>
    </row>
    <row r="80" spans="1:10" ht="25.5">
      <c r="A80" s="612"/>
      <c r="B80" s="605"/>
      <c r="C80" s="607"/>
      <c r="D80" s="608"/>
      <c r="E80" s="609"/>
      <c r="F80" s="1050"/>
      <c r="G80" s="616"/>
      <c r="H80" s="607" t="s">
        <v>3135</v>
      </c>
      <c r="I80" s="617"/>
      <c r="J80" s="1005" t="str">
        <f t="shared" si="3"/>
        <v/>
      </c>
    </row>
    <row r="81" spans="1:10" ht="25.5">
      <c r="A81" s="612"/>
      <c r="B81" s="605"/>
      <c r="C81" s="607"/>
      <c r="D81" s="608"/>
      <c r="E81" s="609"/>
      <c r="F81" s="1050"/>
      <c r="G81" s="616"/>
      <c r="H81" s="607" t="s">
        <v>3136</v>
      </c>
      <c r="I81" s="617"/>
      <c r="J81" s="1005" t="str">
        <f t="shared" si="3"/>
        <v/>
      </c>
    </row>
    <row r="82" spans="1:10" ht="25.5">
      <c r="A82" s="612"/>
      <c r="B82" s="605"/>
      <c r="C82" s="607"/>
      <c r="D82" s="608"/>
      <c r="E82" s="609"/>
      <c r="F82" s="1050"/>
      <c r="G82" s="616"/>
      <c r="H82" s="607" t="s">
        <v>3137</v>
      </c>
      <c r="I82" s="617"/>
      <c r="J82" s="1005" t="str">
        <f t="shared" si="3"/>
        <v/>
      </c>
    </row>
    <row r="83" spans="1:10" ht="25.5">
      <c r="A83" s="612"/>
      <c r="B83" s="605"/>
      <c r="C83" s="607"/>
      <c r="D83" s="608"/>
      <c r="E83" s="609"/>
      <c r="F83" s="1050"/>
      <c r="G83" s="616"/>
      <c r="H83" s="607" t="s">
        <v>3138</v>
      </c>
      <c r="I83" s="617"/>
      <c r="J83" s="1005" t="str">
        <f t="shared" si="3"/>
        <v/>
      </c>
    </row>
    <row r="84" spans="1:10" ht="25.5">
      <c r="A84" s="612"/>
      <c r="B84" s="605"/>
      <c r="C84" s="607"/>
      <c r="D84" s="608"/>
      <c r="E84" s="609"/>
      <c r="F84" s="1050"/>
      <c r="G84" s="616"/>
      <c r="H84" s="607" t="s">
        <v>3139</v>
      </c>
      <c r="I84" s="617"/>
      <c r="J84" s="1005" t="str">
        <f t="shared" si="3"/>
        <v/>
      </c>
    </row>
    <row r="85" spans="1:10">
      <c r="A85" s="612" t="s">
        <v>4031</v>
      </c>
      <c r="B85" s="605"/>
      <c r="C85" s="614" t="s">
        <v>1672</v>
      </c>
      <c r="D85" s="608" t="s">
        <v>2755</v>
      </c>
      <c r="E85" s="615">
        <v>4</v>
      </c>
      <c r="F85" s="1050"/>
      <c r="G85" s="616">
        <f>E85*F85</f>
        <v>0</v>
      </c>
      <c r="H85" s="607"/>
      <c r="I85" s="617"/>
      <c r="J85" s="1005" t="str">
        <f t="shared" si="3"/>
        <v>CHYBNÁ CENA</v>
      </c>
    </row>
    <row r="86" spans="1:10" ht="25.5">
      <c r="A86" s="612"/>
      <c r="B86" s="605"/>
      <c r="C86" s="607"/>
      <c r="D86" s="608"/>
      <c r="E86" s="609"/>
      <c r="F86" s="1050"/>
      <c r="G86" s="616"/>
      <c r="H86" s="607" t="s">
        <v>3135</v>
      </c>
      <c r="I86" s="617"/>
      <c r="J86" s="1005" t="str">
        <f t="shared" si="3"/>
        <v/>
      </c>
    </row>
    <row r="87" spans="1:10" ht="25.5">
      <c r="A87" s="612"/>
      <c r="B87" s="605"/>
      <c r="C87" s="607"/>
      <c r="D87" s="608"/>
      <c r="E87" s="609"/>
      <c r="F87" s="1050"/>
      <c r="G87" s="616"/>
      <c r="H87" s="607" t="s">
        <v>3138</v>
      </c>
      <c r="I87" s="617"/>
      <c r="J87" s="1005" t="str">
        <f t="shared" si="3"/>
        <v/>
      </c>
    </row>
    <row r="88" spans="1:10">
      <c r="A88" s="612" t="s">
        <v>4032</v>
      </c>
      <c r="B88" s="605"/>
      <c r="C88" s="614" t="s">
        <v>1673</v>
      </c>
      <c r="D88" s="608" t="s">
        <v>2755</v>
      </c>
      <c r="E88" s="615">
        <v>2</v>
      </c>
      <c r="F88" s="1050"/>
      <c r="G88" s="616">
        <f>E88*F88</f>
        <v>0</v>
      </c>
      <c r="H88" s="607"/>
      <c r="I88" s="617"/>
      <c r="J88" s="1005" t="str">
        <f t="shared" si="3"/>
        <v>CHYBNÁ CENA</v>
      </c>
    </row>
    <row r="89" spans="1:10" ht="25.5">
      <c r="A89" s="612"/>
      <c r="B89" s="605"/>
      <c r="C89" s="607"/>
      <c r="D89" s="608"/>
      <c r="E89" s="609"/>
      <c r="F89" s="1050"/>
      <c r="G89" s="616"/>
      <c r="H89" s="607" t="s">
        <v>3135</v>
      </c>
      <c r="I89" s="617"/>
      <c r="J89" s="1005" t="str">
        <f t="shared" si="3"/>
        <v/>
      </c>
    </row>
    <row r="90" spans="1:10" ht="25.5">
      <c r="A90" s="612"/>
      <c r="B90" s="605"/>
      <c r="C90" s="607"/>
      <c r="D90" s="608"/>
      <c r="E90" s="609"/>
      <c r="F90" s="1050"/>
      <c r="G90" s="616"/>
      <c r="H90" s="607" t="s">
        <v>3138</v>
      </c>
      <c r="I90" s="617"/>
      <c r="J90" s="1005" t="str">
        <f t="shared" si="3"/>
        <v/>
      </c>
    </row>
    <row r="91" spans="1:10" ht="25.5">
      <c r="A91" s="612" t="s">
        <v>4794</v>
      </c>
      <c r="B91" s="605"/>
      <c r="C91" s="607" t="s">
        <v>1674</v>
      </c>
      <c r="D91" s="608" t="s">
        <v>2755</v>
      </c>
      <c r="E91" s="615">
        <v>6</v>
      </c>
      <c r="F91" s="1050"/>
      <c r="G91" s="616">
        <f>E91*F91</f>
        <v>0</v>
      </c>
      <c r="H91" s="607"/>
      <c r="I91" s="617"/>
      <c r="J91" s="1005" t="str">
        <f t="shared" si="3"/>
        <v>CHYBNÁ CENA</v>
      </c>
    </row>
    <row r="92" spans="1:10" ht="25.5">
      <c r="A92" s="612" t="s">
        <v>4795</v>
      </c>
      <c r="B92" s="605"/>
      <c r="C92" s="607" t="s">
        <v>1675</v>
      </c>
      <c r="D92" s="608" t="s">
        <v>2755</v>
      </c>
      <c r="E92" s="615">
        <v>8</v>
      </c>
      <c r="F92" s="1050"/>
      <c r="G92" s="616">
        <f>E92*F92</f>
        <v>0</v>
      </c>
      <c r="H92" s="607"/>
      <c r="I92" s="617"/>
      <c r="J92" s="1005" t="str">
        <f t="shared" si="3"/>
        <v>CHYBNÁ CENA</v>
      </c>
    </row>
    <row r="93" spans="1:10" ht="38.25">
      <c r="A93" s="612" t="s">
        <v>4796</v>
      </c>
      <c r="B93" s="605"/>
      <c r="C93" s="607" t="s">
        <v>524</v>
      </c>
      <c r="D93" s="608" t="s">
        <v>2755</v>
      </c>
      <c r="E93" s="615">
        <v>2</v>
      </c>
      <c r="F93" s="1050"/>
      <c r="G93" s="616">
        <f>E93*F93</f>
        <v>0</v>
      </c>
      <c r="H93" s="607"/>
      <c r="I93" s="617"/>
      <c r="J93" s="1005" t="str">
        <f t="shared" si="3"/>
        <v>CHYBNÁ CENA</v>
      </c>
    </row>
    <row r="94" spans="1:10">
      <c r="A94" s="612" t="s">
        <v>4797</v>
      </c>
      <c r="B94" s="605"/>
      <c r="C94" s="607" t="s">
        <v>525</v>
      </c>
      <c r="D94" s="608" t="s">
        <v>3792</v>
      </c>
      <c r="E94" s="615">
        <v>80</v>
      </c>
      <c r="F94" s="1050"/>
      <c r="G94" s="616">
        <f>E94*F94</f>
        <v>0</v>
      </c>
      <c r="H94" s="607"/>
      <c r="I94" s="617"/>
      <c r="J94" s="1005" t="str">
        <f t="shared" si="3"/>
        <v>CHYBNÁ CENA</v>
      </c>
    </row>
    <row r="95" spans="1:10">
      <c r="A95" s="612"/>
      <c r="B95" s="605"/>
      <c r="C95" s="607"/>
      <c r="D95" s="608"/>
      <c r="E95" s="609"/>
      <c r="F95" s="1050"/>
      <c r="G95" s="616"/>
      <c r="H95" s="607"/>
      <c r="I95" s="617"/>
      <c r="J95" s="1005" t="str">
        <f t="shared" si="3"/>
        <v/>
      </c>
    </row>
    <row r="96" spans="1:10">
      <c r="A96" s="604" t="s">
        <v>1825</v>
      </c>
      <c r="B96" s="605"/>
      <c r="C96" s="606" t="s">
        <v>1826</v>
      </c>
      <c r="D96" s="608"/>
      <c r="E96" s="609"/>
      <c r="F96" s="1050"/>
      <c r="G96" s="616"/>
      <c r="H96" s="607"/>
      <c r="I96" s="617"/>
      <c r="J96" s="1005" t="str">
        <f t="shared" si="3"/>
        <v/>
      </c>
    </row>
    <row r="97" spans="1:10" ht="114.75">
      <c r="A97" s="612"/>
      <c r="B97" s="605"/>
      <c r="C97" s="607"/>
      <c r="D97" s="608"/>
      <c r="E97" s="609"/>
      <c r="F97" s="1050"/>
      <c r="G97" s="616"/>
      <c r="H97" s="607" t="s">
        <v>2582</v>
      </c>
      <c r="I97" s="617"/>
      <c r="J97" s="1005" t="str">
        <f t="shared" si="3"/>
        <v/>
      </c>
    </row>
    <row r="98" spans="1:10">
      <c r="A98" s="612" t="s">
        <v>2583</v>
      </c>
      <c r="B98" s="605"/>
      <c r="C98" s="621"/>
      <c r="D98" s="608"/>
      <c r="E98" s="609"/>
      <c r="F98" s="1050"/>
      <c r="G98" s="616"/>
      <c r="H98" s="607"/>
      <c r="I98" s="617"/>
      <c r="J98" s="1005" t="str">
        <f t="shared" si="3"/>
        <v/>
      </c>
    </row>
    <row r="99" spans="1:10" ht="25.5">
      <c r="A99" s="612" t="s">
        <v>2585</v>
      </c>
      <c r="B99" s="605"/>
      <c r="C99" s="606" t="s">
        <v>2584</v>
      </c>
      <c r="D99" s="608"/>
      <c r="E99" s="609"/>
      <c r="F99" s="1050"/>
      <c r="G99" s="616"/>
      <c r="H99" s="607"/>
      <c r="I99" s="617"/>
      <c r="J99" s="1005" t="str">
        <f t="shared" si="3"/>
        <v/>
      </c>
    </row>
    <row r="100" spans="1:10" ht="63.75">
      <c r="A100" s="612"/>
      <c r="B100" s="605"/>
      <c r="C100" s="614" t="s">
        <v>1676</v>
      </c>
      <c r="D100" s="608" t="s">
        <v>4492</v>
      </c>
      <c r="E100" s="615">
        <v>51700</v>
      </c>
      <c r="F100" s="1050"/>
      <c r="G100" s="616">
        <f>E100*F100</f>
        <v>0</v>
      </c>
      <c r="H100" s="607" t="s">
        <v>1883</v>
      </c>
      <c r="I100" s="617"/>
      <c r="J100" s="1005" t="str">
        <f t="shared" si="3"/>
        <v>CHYBNÁ CENA</v>
      </c>
    </row>
    <row r="101" spans="1:10">
      <c r="A101" s="612" t="s">
        <v>2588</v>
      </c>
      <c r="B101" s="605"/>
      <c r="C101" s="621"/>
      <c r="D101" s="608"/>
      <c r="E101" s="615"/>
      <c r="F101" s="1050"/>
      <c r="G101" s="616"/>
      <c r="H101" s="607"/>
      <c r="I101" s="617"/>
      <c r="J101" s="1005" t="str">
        <f t="shared" si="3"/>
        <v/>
      </c>
    </row>
    <row r="102" spans="1:10" ht="63.75">
      <c r="A102" s="612"/>
      <c r="B102" s="605"/>
      <c r="C102" s="614" t="s">
        <v>1677</v>
      </c>
      <c r="D102" s="608" t="s">
        <v>4492</v>
      </c>
      <c r="E102" s="615">
        <v>130</v>
      </c>
      <c r="F102" s="1050"/>
      <c r="G102" s="616">
        <f>E102*F102</f>
        <v>0</v>
      </c>
      <c r="H102" s="607" t="s">
        <v>1883</v>
      </c>
      <c r="I102" s="617"/>
      <c r="J102" s="1005" t="str">
        <f t="shared" ref="J102:J133" si="4">IF((ISBLANK(D102)),"",IF(G102&lt;=0,"CHYBNÁ CENA",""))</f>
        <v>CHYBNÁ CENA</v>
      </c>
    </row>
    <row r="103" spans="1:10">
      <c r="A103" s="612"/>
      <c r="B103" s="605"/>
      <c r="C103" s="614"/>
      <c r="D103" s="608"/>
      <c r="E103" s="615"/>
      <c r="F103" s="1050"/>
      <c r="G103" s="616"/>
      <c r="H103" s="607"/>
      <c r="I103" s="617"/>
      <c r="J103" s="1005" t="str">
        <f t="shared" si="4"/>
        <v/>
      </c>
    </row>
    <row r="104" spans="1:10">
      <c r="A104" s="612"/>
      <c r="B104" s="605"/>
      <c r="C104" s="614" t="s">
        <v>1678</v>
      </c>
      <c r="D104" s="608"/>
      <c r="E104" s="615"/>
      <c r="F104" s="1050"/>
      <c r="G104" s="616"/>
      <c r="H104" s="607"/>
      <c r="I104" s="617"/>
      <c r="J104" s="1005" t="str">
        <f t="shared" si="4"/>
        <v/>
      </c>
    </row>
    <row r="105" spans="1:10">
      <c r="A105" s="612"/>
      <c r="B105" s="605"/>
      <c r="C105" s="607"/>
      <c r="D105" s="608"/>
      <c r="E105" s="615"/>
      <c r="F105" s="1050"/>
      <c r="G105" s="616"/>
      <c r="H105" s="607"/>
      <c r="I105" s="617"/>
      <c r="J105" s="1005" t="str">
        <f t="shared" si="4"/>
        <v/>
      </c>
    </row>
    <row r="106" spans="1:10">
      <c r="A106" s="612"/>
      <c r="B106" s="605"/>
      <c r="C106" s="607"/>
      <c r="D106" s="608"/>
      <c r="E106" s="615"/>
      <c r="F106" s="1050"/>
      <c r="G106" s="616"/>
      <c r="H106" s="607"/>
      <c r="I106" s="617"/>
      <c r="J106" s="1005" t="str">
        <f t="shared" si="4"/>
        <v/>
      </c>
    </row>
    <row r="107" spans="1:10">
      <c r="A107" s="612"/>
      <c r="B107" s="605"/>
      <c r="C107" s="607"/>
      <c r="D107" s="608"/>
      <c r="E107" s="615"/>
      <c r="F107" s="1050"/>
      <c r="G107" s="616"/>
      <c r="H107" s="607"/>
      <c r="I107" s="617"/>
      <c r="J107" s="1005" t="str">
        <f t="shared" si="4"/>
        <v/>
      </c>
    </row>
    <row r="108" spans="1:10">
      <c r="A108" s="612" t="s">
        <v>1896</v>
      </c>
      <c r="B108" s="605"/>
      <c r="C108" s="606" t="s">
        <v>1679</v>
      </c>
      <c r="D108" s="608"/>
      <c r="E108" s="615"/>
      <c r="F108" s="1050"/>
      <c r="G108" s="616"/>
      <c r="H108" s="607"/>
      <c r="I108" s="617"/>
      <c r="J108" s="1005" t="str">
        <f t="shared" si="4"/>
        <v/>
      </c>
    </row>
    <row r="109" spans="1:10">
      <c r="A109" s="612" t="s">
        <v>1898</v>
      </c>
      <c r="B109" s="605"/>
      <c r="C109" s="614" t="s">
        <v>1680</v>
      </c>
      <c r="D109" s="608" t="s">
        <v>4492</v>
      </c>
      <c r="E109" s="615">
        <v>66800</v>
      </c>
      <c r="F109" s="1050"/>
      <c r="G109" s="616">
        <f>E109*F109</f>
        <v>0</v>
      </c>
      <c r="H109" s="607"/>
      <c r="I109" s="617"/>
      <c r="J109" s="1005" t="str">
        <f t="shared" si="4"/>
        <v>CHYBNÁ CENA</v>
      </c>
    </row>
    <row r="110" spans="1:10" ht="63.75">
      <c r="A110" s="612"/>
      <c r="B110" s="605"/>
      <c r="C110" s="607"/>
      <c r="D110" s="608"/>
      <c r="E110" s="615"/>
      <c r="F110" s="1050"/>
      <c r="G110" s="616"/>
      <c r="H110" s="607" t="s">
        <v>1883</v>
      </c>
      <c r="I110" s="617"/>
      <c r="J110" s="1005" t="str">
        <f t="shared" si="4"/>
        <v/>
      </c>
    </row>
    <row r="111" spans="1:10">
      <c r="A111" s="612" t="s">
        <v>28</v>
      </c>
      <c r="B111" s="605"/>
      <c r="C111" s="614" t="s">
        <v>1681</v>
      </c>
      <c r="D111" s="608" t="s">
        <v>4492</v>
      </c>
      <c r="E111" s="615">
        <v>140</v>
      </c>
      <c r="F111" s="1050"/>
      <c r="G111" s="616">
        <f>E111*F111</f>
        <v>0</v>
      </c>
      <c r="H111" s="607"/>
      <c r="I111" s="617"/>
      <c r="J111" s="1005" t="str">
        <f t="shared" si="4"/>
        <v>CHYBNÁ CENA</v>
      </c>
    </row>
    <row r="112" spans="1:10">
      <c r="A112" s="612"/>
      <c r="B112" s="605"/>
      <c r="C112" s="607"/>
      <c r="D112" s="608"/>
      <c r="E112" s="615"/>
      <c r="F112" s="1050"/>
      <c r="G112" s="616"/>
      <c r="H112" s="607"/>
      <c r="I112" s="617"/>
      <c r="J112" s="1005" t="str">
        <f t="shared" si="4"/>
        <v/>
      </c>
    </row>
    <row r="113" spans="1:10" ht="38.25">
      <c r="A113" s="612" t="s">
        <v>31</v>
      </c>
      <c r="B113" s="605"/>
      <c r="C113" s="614" t="s">
        <v>1682</v>
      </c>
      <c r="D113" s="622" t="s">
        <v>3792</v>
      </c>
      <c r="E113" s="615">
        <v>1</v>
      </c>
      <c r="F113" s="1050"/>
      <c r="G113" s="616">
        <f>E113*F113</f>
        <v>0</v>
      </c>
      <c r="H113" s="607"/>
      <c r="I113" s="617"/>
      <c r="J113" s="1005" t="str">
        <f t="shared" si="4"/>
        <v>CHYBNÁ CENA</v>
      </c>
    </row>
    <row r="114" spans="1:10">
      <c r="A114" s="612"/>
      <c r="B114" s="605"/>
      <c r="C114" s="614"/>
      <c r="D114" s="608"/>
      <c r="E114" s="615"/>
      <c r="F114" s="1050"/>
      <c r="G114" s="616"/>
      <c r="H114" s="607"/>
      <c r="I114" s="617"/>
      <c r="J114" s="1005" t="str">
        <f t="shared" si="4"/>
        <v/>
      </c>
    </row>
    <row r="115" spans="1:10" ht="38.25">
      <c r="A115" s="612" t="s">
        <v>33</v>
      </c>
      <c r="B115" s="605"/>
      <c r="C115" s="614" t="s">
        <v>1683</v>
      </c>
      <c r="D115" s="622" t="s">
        <v>3792</v>
      </c>
      <c r="E115" s="615">
        <v>2</v>
      </c>
      <c r="F115" s="1050"/>
      <c r="G115" s="616">
        <f>E115*F115</f>
        <v>0</v>
      </c>
      <c r="H115" s="607"/>
      <c r="I115" s="617"/>
      <c r="J115" s="1005" t="str">
        <f t="shared" si="4"/>
        <v>CHYBNÁ CENA</v>
      </c>
    </row>
    <row r="116" spans="1:10">
      <c r="A116" s="612"/>
      <c r="B116" s="605"/>
      <c r="C116" s="614"/>
      <c r="D116" s="608"/>
      <c r="E116" s="615"/>
      <c r="F116" s="1050"/>
      <c r="G116" s="616"/>
      <c r="H116" s="607"/>
      <c r="I116" s="617"/>
      <c r="J116" s="1005" t="str">
        <f t="shared" si="4"/>
        <v/>
      </c>
    </row>
    <row r="117" spans="1:10" ht="38.25">
      <c r="A117" s="612" t="s">
        <v>35</v>
      </c>
      <c r="B117" s="605"/>
      <c r="C117" s="614" t="s">
        <v>1684</v>
      </c>
      <c r="D117" s="622" t="s">
        <v>3792</v>
      </c>
      <c r="E117" s="615">
        <v>2</v>
      </c>
      <c r="F117" s="1050"/>
      <c r="G117" s="616">
        <f>E117*F117</f>
        <v>0</v>
      </c>
      <c r="H117" s="607"/>
      <c r="I117" s="617"/>
      <c r="J117" s="1005" t="str">
        <f t="shared" si="4"/>
        <v>CHYBNÁ CENA</v>
      </c>
    </row>
    <row r="118" spans="1:10">
      <c r="A118" s="612"/>
      <c r="B118" s="605"/>
      <c r="C118" s="607"/>
      <c r="D118" s="608"/>
      <c r="E118" s="615"/>
      <c r="F118" s="1050"/>
      <c r="G118" s="616"/>
      <c r="H118" s="607"/>
      <c r="I118" s="617"/>
      <c r="J118" s="1005" t="str">
        <f t="shared" si="4"/>
        <v/>
      </c>
    </row>
    <row r="119" spans="1:10" ht="38.25">
      <c r="A119" s="612" t="s">
        <v>37</v>
      </c>
      <c r="B119" s="605"/>
      <c r="C119" s="614" t="s">
        <v>1685</v>
      </c>
      <c r="D119" s="622" t="s">
        <v>3792</v>
      </c>
      <c r="E119" s="615">
        <v>1</v>
      </c>
      <c r="F119" s="1050"/>
      <c r="G119" s="616">
        <f>E119*F119</f>
        <v>0</v>
      </c>
      <c r="H119" s="607"/>
      <c r="I119" s="617"/>
      <c r="J119" s="1005" t="str">
        <f t="shared" si="4"/>
        <v>CHYBNÁ CENA</v>
      </c>
    </row>
    <row r="120" spans="1:10">
      <c r="A120" s="612"/>
      <c r="B120" s="605"/>
      <c r="C120" s="607"/>
      <c r="D120" s="608"/>
      <c r="E120" s="615"/>
      <c r="F120" s="1050"/>
      <c r="G120" s="616"/>
      <c r="H120" s="607"/>
      <c r="I120" s="617"/>
      <c r="J120" s="1005" t="str">
        <f t="shared" si="4"/>
        <v/>
      </c>
    </row>
    <row r="121" spans="1:10">
      <c r="A121" s="612" t="s">
        <v>40</v>
      </c>
      <c r="B121" s="605"/>
      <c r="C121" s="607" t="s">
        <v>1686</v>
      </c>
      <c r="D121" s="608" t="s">
        <v>4492</v>
      </c>
      <c r="E121" s="615">
        <v>1200</v>
      </c>
      <c r="F121" s="1050"/>
      <c r="G121" s="616">
        <f>E121*F121</f>
        <v>0</v>
      </c>
      <c r="H121" s="607"/>
      <c r="I121" s="617"/>
      <c r="J121" s="1005" t="str">
        <f t="shared" si="4"/>
        <v>CHYBNÁ CENA</v>
      </c>
    </row>
    <row r="122" spans="1:10">
      <c r="A122" s="612"/>
      <c r="B122" s="605"/>
      <c r="C122" s="607"/>
      <c r="D122" s="608"/>
      <c r="E122" s="615"/>
      <c r="F122" s="1050"/>
      <c r="G122" s="616"/>
      <c r="H122" s="607"/>
      <c r="I122" s="617"/>
      <c r="J122" s="1005" t="str">
        <f t="shared" si="4"/>
        <v/>
      </c>
    </row>
    <row r="123" spans="1:10" ht="25.5">
      <c r="A123" s="612" t="s">
        <v>42</v>
      </c>
      <c r="B123" s="605"/>
      <c r="C123" s="607" t="s">
        <v>1687</v>
      </c>
      <c r="D123" s="608" t="s">
        <v>4492</v>
      </c>
      <c r="E123" s="615">
        <v>350</v>
      </c>
      <c r="F123" s="1050"/>
      <c r="G123" s="616">
        <f>E123*F123</f>
        <v>0</v>
      </c>
      <c r="H123" s="607"/>
      <c r="I123" s="617"/>
      <c r="J123" s="1005" t="str">
        <f t="shared" si="4"/>
        <v>CHYBNÁ CENA</v>
      </c>
    </row>
    <row r="124" spans="1:10">
      <c r="A124" s="612"/>
      <c r="B124" s="605"/>
      <c r="C124" s="607"/>
      <c r="D124" s="608"/>
      <c r="E124" s="615"/>
      <c r="F124" s="1050"/>
      <c r="G124" s="616"/>
      <c r="H124" s="607"/>
      <c r="I124" s="617"/>
      <c r="J124" s="1005" t="str">
        <f t="shared" si="4"/>
        <v/>
      </c>
    </row>
    <row r="125" spans="1:10">
      <c r="A125" s="612" t="s">
        <v>818</v>
      </c>
      <c r="B125" s="605"/>
      <c r="C125" s="606" t="s">
        <v>1688</v>
      </c>
      <c r="D125" s="608"/>
      <c r="E125" s="615"/>
      <c r="F125" s="1050"/>
      <c r="G125" s="616"/>
      <c r="H125" s="607"/>
      <c r="I125" s="617"/>
      <c r="J125" s="1005" t="str">
        <f t="shared" si="4"/>
        <v/>
      </c>
    </row>
    <row r="126" spans="1:10">
      <c r="A126" s="612" t="s">
        <v>820</v>
      </c>
      <c r="B126" s="605"/>
      <c r="C126" s="607" t="s">
        <v>831</v>
      </c>
      <c r="D126" s="608" t="s">
        <v>4492</v>
      </c>
      <c r="E126" s="615">
        <v>12</v>
      </c>
      <c r="F126" s="1050"/>
      <c r="G126" s="616">
        <f>E126*F126</f>
        <v>0</v>
      </c>
      <c r="H126" s="607"/>
      <c r="I126" s="617"/>
      <c r="J126" s="1005" t="str">
        <f t="shared" si="4"/>
        <v>CHYBNÁ CENA</v>
      </c>
    </row>
    <row r="127" spans="1:10">
      <c r="A127" s="623" t="s">
        <v>2812</v>
      </c>
      <c r="B127" s="605"/>
      <c r="C127" s="614" t="s">
        <v>1689</v>
      </c>
      <c r="D127" s="608" t="s">
        <v>4492</v>
      </c>
      <c r="E127" s="615">
        <v>36</v>
      </c>
      <c r="F127" s="1050"/>
      <c r="G127" s="616">
        <f>E127*F127</f>
        <v>0</v>
      </c>
      <c r="H127" s="607"/>
      <c r="I127" s="617"/>
      <c r="J127" s="1005" t="str">
        <f t="shared" si="4"/>
        <v>CHYBNÁ CENA</v>
      </c>
    </row>
    <row r="128" spans="1:10">
      <c r="A128" s="612"/>
      <c r="B128" s="605"/>
      <c r="C128" s="607"/>
      <c r="D128" s="608"/>
      <c r="E128" s="615"/>
      <c r="F128" s="1050"/>
      <c r="G128" s="616"/>
      <c r="H128" s="607"/>
      <c r="I128" s="617"/>
      <c r="J128" s="1005" t="str">
        <f t="shared" si="4"/>
        <v/>
      </c>
    </row>
    <row r="129" spans="1:10">
      <c r="A129" s="612" t="s">
        <v>822</v>
      </c>
      <c r="B129" s="605"/>
      <c r="C129" s="606" t="s">
        <v>3883</v>
      </c>
      <c r="D129" s="608"/>
      <c r="E129" s="615"/>
      <c r="F129" s="1050"/>
      <c r="G129" s="616"/>
      <c r="H129" s="607"/>
      <c r="I129" s="617"/>
      <c r="J129" s="1005" t="str">
        <f t="shared" si="4"/>
        <v/>
      </c>
    </row>
    <row r="130" spans="1:10" ht="25.5">
      <c r="A130" s="612" t="s">
        <v>824</v>
      </c>
      <c r="B130" s="605"/>
      <c r="C130" s="607" t="s">
        <v>3893</v>
      </c>
      <c r="D130" s="608" t="s">
        <v>4492</v>
      </c>
      <c r="E130" s="615">
        <v>32</v>
      </c>
      <c r="F130" s="1050"/>
      <c r="G130" s="616">
        <f>E130*F130</f>
        <v>0</v>
      </c>
      <c r="H130" s="607"/>
      <c r="I130" s="617"/>
      <c r="J130" s="1005" t="str">
        <f t="shared" si="4"/>
        <v>CHYBNÁ CENA</v>
      </c>
    </row>
    <row r="131" spans="1:10" ht="25.5">
      <c r="A131" s="612"/>
      <c r="B131" s="605"/>
      <c r="C131" s="607"/>
      <c r="D131" s="608"/>
      <c r="E131" s="609"/>
      <c r="F131" s="1050"/>
      <c r="G131" s="616"/>
      <c r="H131" s="607" t="s">
        <v>3886</v>
      </c>
      <c r="I131" s="617"/>
      <c r="J131" s="1005" t="str">
        <f t="shared" si="4"/>
        <v/>
      </c>
    </row>
    <row r="132" spans="1:10" ht="25.5">
      <c r="A132" s="612"/>
      <c r="B132" s="605"/>
      <c r="C132" s="607"/>
      <c r="D132" s="608"/>
      <c r="E132" s="609"/>
      <c r="F132" s="1050"/>
      <c r="G132" s="616"/>
      <c r="H132" s="607" t="s">
        <v>3887</v>
      </c>
      <c r="I132" s="617"/>
      <c r="J132" s="1005" t="str">
        <f t="shared" si="4"/>
        <v/>
      </c>
    </row>
    <row r="133" spans="1:10" ht="25.5">
      <c r="A133" s="612"/>
      <c r="B133" s="605"/>
      <c r="C133" s="607"/>
      <c r="D133" s="608"/>
      <c r="E133" s="609"/>
      <c r="F133" s="1050"/>
      <c r="G133" s="616"/>
      <c r="H133" s="607" t="s">
        <v>3888</v>
      </c>
      <c r="I133" s="617"/>
      <c r="J133" s="1005" t="str">
        <f t="shared" si="4"/>
        <v/>
      </c>
    </row>
    <row r="134" spans="1:10" ht="25.5">
      <c r="A134" s="612"/>
      <c r="B134" s="605"/>
      <c r="C134" s="607"/>
      <c r="D134" s="608"/>
      <c r="E134" s="609"/>
      <c r="F134" s="1050"/>
      <c r="G134" s="616"/>
      <c r="H134" s="607" t="s">
        <v>3889</v>
      </c>
      <c r="I134" s="617"/>
      <c r="J134" s="1005" t="str">
        <f t="shared" ref="J134:J165" si="5">IF((ISBLANK(D134)),"",IF(G134&lt;=0,"CHYBNÁ CENA",""))</f>
        <v/>
      </c>
    </row>
    <row r="135" spans="1:10" ht="25.5">
      <c r="A135" s="612"/>
      <c r="B135" s="605"/>
      <c r="C135" s="607"/>
      <c r="D135" s="608"/>
      <c r="E135" s="609"/>
      <c r="F135" s="1050"/>
      <c r="G135" s="616"/>
      <c r="H135" s="607" t="s">
        <v>3890</v>
      </c>
      <c r="I135" s="617"/>
      <c r="J135" s="1005" t="str">
        <f t="shared" si="5"/>
        <v/>
      </c>
    </row>
    <row r="136" spans="1:10" ht="25.5">
      <c r="A136" s="612"/>
      <c r="B136" s="605"/>
      <c r="C136" s="607"/>
      <c r="D136" s="608"/>
      <c r="E136" s="609"/>
      <c r="F136" s="1050"/>
      <c r="G136" s="616"/>
      <c r="H136" s="607" t="s">
        <v>3891</v>
      </c>
      <c r="I136" s="617"/>
      <c r="J136" s="1005" t="str">
        <f t="shared" si="5"/>
        <v/>
      </c>
    </row>
    <row r="137" spans="1:10" ht="25.5">
      <c r="A137" s="612" t="s">
        <v>826</v>
      </c>
      <c r="B137" s="605"/>
      <c r="C137" s="614" t="s">
        <v>3895</v>
      </c>
      <c r="D137" s="608" t="s">
        <v>4492</v>
      </c>
      <c r="E137" s="615">
        <v>224</v>
      </c>
      <c r="F137" s="1050"/>
      <c r="G137" s="616">
        <f>E137*F137</f>
        <v>0</v>
      </c>
      <c r="H137" s="607"/>
      <c r="I137" s="617"/>
      <c r="J137" s="1005" t="str">
        <f t="shared" si="5"/>
        <v>CHYBNÁ CENA</v>
      </c>
    </row>
    <row r="138" spans="1:10">
      <c r="A138" s="612"/>
      <c r="B138" s="605"/>
      <c r="C138" s="607"/>
      <c r="D138" s="608"/>
      <c r="E138" s="615"/>
      <c r="F138" s="1050"/>
      <c r="G138" s="616"/>
      <c r="H138" s="607"/>
      <c r="I138" s="617"/>
      <c r="J138" s="1005" t="str">
        <f t="shared" si="5"/>
        <v/>
      </c>
    </row>
    <row r="139" spans="1:10" ht="25.5">
      <c r="A139" s="612" t="s">
        <v>828</v>
      </c>
      <c r="B139" s="605"/>
      <c r="C139" s="614" t="s">
        <v>3897</v>
      </c>
      <c r="D139" s="608" t="s">
        <v>4492</v>
      </c>
      <c r="E139" s="615">
        <v>314</v>
      </c>
      <c r="F139" s="1050"/>
      <c r="G139" s="616">
        <f>E139*F139</f>
        <v>0</v>
      </c>
      <c r="H139" s="607"/>
      <c r="I139" s="617"/>
      <c r="J139" s="1005" t="str">
        <f t="shared" si="5"/>
        <v>CHYBNÁ CENA</v>
      </c>
    </row>
    <row r="140" spans="1:10">
      <c r="A140" s="612"/>
      <c r="B140" s="605"/>
      <c r="C140" s="607"/>
      <c r="D140" s="608"/>
      <c r="E140" s="615"/>
      <c r="F140" s="1050"/>
      <c r="G140" s="616"/>
      <c r="H140" s="607"/>
      <c r="I140" s="617"/>
      <c r="J140" s="1005" t="str">
        <f t="shared" si="5"/>
        <v/>
      </c>
    </row>
    <row r="141" spans="1:10" ht="51">
      <c r="A141" s="612" t="s">
        <v>830</v>
      </c>
      <c r="B141" s="605"/>
      <c r="C141" s="614" t="s">
        <v>3905</v>
      </c>
      <c r="D141" s="622" t="s">
        <v>3792</v>
      </c>
      <c r="E141" s="615">
        <v>14</v>
      </c>
      <c r="F141" s="1050"/>
      <c r="G141" s="616">
        <f>E141*F141</f>
        <v>0</v>
      </c>
      <c r="H141" s="607"/>
      <c r="I141" s="617"/>
      <c r="J141" s="1005" t="str">
        <f t="shared" si="5"/>
        <v>CHYBNÁ CENA</v>
      </c>
    </row>
    <row r="142" spans="1:10">
      <c r="A142" s="612"/>
      <c r="B142" s="605"/>
      <c r="C142" s="607"/>
      <c r="D142" s="608"/>
      <c r="E142" s="615"/>
      <c r="F142" s="1050"/>
      <c r="G142" s="616"/>
      <c r="H142" s="607"/>
      <c r="I142" s="617"/>
      <c r="J142" s="1005" t="str">
        <f t="shared" si="5"/>
        <v/>
      </c>
    </row>
    <row r="143" spans="1:10">
      <c r="A143" s="612" t="s">
        <v>832</v>
      </c>
      <c r="B143" s="605"/>
      <c r="C143" s="614" t="s">
        <v>3907</v>
      </c>
      <c r="D143" s="608" t="s">
        <v>4492</v>
      </c>
      <c r="E143" s="615">
        <v>22</v>
      </c>
      <c r="F143" s="1050"/>
      <c r="G143" s="616">
        <f>E143*F143</f>
        <v>0</v>
      </c>
      <c r="H143" s="607"/>
      <c r="I143" s="617"/>
      <c r="J143" s="1005" t="str">
        <f t="shared" si="5"/>
        <v>CHYBNÁ CENA</v>
      </c>
    </row>
    <row r="144" spans="1:10">
      <c r="A144" s="612"/>
      <c r="B144" s="605"/>
      <c r="C144" s="607"/>
      <c r="D144" s="608"/>
      <c r="E144" s="615"/>
      <c r="F144" s="1050"/>
      <c r="G144" s="616"/>
      <c r="H144" s="607"/>
      <c r="I144" s="617"/>
      <c r="J144" s="1005" t="str">
        <f t="shared" si="5"/>
        <v/>
      </c>
    </row>
    <row r="145" spans="1:10">
      <c r="A145" s="612" t="s">
        <v>834</v>
      </c>
      <c r="B145" s="605"/>
      <c r="C145" s="614" t="s">
        <v>3909</v>
      </c>
      <c r="D145" s="608" t="s">
        <v>4492</v>
      </c>
      <c r="E145" s="615">
        <v>160</v>
      </c>
      <c r="F145" s="1050"/>
      <c r="G145" s="616">
        <f>E145*F145</f>
        <v>0</v>
      </c>
      <c r="H145" s="607"/>
      <c r="I145" s="617"/>
      <c r="J145" s="1005" t="str">
        <f t="shared" si="5"/>
        <v>CHYBNÁ CENA</v>
      </c>
    </row>
    <row r="146" spans="1:10">
      <c r="A146" s="612"/>
      <c r="B146" s="605"/>
      <c r="C146" s="607"/>
      <c r="D146" s="608"/>
      <c r="E146" s="615"/>
      <c r="F146" s="1050"/>
      <c r="G146" s="616"/>
      <c r="H146" s="607"/>
      <c r="I146" s="617"/>
      <c r="J146" s="1005" t="str">
        <f t="shared" si="5"/>
        <v/>
      </c>
    </row>
    <row r="147" spans="1:10">
      <c r="A147" s="612" t="s">
        <v>3880</v>
      </c>
      <c r="B147" s="605"/>
      <c r="C147" s="614" t="s">
        <v>1690</v>
      </c>
      <c r="D147" s="608" t="s">
        <v>4492</v>
      </c>
      <c r="E147" s="615">
        <v>338</v>
      </c>
      <c r="F147" s="1050"/>
      <c r="G147" s="616">
        <f>E147*F147</f>
        <v>0</v>
      </c>
      <c r="H147" s="607"/>
      <c r="I147" s="617"/>
      <c r="J147" s="1005" t="str">
        <f t="shared" si="5"/>
        <v>CHYBNÁ CENA</v>
      </c>
    </row>
    <row r="148" spans="1:10">
      <c r="A148" s="612" t="s">
        <v>3882</v>
      </c>
      <c r="B148" s="605"/>
      <c r="C148" s="606"/>
      <c r="D148" s="608"/>
      <c r="E148" s="609"/>
      <c r="F148" s="1050"/>
      <c r="G148" s="616"/>
      <c r="H148" s="607"/>
      <c r="I148" s="617"/>
      <c r="J148" s="1005" t="str">
        <f t="shared" si="5"/>
        <v/>
      </c>
    </row>
    <row r="149" spans="1:10">
      <c r="A149" s="612" t="s">
        <v>3884</v>
      </c>
      <c r="B149" s="605"/>
      <c r="C149" s="614" t="s">
        <v>1691</v>
      </c>
      <c r="D149" s="608" t="s">
        <v>4492</v>
      </c>
      <c r="E149" s="615">
        <v>400</v>
      </c>
      <c r="F149" s="1050"/>
      <c r="G149" s="616">
        <f t="shared" ref="G149:G155" si="6">E149*F149</f>
        <v>0</v>
      </c>
      <c r="H149" s="607"/>
      <c r="I149" s="617"/>
      <c r="J149" s="1005" t="str">
        <f t="shared" si="5"/>
        <v>CHYBNÁ CENA</v>
      </c>
    </row>
    <row r="150" spans="1:10">
      <c r="A150" s="612" t="s">
        <v>3892</v>
      </c>
      <c r="B150" s="605"/>
      <c r="C150" s="614" t="s">
        <v>2435</v>
      </c>
      <c r="D150" s="608" t="s">
        <v>4492</v>
      </c>
      <c r="E150" s="615">
        <v>600</v>
      </c>
      <c r="F150" s="1050"/>
      <c r="G150" s="616">
        <f t="shared" si="6"/>
        <v>0</v>
      </c>
      <c r="H150" s="607"/>
      <c r="I150" s="617"/>
      <c r="J150" s="1005" t="str">
        <f t="shared" si="5"/>
        <v>CHYBNÁ CENA</v>
      </c>
    </row>
    <row r="151" spans="1:10">
      <c r="A151" s="612" t="s">
        <v>3894</v>
      </c>
      <c r="B151" s="605"/>
      <c r="C151" s="607" t="s">
        <v>3913</v>
      </c>
      <c r="D151" s="608" t="s">
        <v>4492</v>
      </c>
      <c r="E151" s="615">
        <v>120</v>
      </c>
      <c r="F151" s="1050"/>
      <c r="G151" s="616">
        <f t="shared" si="6"/>
        <v>0</v>
      </c>
      <c r="H151" s="607"/>
      <c r="I151" s="617"/>
      <c r="J151" s="1005" t="str">
        <f t="shared" si="5"/>
        <v>CHYBNÁ CENA</v>
      </c>
    </row>
    <row r="152" spans="1:10">
      <c r="A152" s="612" t="s">
        <v>3896</v>
      </c>
      <c r="B152" s="605"/>
      <c r="C152" s="607" t="s">
        <v>3916</v>
      </c>
      <c r="D152" s="608" t="s">
        <v>4492</v>
      </c>
      <c r="E152" s="615">
        <v>180</v>
      </c>
      <c r="F152" s="1050"/>
      <c r="G152" s="616">
        <f t="shared" si="6"/>
        <v>0</v>
      </c>
      <c r="H152" s="607"/>
      <c r="I152" s="617"/>
      <c r="J152" s="1005" t="str">
        <f t="shared" si="5"/>
        <v>CHYBNÁ CENA</v>
      </c>
    </row>
    <row r="153" spans="1:10">
      <c r="A153" s="612" t="s">
        <v>3898</v>
      </c>
      <c r="B153" s="605"/>
      <c r="C153" s="607" t="s">
        <v>3918</v>
      </c>
      <c r="D153" s="608" t="s">
        <v>4492</v>
      </c>
      <c r="E153" s="615">
        <v>66</v>
      </c>
      <c r="F153" s="1050"/>
      <c r="G153" s="616">
        <f t="shared" si="6"/>
        <v>0</v>
      </c>
      <c r="H153" s="607"/>
      <c r="I153" s="617"/>
      <c r="J153" s="1005" t="str">
        <f t="shared" si="5"/>
        <v>CHYBNÁ CENA</v>
      </c>
    </row>
    <row r="154" spans="1:10" ht="25.5">
      <c r="A154" s="624" t="s">
        <v>3900</v>
      </c>
      <c r="B154" s="625"/>
      <c r="C154" s="626" t="s">
        <v>2436</v>
      </c>
      <c r="D154" s="627" t="s">
        <v>4492</v>
      </c>
      <c r="E154" s="628">
        <v>36</v>
      </c>
      <c r="F154" s="1050"/>
      <c r="G154" s="616">
        <f t="shared" si="6"/>
        <v>0</v>
      </c>
      <c r="H154" s="626"/>
      <c r="I154" s="617"/>
      <c r="J154" s="1005" t="str">
        <f t="shared" si="5"/>
        <v>CHYBNÁ CENA</v>
      </c>
    </row>
    <row r="155" spans="1:10" ht="25.5">
      <c r="A155" s="624" t="s">
        <v>3902</v>
      </c>
      <c r="B155" s="625"/>
      <c r="C155" s="626" t="s">
        <v>2437</v>
      </c>
      <c r="D155" s="627" t="s">
        <v>4492</v>
      </c>
      <c r="E155" s="1046">
        <v>482</v>
      </c>
      <c r="F155" s="1050"/>
      <c r="G155" s="616">
        <f t="shared" si="6"/>
        <v>0</v>
      </c>
      <c r="H155" s="626"/>
      <c r="I155" s="617"/>
      <c r="J155" s="1005" t="str">
        <f t="shared" si="5"/>
        <v>CHYBNÁ CENA</v>
      </c>
    </row>
    <row r="156" spans="1:10">
      <c r="A156" s="604" t="s">
        <v>4713</v>
      </c>
      <c r="B156" s="605"/>
      <c r="C156" s="606" t="s">
        <v>4714</v>
      </c>
      <c r="D156" s="608"/>
      <c r="E156" s="609"/>
      <c r="F156" s="1050"/>
      <c r="G156" s="616"/>
      <c r="H156" s="607"/>
      <c r="I156" s="617"/>
      <c r="J156" s="1005" t="str">
        <f t="shared" si="5"/>
        <v/>
      </c>
    </row>
    <row r="157" spans="1:10" ht="25.5">
      <c r="A157" s="612" t="s">
        <v>4715</v>
      </c>
      <c r="B157" s="605"/>
      <c r="C157" s="607" t="s">
        <v>4716</v>
      </c>
      <c r="D157" s="608" t="s">
        <v>2755</v>
      </c>
      <c r="E157" s="615">
        <v>1</v>
      </c>
      <c r="F157" s="1050"/>
      <c r="G157" s="616">
        <f>E157*F157</f>
        <v>0</v>
      </c>
      <c r="H157" s="607"/>
      <c r="I157" s="617"/>
      <c r="J157" s="1005" t="str">
        <f t="shared" si="5"/>
        <v>CHYBNÁ CENA</v>
      </c>
    </row>
    <row r="158" spans="1:10">
      <c r="A158" s="612" t="s">
        <v>4717</v>
      </c>
      <c r="B158" s="605"/>
      <c r="C158" s="607" t="s">
        <v>4718</v>
      </c>
      <c r="D158" s="608" t="s">
        <v>2755</v>
      </c>
      <c r="E158" s="615">
        <v>1</v>
      </c>
      <c r="F158" s="1050"/>
      <c r="G158" s="616">
        <f>E158*F158</f>
        <v>0</v>
      </c>
      <c r="H158" s="607"/>
      <c r="I158" s="617"/>
      <c r="J158" s="1005" t="str">
        <f t="shared" si="5"/>
        <v>CHYBNÁ CENA</v>
      </c>
    </row>
    <row r="159" spans="1:10">
      <c r="A159" s="612" t="s">
        <v>4719</v>
      </c>
      <c r="B159" s="605"/>
      <c r="C159" s="614" t="s">
        <v>2438</v>
      </c>
      <c r="D159" s="608" t="s">
        <v>2755</v>
      </c>
      <c r="E159" s="615">
        <v>1</v>
      </c>
      <c r="F159" s="1050"/>
      <c r="G159" s="616">
        <f>E159*F159</f>
        <v>0</v>
      </c>
      <c r="H159" s="607"/>
      <c r="I159" s="617"/>
      <c r="J159" s="1005" t="str">
        <f t="shared" si="5"/>
        <v>CHYBNÁ CENA</v>
      </c>
    </row>
    <row r="160" spans="1:10">
      <c r="A160" s="612" t="s">
        <v>4721</v>
      </c>
      <c r="B160" s="605"/>
      <c r="C160" s="614" t="s">
        <v>2439</v>
      </c>
      <c r="D160" s="608" t="s">
        <v>2755</v>
      </c>
      <c r="E160" s="615">
        <v>1</v>
      </c>
      <c r="F160" s="1050"/>
      <c r="G160" s="616">
        <f>E160*F160</f>
        <v>0</v>
      </c>
      <c r="H160" s="607"/>
      <c r="I160" s="617"/>
      <c r="J160" s="1005" t="str">
        <f t="shared" si="5"/>
        <v>CHYBNÁ CENA</v>
      </c>
    </row>
    <row r="161" spans="1:10">
      <c r="A161" s="612" t="s">
        <v>4723</v>
      </c>
      <c r="B161" s="605"/>
      <c r="C161" s="607" t="s">
        <v>4724</v>
      </c>
      <c r="D161" s="608" t="s">
        <v>2755</v>
      </c>
      <c r="E161" s="615">
        <v>1</v>
      </c>
      <c r="F161" s="1050"/>
      <c r="G161" s="616">
        <f>E161*F161</f>
        <v>0</v>
      </c>
      <c r="H161" s="607"/>
      <c r="I161" s="617"/>
      <c r="J161" s="1005" t="str">
        <f t="shared" si="5"/>
        <v>CHYBNÁ CENA</v>
      </c>
    </row>
    <row r="162" spans="1:10">
      <c r="A162" s="612"/>
      <c r="B162" s="605"/>
      <c r="C162" s="607"/>
      <c r="D162" s="608"/>
      <c r="E162" s="609"/>
      <c r="F162" s="1050"/>
      <c r="G162" s="616"/>
      <c r="H162" s="607"/>
      <c r="I162" s="617"/>
      <c r="J162" s="1005" t="str">
        <f t="shared" si="5"/>
        <v/>
      </c>
    </row>
    <row r="163" spans="1:10">
      <c r="A163" s="604" t="s">
        <v>4733</v>
      </c>
      <c r="B163" s="605"/>
      <c r="C163" s="606" t="s">
        <v>4496</v>
      </c>
      <c r="D163" s="608"/>
      <c r="E163" s="609"/>
      <c r="F163" s="1050"/>
      <c r="G163" s="616"/>
      <c r="H163" s="607"/>
      <c r="I163" s="617"/>
      <c r="J163" s="1005" t="str">
        <f t="shared" si="5"/>
        <v/>
      </c>
    </row>
    <row r="164" spans="1:10">
      <c r="A164" s="612" t="s">
        <v>4734</v>
      </c>
      <c r="B164" s="605"/>
      <c r="C164" s="607"/>
      <c r="D164" s="608"/>
      <c r="E164" s="615"/>
      <c r="F164" s="1050"/>
      <c r="G164" s="616"/>
      <c r="H164" s="607"/>
      <c r="I164" s="617"/>
      <c r="J164" s="1005" t="str">
        <f t="shared" si="5"/>
        <v/>
      </c>
    </row>
    <row r="165" spans="1:10">
      <c r="A165" s="612" t="s">
        <v>4742</v>
      </c>
      <c r="B165" s="608" t="s">
        <v>2565</v>
      </c>
      <c r="C165" s="607" t="s">
        <v>4743</v>
      </c>
      <c r="D165" s="608" t="s">
        <v>2755</v>
      </c>
      <c r="E165" s="615">
        <v>88</v>
      </c>
      <c r="F165" s="1050"/>
      <c r="G165" s="616">
        <f t="shared" ref="G165:G177" si="7">E165*F165</f>
        <v>0</v>
      </c>
      <c r="H165" s="607"/>
      <c r="I165" s="629" t="s">
        <v>2565</v>
      </c>
      <c r="J165" s="1005" t="str">
        <f t="shared" si="5"/>
        <v>CHYBNÁ CENA</v>
      </c>
    </row>
    <row r="166" spans="1:10">
      <c r="A166" s="612" t="s">
        <v>4744</v>
      </c>
      <c r="B166" s="608"/>
      <c r="C166" s="607" t="s">
        <v>4745</v>
      </c>
      <c r="D166" s="608" t="s">
        <v>2755</v>
      </c>
      <c r="E166" s="1047">
        <v>1</v>
      </c>
      <c r="F166" s="1050"/>
      <c r="G166" s="616">
        <f t="shared" si="7"/>
        <v>0</v>
      </c>
      <c r="H166" s="607"/>
      <c r="I166" s="629"/>
      <c r="J166" s="1005" t="str">
        <f t="shared" ref="J166:J179" si="8">IF((ISBLANK(D166)),"",IF(G166&lt;=0,"CHYBNÁ CENA",""))</f>
        <v>CHYBNÁ CENA</v>
      </c>
    </row>
    <row r="167" spans="1:10">
      <c r="A167" s="612" t="s">
        <v>4746</v>
      </c>
      <c r="B167" s="608"/>
      <c r="C167" s="614" t="s">
        <v>2440</v>
      </c>
      <c r="D167" s="608" t="s">
        <v>2755</v>
      </c>
      <c r="E167" s="1047">
        <v>1</v>
      </c>
      <c r="F167" s="1050"/>
      <c r="G167" s="616">
        <f t="shared" si="7"/>
        <v>0</v>
      </c>
      <c r="H167" s="607"/>
      <c r="I167" s="629"/>
      <c r="J167" s="1005" t="str">
        <f t="shared" si="8"/>
        <v>CHYBNÁ CENA</v>
      </c>
    </row>
    <row r="168" spans="1:10">
      <c r="A168" s="612" t="s">
        <v>4748</v>
      </c>
      <c r="B168" s="608"/>
      <c r="C168" s="607" t="s">
        <v>4749</v>
      </c>
      <c r="D168" s="608" t="s">
        <v>2755</v>
      </c>
      <c r="E168" s="615">
        <v>114</v>
      </c>
      <c r="F168" s="1050"/>
      <c r="G168" s="616">
        <f t="shared" si="7"/>
        <v>0</v>
      </c>
      <c r="H168" s="607"/>
      <c r="I168" s="629"/>
      <c r="J168" s="1005" t="str">
        <f t="shared" si="8"/>
        <v>CHYBNÁ CENA</v>
      </c>
    </row>
    <row r="169" spans="1:10">
      <c r="A169" s="612" t="s">
        <v>4750</v>
      </c>
      <c r="B169" s="608"/>
      <c r="C169" s="607" t="s">
        <v>4751</v>
      </c>
      <c r="D169" s="608" t="s">
        <v>2755</v>
      </c>
      <c r="E169" s="615">
        <v>18</v>
      </c>
      <c r="F169" s="1050"/>
      <c r="G169" s="616">
        <f t="shared" si="7"/>
        <v>0</v>
      </c>
      <c r="H169" s="607"/>
      <c r="I169" s="629"/>
      <c r="J169" s="1005" t="str">
        <f t="shared" si="8"/>
        <v>CHYBNÁ CENA</v>
      </c>
    </row>
    <row r="170" spans="1:10">
      <c r="A170" s="612" t="s">
        <v>4752</v>
      </c>
      <c r="B170" s="608"/>
      <c r="C170" s="607" t="s">
        <v>4759</v>
      </c>
      <c r="D170" s="608" t="s">
        <v>2755</v>
      </c>
      <c r="E170" s="615">
        <v>8</v>
      </c>
      <c r="F170" s="1050"/>
      <c r="G170" s="616">
        <f t="shared" si="7"/>
        <v>0</v>
      </c>
      <c r="H170" s="607"/>
      <c r="I170" s="629"/>
      <c r="J170" s="1005" t="str">
        <f t="shared" si="8"/>
        <v>CHYBNÁ CENA</v>
      </c>
    </row>
    <row r="171" spans="1:10" ht="25.5">
      <c r="A171" s="612" t="s">
        <v>4754</v>
      </c>
      <c r="B171" s="608"/>
      <c r="C171" s="630" t="s">
        <v>2441</v>
      </c>
      <c r="D171" s="608" t="s">
        <v>2755</v>
      </c>
      <c r="E171" s="615">
        <v>1</v>
      </c>
      <c r="F171" s="1050"/>
      <c r="G171" s="616">
        <f t="shared" si="7"/>
        <v>0</v>
      </c>
      <c r="H171" s="607"/>
      <c r="I171" s="629"/>
      <c r="J171" s="1005" t="str">
        <f t="shared" si="8"/>
        <v>CHYBNÁ CENA</v>
      </c>
    </row>
    <row r="172" spans="1:10" ht="25.5">
      <c r="A172" s="612" t="s">
        <v>4756</v>
      </c>
      <c r="B172" s="608"/>
      <c r="C172" s="607" t="s">
        <v>2442</v>
      </c>
      <c r="D172" s="608" t="s">
        <v>2755</v>
      </c>
      <c r="E172" s="615">
        <v>1</v>
      </c>
      <c r="F172" s="1050"/>
      <c r="G172" s="616">
        <f t="shared" si="7"/>
        <v>0</v>
      </c>
      <c r="H172" s="607"/>
      <c r="I172" s="629"/>
      <c r="J172" s="1005" t="str">
        <f t="shared" si="8"/>
        <v>CHYBNÁ CENA</v>
      </c>
    </row>
    <row r="173" spans="1:10" ht="25.5">
      <c r="A173" s="612" t="s">
        <v>4758</v>
      </c>
      <c r="B173" s="608"/>
      <c r="C173" s="607" t="s">
        <v>2443</v>
      </c>
      <c r="D173" s="608" t="s">
        <v>2755</v>
      </c>
      <c r="E173" s="615">
        <v>1</v>
      </c>
      <c r="F173" s="1050"/>
      <c r="G173" s="616">
        <f t="shared" si="7"/>
        <v>0</v>
      </c>
      <c r="H173" s="607"/>
      <c r="I173" s="629"/>
      <c r="J173" s="1005" t="str">
        <f t="shared" si="8"/>
        <v>CHYBNÁ CENA</v>
      </c>
    </row>
    <row r="174" spans="1:10">
      <c r="A174" s="612" t="s">
        <v>4760</v>
      </c>
      <c r="B174" s="608"/>
      <c r="C174" s="614" t="s">
        <v>2444</v>
      </c>
      <c r="D174" s="608" t="s">
        <v>2755</v>
      </c>
      <c r="E174" s="615">
        <v>1</v>
      </c>
      <c r="F174" s="1050"/>
      <c r="G174" s="616">
        <f t="shared" si="7"/>
        <v>0</v>
      </c>
      <c r="H174" s="607"/>
      <c r="I174" s="629"/>
      <c r="J174" s="1005" t="str">
        <f t="shared" si="8"/>
        <v>CHYBNÁ CENA</v>
      </c>
    </row>
    <row r="175" spans="1:10" ht="25.5">
      <c r="A175" s="612" t="s">
        <v>4762</v>
      </c>
      <c r="B175" s="608"/>
      <c r="C175" s="631" t="s">
        <v>2445</v>
      </c>
      <c r="D175" s="608" t="s">
        <v>2755</v>
      </c>
      <c r="E175" s="615">
        <v>1</v>
      </c>
      <c r="F175" s="1050"/>
      <c r="G175" s="616">
        <f t="shared" si="7"/>
        <v>0</v>
      </c>
      <c r="H175" s="607"/>
      <c r="I175" s="629"/>
      <c r="J175" s="1005" t="str">
        <f t="shared" si="8"/>
        <v>CHYBNÁ CENA</v>
      </c>
    </row>
    <row r="176" spans="1:10">
      <c r="A176" s="612" t="s">
        <v>4764</v>
      </c>
      <c r="B176" s="608"/>
      <c r="C176" s="614" t="s">
        <v>2828</v>
      </c>
      <c r="D176" s="608" t="s">
        <v>2755</v>
      </c>
      <c r="E176" s="615">
        <v>1</v>
      </c>
      <c r="F176" s="1050"/>
      <c r="G176" s="616">
        <f t="shared" si="7"/>
        <v>0</v>
      </c>
      <c r="H176" s="607"/>
      <c r="I176" s="629"/>
      <c r="J176" s="1005" t="str">
        <f t="shared" si="8"/>
        <v>CHYBNÁ CENA</v>
      </c>
    </row>
    <row r="177" spans="1:10">
      <c r="A177" s="612" t="s">
        <v>4766</v>
      </c>
      <c r="B177" s="608"/>
      <c r="C177" s="614" t="s">
        <v>2827</v>
      </c>
      <c r="D177" s="608" t="s">
        <v>2755</v>
      </c>
      <c r="E177" s="615">
        <v>1</v>
      </c>
      <c r="F177" s="1050"/>
      <c r="G177" s="616">
        <f t="shared" si="7"/>
        <v>0</v>
      </c>
      <c r="H177" s="607"/>
      <c r="I177" s="629"/>
      <c r="J177" s="1005" t="str">
        <f t="shared" si="8"/>
        <v>CHYBNÁ CENA</v>
      </c>
    </row>
    <row r="178" spans="1:10">
      <c r="A178" s="612"/>
      <c r="B178" s="608"/>
      <c r="C178" s="607"/>
      <c r="D178" s="608"/>
      <c r="E178" s="609"/>
      <c r="F178" s="1050"/>
      <c r="G178" s="616"/>
      <c r="H178" s="607"/>
      <c r="I178" s="629"/>
      <c r="J178" s="1005" t="str">
        <f t="shared" si="8"/>
        <v/>
      </c>
    </row>
    <row r="179" spans="1:10">
      <c r="A179" s="612"/>
      <c r="B179" s="608"/>
      <c r="C179" s="614"/>
      <c r="D179" s="608"/>
      <c r="E179" s="609"/>
      <c r="F179" s="1050"/>
      <c r="G179" s="616"/>
      <c r="H179" s="607"/>
      <c r="I179" s="629"/>
      <c r="J179" s="1005" t="str">
        <f t="shared" si="8"/>
        <v/>
      </c>
    </row>
    <row r="180" spans="1:10" s="273" customFormat="1" ht="13.5" thickBot="1">
      <c r="A180" s="405"/>
      <c r="B180" s="406"/>
      <c r="C180" s="407" t="s">
        <v>2956</v>
      </c>
      <c r="D180" s="405"/>
      <c r="E180" s="409"/>
      <c r="F180" s="410"/>
      <c r="G180" s="431">
        <f>SUM(G6:G178)</f>
        <v>0</v>
      </c>
      <c r="H180" s="408"/>
      <c r="I180" s="408"/>
    </row>
    <row r="181" spans="1:10" ht="13.5" thickBot="1">
      <c r="A181" s="1304" t="s">
        <v>45</v>
      </c>
      <c r="B181" s="1305"/>
      <c r="C181" s="1305"/>
      <c r="D181" s="1305"/>
      <c r="E181" s="1305"/>
      <c r="F181" s="1305"/>
      <c r="G181" s="1305"/>
      <c r="H181" s="1305"/>
      <c r="I181" s="1306"/>
    </row>
    <row r="184" spans="1:10">
      <c r="F184" s="1006" t="s">
        <v>245</v>
      </c>
      <c r="G184" s="1007">
        <f>COUNTIF(G6:G179,"&lt;=0")</f>
        <v>69</v>
      </c>
    </row>
  </sheetData>
  <sheetProtection selectLockedCells="1"/>
  <mergeCells count="13">
    <mergeCell ref="A181:I181"/>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3877</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38.25">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632"/>
      <c r="B6" s="633" t="s">
        <v>2565</v>
      </c>
      <c r="C6" s="634"/>
      <c r="D6" s="635"/>
      <c r="E6" s="636"/>
      <c r="F6" s="1043"/>
      <c r="G6" s="717"/>
      <c r="H6" s="634"/>
      <c r="I6" s="637" t="s">
        <v>2565</v>
      </c>
      <c r="J6" s="1005" t="str">
        <f t="shared" ref="J6:J45" si="0">IF((ISBLANK(D6)),"",IF(G6&lt;=0,"CHYBNÁ CENA",""))</f>
        <v/>
      </c>
    </row>
    <row r="7" spans="1:10">
      <c r="A7" s="638" t="s">
        <v>3962</v>
      </c>
      <c r="B7" s="639"/>
      <c r="C7" s="640" t="s">
        <v>2446</v>
      </c>
      <c r="D7" s="642"/>
      <c r="E7" s="643"/>
      <c r="F7" s="1044"/>
      <c r="G7" s="716"/>
      <c r="H7" s="641"/>
      <c r="I7" s="644"/>
      <c r="J7" s="1005" t="str">
        <f t="shared" si="0"/>
        <v/>
      </c>
    </row>
    <row r="8" spans="1:10" ht="45">
      <c r="A8" s="645" t="s">
        <v>1459</v>
      </c>
      <c r="B8" s="639"/>
      <c r="C8" s="362" t="s">
        <v>4155</v>
      </c>
      <c r="D8" s="642" t="s">
        <v>2755</v>
      </c>
      <c r="E8" s="646">
        <v>30</v>
      </c>
      <c r="F8" s="1045"/>
      <c r="G8" s="716">
        <f>E8*F8</f>
        <v>0</v>
      </c>
      <c r="H8" s="362"/>
      <c r="I8" s="647"/>
      <c r="J8" s="1005" t="str">
        <f t="shared" si="0"/>
        <v>CHYBNÁ CENA</v>
      </c>
    </row>
    <row r="9" spans="1:10" ht="22.5">
      <c r="A9" s="645"/>
      <c r="B9" s="639"/>
      <c r="C9" s="362"/>
      <c r="D9" s="642"/>
      <c r="E9" s="646"/>
      <c r="F9" s="1045"/>
      <c r="G9" s="716"/>
      <c r="H9" s="362" t="s">
        <v>3399</v>
      </c>
      <c r="I9" s="647"/>
      <c r="J9" s="1005" t="str">
        <f t="shared" si="0"/>
        <v/>
      </c>
    </row>
    <row r="10" spans="1:10" ht="22.5">
      <c r="A10" s="645"/>
      <c r="B10" s="639"/>
      <c r="C10" s="362"/>
      <c r="D10" s="642"/>
      <c r="E10" s="646"/>
      <c r="F10" s="1045"/>
      <c r="G10" s="716"/>
      <c r="H10" s="362" t="s">
        <v>3400</v>
      </c>
      <c r="I10" s="647"/>
      <c r="J10" s="1005" t="str">
        <f t="shared" si="0"/>
        <v/>
      </c>
    </row>
    <row r="11" spans="1:10" ht="22.5">
      <c r="A11" s="645"/>
      <c r="B11" s="639"/>
      <c r="C11" s="362"/>
      <c r="D11" s="642"/>
      <c r="E11" s="646"/>
      <c r="F11" s="1045"/>
      <c r="G11" s="716"/>
      <c r="H11" s="362" t="s">
        <v>3401</v>
      </c>
      <c r="I11" s="647"/>
      <c r="J11" s="1005" t="str">
        <f t="shared" si="0"/>
        <v/>
      </c>
    </row>
    <row r="12" spans="1:10" ht="22.5">
      <c r="A12" s="645"/>
      <c r="B12" s="639"/>
      <c r="C12" s="362"/>
      <c r="D12" s="642"/>
      <c r="E12" s="646"/>
      <c r="F12" s="1045"/>
      <c r="G12" s="716"/>
      <c r="H12" s="362" t="s">
        <v>3402</v>
      </c>
      <c r="I12" s="647"/>
      <c r="J12" s="1005" t="str">
        <f t="shared" si="0"/>
        <v/>
      </c>
    </row>
    <row r="13" spans="1:10" ht="22.5">
      <c r="A13" s="645"/>
      <c r="B13" s="639"/>
      <c r="C13" s="362"/>
      <c r="D13" s="642"/>
      <c r="E13" s="646"/>
      <c r="F13" s="1045"/>
      <c r="G13" s="716"/>
      <c r="H13" s="362" t="s">
        <v>3408</v>
      </c>
      <c r="I13" s="647"/>
      <c r="J13" s="1005" t="str">
        <f t="shared" si="0"/>
        <v/>
      </c>
    </row>
    <row r="14" spans="1:10" ht="45">
      <c r="A14" s="645" t="s">
        <v>1462</v>
      </c>
      <c r="B14" s="639"/>
      <c r="C14" s="362" t="s">
        <v>4155</v>
      </c>
      <c r="D14" s="648" t="s">
        <v>3792</v>
      </c>
      <c r="E14" s="646">
        <v>5</v>
      </c>
      <c r="F14" s="1045"/>
      <c r="G14" s="716">
        <f>E14*F14</f>
        <v>0</v>
      </c>
      <c r="H14" s="362"/>
      <c r="I14" s="649"/>
      <c r="J14" s="1005" t="str">
        <f t="shared" si="0"/>
        <v>CHYBNÁ CENA</v>
      </c>
    </row>
    <row r="15" spans="1:10" ht="22.5">
      <c r="A15" s="645"/>
      <c r="B15" s="639"/>
      <c r="C15" s="362"/>
      <c r="D15" s="642"/>
      <c r="E15" s="646"/>
      <c r="F15" s="1045"/>
      <c r="G15" s="716"/>
      <c r="H15" s="362" t="s">
        <v>3400</v>
      </c>
      <c r="I15" s="649"/>
      <c r="J15" s="1005" t="str">
        <f t="shared" si="0"/>
        <v/>
      </c>
    </row>
    <row r="16" spans="1:10" ht="22.5">
      <c r="A16" s="645"/>
      <c r="B16" s="639"/>
      <c r="C16" s="362"/>
      <c r="D16" s="642"/>
      <c r="E16" s="646"/>
      <c r="F16" s="1045"/>
      <c r="G16" s="716"/>
      <c r="H16" s="362" t="s">
        <v>3401</v>
      </c>
      <c r="I16" s="649"/>
      <c r="J16" s="1005" t="str">
        <f t="shared" si="0"/>
        <v/>
      </c>
    </row>
    <row r="17" spans="1:10" ht="75" customHeight="1">
      <c r="A17" s="645" t="s">
        <v>1579</v>
      </c>
      <c r="B17" s="639"/>
      <c r="C17" s="362" t="s">
        <v>4156</v>
      </c>
      <c r="D17" s="648" t="s">
        <v>3792</v>
      </c>
      <c r="E17" s="646">
        <v>4</v>
      </c>
      <c r="F17" s="1045"/>
      <c r="G17" s="716">
        <f>E17*F17</f>
        <v>0</v>
      </c>
      <c r="H17" s="362" t="s">
        <v>3401</v>
      </c>
      <c r="I17" s="649"/>
      <c r="J17" s="1005" t="str">
        <f t="shared" si="0"/>
        <v>CHYBNÁ CENA</v>
      </c>
    </row>
    <row r="18" spans="1:10" ht="89.25">
      <c r="A18" s="645" t="s">
        <v>1582</v>
      </c>
      <c r="B18" s="639"/>
      <c r="C18" s="650" t="s">
        <v>4157</v>
      </c>
      <c r="D18" s="642" t="s">
        <v>2755</v>
      </c>
      <c r="E18" s="646">
        <v>1</v>
      </c>
      <c r="F18" s="1045"/>
      <c r="G18" s="716">
        <f>E18*F18</f>
        <v>0</v>
      </c>
      <c r="H18" s="362"/>
      <c r="I18" s="649"/>
      <c r="J18" s="1005" t="str">
        <f t="shared" si="0"/>
        <v>CHYBNÁ CENA</v>
      </c>
    </row>
    <row r="19" spans="1:10">
      <c r="A19" s="645" t="s">
        <v>1585</v>
      </c>
      <c r="B19" s="639"/>
      <c r="C19" s="650" t="s">
        <v>4158</v>
      </c>
      <c r="D19" s="642" t="s">
        <v>2755</v>
      </c>
      <c r="E19" s="646">
        <v>2</v>
      </c>
      <c r="F19" s="1045"/>
      <c r="G19" s="716">
        <f>E19*F19</f>
        <v>0</v>
      </c>
      <c r="H19" s="362"/>
      <c r="I19" s="649"/>
      <c r="J19" s="1005" t="str">
        <f t="shared" si="0"/>
        <v>CHYBNÁ CENA</v>
      </c>
    </row>
    <row r="20" spans="1:10">
      <c r="A20" s="645" t="s">
        <v>1588</v>
      </c>
      <c r="B20" s="639"/>
      <c r="C20" s="650" t="s">
        <v>4159</v>
      </c>
      <c r="D20" s="642" t="s">
        <v>2755</v>
      </c>
      <c r="E20" s="646">
        <v>1</v>
      </c>
      <c r="F20" s="1045"/>
      <c r="G20" s="716">
        <f>E20*F20</f>
        <v>0</v>
      </c>
      <c r="H20" s="362"/>
      <c r="I20" s="649"/>
      <c r="J20" s="1005" t="str">
        <f t="shared" si="0"/>
        <v>CHYBNÁ CENA</v>
      </c>
    </row>
    <row r="21" spans="1:10">
      <c r="A21" s="645"/>
      <c r="B21" s="639"/>
      <c r="C21" s="641"/>
      <c r="D21" s="642"/>
      <c r="E21" s="643"/>
      <c r="F21" s="1045"/>
      <c r="G21" s="716"/>
      <c r="H21" s="641"/>
      <c r="I21" s="649"/>
      <c r="J21" s="1005" t="str">
        <f t="shared" si="0"/>
        <v/>
      </c>
    </row>
    <row r="22" spans="1:10">
      <c r="A22" s="638" t="s">
        <v>3233</v>
      </c>
      <c r="B22" s="639"/>
      <c r="C22" s="640" t="s">
        <v>1826</v>
      </c>
      <c r="D22" s="642"/>
      <c r="E22" s="643"/>
      <c r="F22" s="1045"/>
      <c r="G22" s="716"/>
      <c r="H22" s="641"/>
      <c r="I22" s="649"/>
      <c r="J22" s="1005" t="str">
        <f t="shared" si="0"/>
        <v/>
      </c>
    </row>
    <row r="23" spans="1:10">
      <c r="A23" s="638"/>
      <c r="B23" s="639"/>
      <c r="C23" s="640"/>
      <c r="D23" s="642"/>
      <c r="E23" s="643"/>
      <c r="F23" s="1045"/>
      <c r="G23" s="716"/>
      <c r="H23" s="362" t="s">
        <v>4160</v>
      </c>
      <c r="I23" s="649"/>
      <c r="J23" s="1005" t="str">
        <f t="shared" si="0"/>
        <v/>
      </c>
    </row>
    <row r="24" spans="1:10">
      <c r="A24" s="645" t="s">
        <v>3235</v>
      </c>
      <c r="B24" s="639"/>
      <c r="C24" s="650" t="s">
        <v>1592</v>
      </c>
      <c r="D24" s="642"/>
      <c r="E24" s="643"/>
      <c r="F24" s="1045"/>
      <c r="G24" s="716"/>
      <c r="H24" s="362"/>
      <c r="I24" s="649"/>
      <c r="J24" s="1005" t="str">
        <f t="shared" si="0"/>
        <v/>
      </c>
    </row>
    <row r="25" spans="1:10">
      <c r="A25" s="645" t="s">
        <v>3178</v>
      </c>
      <c r="B25" s="639"/>
      <c r="C25" s="650" t="s">
        <v>1592</v>
      </c>
      <c r="D25" s="642"/>
      <c r="E25" s="643"/>
      <c r="F25" s="1045"/>
      <c r="G25" s="716"/>
      <c r="H25" s="362"/>
      <c r="I25" s="649"/>
      <c r="J25" s="1005" t="str">
        <f t="shared" si="0"/>
        <v/>
      </c>
    </row>
    <row r="26" spans="1:10">
      <c r="A26" s="645"/>
      <c r="B26" s="639"/>
      <c r="C26" s="641"/>
      <c r="D26" s="642"/>
      <c r="E26" s="643"/>
      <c r="F26" s="1045"/>
      <c r="G26" s="716"/>
      <c r="H26" s="362"/>
      <c r="I26" s="649"/>
      <c r="J26" s="1005" t="str">
        <f t="shared" si="0"/>
        <v/>
      </c>
    </row>
    <row r="27" spans="1:10">
      <c r="A27" s="638" t="s">
        <v>1825</v>
      </c>
      <c r="B27" s="639"/>
      <c r="C27" s="640" t="s">
        <v>4714</v>
      </c>
      <c r="D27" s="642"/>
      <c r="E27" s="643"/>
      <c r="F27" s="1045"/>
      <c r="G27" s="716"/>
      <c r="H27" s="362"/>
      <c r="I27" s="649"/>
      <c r="J27" s="1005" t="str">
        <f t="shared" si="0"/>
        <v/>
      </c>
    </row>
    <row r="28" spans="1:10">
      <c r="A28" s="645" t="s">
        <v>2583</v>
      </c>
      <c r="B28" s="639"/>
      <c r="C28" s="362" t="s">
        <v>4161</v>
      </c>
      <c r="D28" s="642" t="s">
        <v>2755</v>
      </c>
      <c r="E28" s="646">
        <v>35</v>
      </c>
      <c r="F28" s="1045"/>
      <c r="G28" s="716">
        <f>E28*F28</f>
        <v>0</v>
      </c>
      <c r="H28" s="641"/>
      <c r="I28" s="649"/>
      <c r="J28" s="1005" t="str">
        <f t="shared" si="0"/>
        <v>CHYBNÁ CENA</v>
      </c>
    </row>
    <row r="29" spans="1:10" ht="22.5">
      <c r="A29" s="645" t="s">
        <v>1896</v>
      </c>
      <c r="B29" s="639"/>
      <c r="C29" s="362" t="s">
        <v>4162</v>
      </c>
      <c r="D29" s="642" t="s">
        <v>2755</v>
      </c>
      <c r="E29" s="646">
        <v>4</v>
      </c>
      <c r="F29" s="1045"/>
      <c r="G29" s="716">
        <f>E29*F29</f>
        <v>0</v>
      </c>
      <c r="H29" s="641"/>
      <c r="I29" s="649"/>
      <c r="J29" s="1005" t="str">
        <f t="shared" si="0"/>
        <v>CHYBNÁ CENA</v>
      </c>
    </row>
    <row r="30" spans="1:10">
      <c r="A30" s="645" t="s">
        <v>818</v>
      </c>
      <c r="B30" s="639"/>
      <c r="C30" s="650"/>
      <c r="D30" s="642"/>
      <c r="E30" s="646"/>
      <c r="F30" s="1045"/>
      <c r="G30" s="716"/>
      <c r="H30" s="641"/>
      <c r="I30" s="649"/>
      <c r="J30" s="1005" t="str">
        <f t="shared" si="0"/>
        <v/>
      </c>
    </row>
    <row r="31" spans="1:10">
      <c r="A31" s="645" t="s">
        <v>822</v>
      </c>
      <c r="B31" s="639"/>
      <c r="C31" s="650"/>
      <c r="D31" s="642"/>
      <c r="E31" s="646"/>
      <c r="F31" s="1045"/>
      <c r="G31" s="716"/>
      <c r="H31" s="641"/>
      <c r="I31" s="649"/>
      <c r="J31" s="1005" t="str">
        <f t="shared" si="0"/>
        <v/>
      </c>
    </row>
    <row r="32" spans="1:10">
      <c r="A32" s="645" t="s">
        <v>3882</v>
      </c>
      <c r="B32" s="639"/>
      <c r="C32" s="650"/>
      <c r="D32" s="642"/>
      <c r="E32" s="643"/>
      <c r="F32" s="1045"/>
      <c r="G32" s="716"/>
      <c r="H32" s="641"/>
      <c r="I32" s="649"/>
      <c r="J32" s="1005" t="str">
        <f t="shared" si="0"/>
        <v/>
      </c>
    </row>
    <row r="33" spans="1:10">
      <c r="A33" s="645"/>
      <c r="B33" s="639"/>
      <c r="C33" s="641"/>
      <c r="D33" s="642"/>
      <c r="E33" s="646"/>
      <c r="F33" s="1045"/>
      <c r="G33" s="716"/>
      <c r="H33" s="641"/>
      <c r="I33" s="649"/>
      <c r="J33" s="1005" t="str">
        <f t="shared" si="0"/>
        <v/>
      </c>
    </row>
    <row r="34" spans="1:10">
      <c r="A34" s="645"/>
      <c r="B34" s="639"/>
      <c r="C34" s="641"/>
      <c r="D34" s="642"/>
      <c r="E34" s="643"/>
      <c r="F34" s="1045"/>
      <c r="G34" s="716"/>
      <c r="H34" s="641"/>
      <c r="I34" s="649"/>
      <c r="J34" s="1005" t="str">
        <f t="shared" si="0"/>
        <v/>
      </c>
    </row>
    <row r="35" spans="1:10">
      <c r="A35" s="638">
        <v>4</v>
      </c>
      <c r="B35" s="639"/>
      <c r="C35" s="640" t="s">
        <v>4496</v>
      </c>
      <c r="D35" s="642"/>
      <c r="E35" s="643"/>
      <c r="F35" s="1045"/>
      <c r="G35" s="716"/>
      <c r="H35" s="641"/>
      <c r="I35" s="649"/>
      <c r="J35" s="1005" t="str">
        <f t="shared" si="0"/>
        <v/>
      </c>
    </row>
    <row r="36" spans="1:10">
      <c r="A36" s="651" t="s">
        <v>2361</v>
      </c>
      <c r="B36" s="639"/>
      <c r="C36" s="641" t="s">
        <v>2509</v>
      </c>
      <c r="D36" s="642" t="s">
        <v>2755</v>
      </c>
      <c r="E36" s="646">
        <v>1</v>
      </c>
      <c r="F36" s="1045"/>
      <c r="G36" s="716">
        <f t="shared" ref="G36:G43" si="1">E36*F36</f>
        <v>0</v>
      </c>
      <c r="H36" s="641"/>
      <c r="I36" s="649"/>
      <c r="J36" s="1005" t="str">
        <f t="shared" si="0"/>
        <v>CHYBNÁ CENA</v>
      </c>
    </row>
    <row r="37" spans="1:10">
      <c r="A37" s="651" t="s">
        <v>2363</v>
      </c>
      <c r="B37" s="639"/>
      <c r="C37" s="641" t="s">
        <v>4745</v>
      </c>
      <c r="D37" s="642" t="s">
        <v>2755</v>
      </c>
      <c r="E37" s="643">
        <v>1</v>
      </c>
      <c r="F37" s="1045"/>
      <c r="G37" s="716">
        <f t="shared" si="1"/>
        <v>0</v>
      </c>
      <c r="H37" s="641"/>
      <c r="I37" s="649"/>
      <c r="J37" s="1005" t="str">
        <f t="shared" si="0"/>
        <v>CHYBNÁ CENA</v>
      </c>
    </row>
    <row r="38" spans="1:10">
      <c r="A38" s="651" t="s">
        <v>2365</v>
      </c>
      <c r="B38" s="639"/>
      <c r="C38" s="641" t="s">
        <v>4163</v>
      </c>
      <c r="D38" s="642" t="s">
        <v>2755</v>
      </c>
      <c r="E38" s="643">
        <v>1</v>
      </c>
      <c r="F38" s="1045"/>
      <c r="G38" s="716">
        <f t="shared" si="1"/>
        <v>0</v>
      </c>
      <c r="H38" s="641"/>
      <c r="I38" s="649"/>
      <c r="J38" s="1005" t="str">
        <f t="shared" si="0"/>
        <v>CHYBNÁ CENA</v>
      </c>
    </row>
    <row r="39" spans="1:10">
      <c r="A39" s="651" t="s">
        <v>2367</v>
      </c>
      <c r="B39" s="639"/>
      <c r="C39" s="650" t="s">
        <v>2827</v>
      </c>
      <c r="D39" s="642" t="s">
        <v>2755</v>
      </c>
      <c r="E39" s="643">
        <v>1</v>
      </c>
      <c r="F39" s="1045"/>
      <c r="G39" s="716">
        <f t="shared" si="1"/>
        <v>0</v>
      </c>
      <c r="H39" s="641"/>
      <c r="I39" s="649"/>
      <c r="J39" s="1005" t="str">
        <f t="shared" si="0"/>
        <v>CHYBNÁ CENA</v>
      </c>
    </row>
    <row r="40" spans="1:10">
      <c r="A40" s="651" t="s">
        <v>2369</v>
      </c>
      <c r="B40" s="639"/>
      <c r="C40" s="650" t="s">
        <v>2828</v>
      </c>
      <c r="D40" s="642" t="s">
        <v>2755</v>
      </c>
      <c r="E40" s="646">
        <v>1</v>
      </c>
      <c r="F40" s="1045"/>
      <c r="G40" s="716">
        <f t="shared" si="1"/>
        <v>0</v>
      </c>
      <c r="H40" s="641"/>
      <c r="I40" s="649"/>
      <c r="J40" s="1005" t="str">
        <f t="shared" si="0"/>
        <v>CHYBNÁ CENA</v>
      </c>
    </row>
    <row r="41" spans="1:10">
      <c r="A41" s="651" t="s">
        <v>2371</v>
      </c>
      <c r="B41" s="639"/>
      <c r="C41" s="650" t="s">
        <v>2829</v>
      </c>
      <c r="D41" s="642" t="s">
        <v>2755</v>
      </c>
      <c r="E41" s="646">
        <v>1</v>
      </c>
      <c r="F41" s="1045"/>
      <c r="G41" s="716">
        <f t="shared" si="1"/>
        <v>0</v>
      </c>
      <c r="H41" s="641"/>
      <c r="I41" s="649"/>
      <c r="J41" s="1005" t="str">
        <f t="shared" si="0"/>
        <v>CHYBNÁ CENA</v>
      </c>
    </row>
    <row r="42" spans="1:10">
      <c r="A42" s="651" t="s">
        <v>4471</v>
      </c>
      <c r="B42" s="639"/>
      <c r="C42" s="650" t="s">
        <v>4164</v>
      </c>
      <c r="D42" s="642" t="s">
        <v>2755</v>
      </c>
      <c r="E42" s="646">
        <v>1</v>
      </c>
      <c r="F42" s="1045"/>
      <c r="G42" s="716">
        <f t="shared" si="1"/>
        <v>0</v>
      </c>
      <c r="H42" s="641"/>
      <c r="I42" s="649"/>
      <c r="J42" s="1005" t="str">
        <f t="shared" si="0"/>
        <v>CHYBNÁ CENA</v>
      </c>
    </row>
    <row r="43" spans="1:10">
      <c r="A43" s="651" t="s">
        <v>4476</v>
      </c>
      <c r="B43" s="639"/>
      <c r="C43" s="641" t="s">
        <v>4770</v>
      </c>
      <c r="D43" s="642" t="s">
        <v>2755</v>
      </c>
      <c r="E43" s="646">
        <v>1</v>
      </c>
      <c r="F43" s="1045"/>
      <c r="G43" s="716">
        <f t="shared" si="1"/>
        <v>0</v>
      </c>
      <c r="H43" s="641"/>
      <c r="I43" s="649"/>
      <c r="J43" s="1005" t="str">
        <f t="shared" si="0"/>
        <v>CHYBNÁ CENA</v>
      </c>
    </row>
    <row r="44" spans="1:10">
      <c r="A44" s="645"/>
      <c r="B44" s="639"/>
      <c r="C44" s="650"/>
      <c r="D44" s="642"/>
      <c r="E44" s="646"/>
      <c r="F44" s="1045"/>
      <c r="G44" s="716"/>
      <c r="H44" s="641"/>
      <c r="I44" s="649"/>
      <c r="J44" s="1005" t="str">
        <f t="shared" si="0"/>
        <v/>
      </c>
    </row>
    <row r="45" spans="1:10">
      <c r="A45" s="645"/>
      <c r="B45" s="639"/>
      <c r="C45" s="641"/>
      <c r="D45" s="642"/>
      <c r="E45" s="643"/>
      <c r="F45" s="1045"/>
      <c r="G45" s="716"/>
      <c r="H45" s="641"/>
      <c r="I45" s="649"/>
      <c r="J45" s="1005" t="str">
        <f t="shared" si="0"/>
        <v/>
      </c>
    </row>
    <row r="46" spans="1:10" s="273" customFormat="1" ht="13.5" thickBot="1">
      <c r="A46" s="405"/>
      <c r="B46" s="406"/>
      <c r="C46" s="407" t="s">
        <v>2956</v>
      </c>
      <c r="D46" s="405"/>
      <c r="E46" s="409"/>
      <c r="F46" s="1105"/>
      <c r="G46" s="431">
        <f>SUM(G6:G45)</f>
        <v>0</v>
      </c>
      <c r="H46" s="408"/>
      <c r="I46" s="408"/>
    </row>
    <row r="47" spans="1:10" ht="13.5" thickBot="1">
      <c r="A47" s="1304" t="s">
        <v>45</v>
      </c>
      <c r="B47" s="1305"/>
      <c r="C47" s="1305"/>
      <c r="D47" s="1305"/>
      <c r="E47" s="1305"/>
      <c r="F47" s="1305"/>
      <c r="G47" s="1305"/>
      <c r="H47" s="1305"/>
      <c r="I47" s="1306"/>
    </row>
    <row r="50" spans="6:7">
      <c r="F50" s="1006" t="s">
        <v>245</v>
      </c>
      <c r="G50" s="1007">
        <f>COUNTIF(G6:G45,"&lt;=0")</f>
        <v>16</v>
      </c>
    </row>
  </sheetData>
  <sheetProtection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90" workbookViewId="0">
      <pane ySplit="5" topLeftCell="A6" activePane="bottomLeft" state="frozen"/>
      <selection pane="bottomLeft" activeCell="G2" sqref="G2"/>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1464</v>
      </c>
      <c r="D2" s="1290"/>
      <c r="E2" s="1290"/>
      <c r="F2" s="1290"/>
      <c r="G2" s="1346" t="s">
        <v>2566</v>
      </c>
      <c r="H2" s="944"/>
      <c r="I2" s="3"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652"/>
      <c r="B6" s="653" t="s">
        <v>2565</v>
      </c>
      <c r="C6" s="654"/>
      <c r="D6" s="655"/>
      <c r="E6" s="656"/>
      <c r="F6" s="657"/>
      <c r="G6" s="719"/>
      <c r="H6" s="654"/>
      <c r="I6" s="658" t="s">
        <v>2565</v>
      </c>
      <c r="J6" s="1005" t="str">
        <f t="shared" ref="J6:J37" si="0">IF((ISBLANK(D6)),"",IF(G6&lt;=0,"CHYBNÁ CENA",""))</f>
        <v/>
      </c>
    </row>
    <row r="7" spans="1:10">
      <c r="A7" s="659" t="s">
        <v>3962</v>
      </c>
      <c r="B7" s="660"/>
      <c r="C7" s="661" t="s">
        <v>3395</v>
      </c>
      <c r="D7" s="663"/>
      <c r="E7" s="664"/>
      <c r="F7" s="1041"/>
      <c r="G7" s="665"/>
      <c r="H7" s="662"/>
      <c r="I7" s="666"/>
      <c r="J7" s="1005" t="str">
        <f t="shared" si="0"/>
        <v/>
      </c>
    </row>
    <row r="8" spans="1:10" ht="74.25" customHeight="1">
      <c r="A8" s="667" t="s">
        <v>1459</v>
      </c>
      <c r="B8" s="660"/>
      <c r="C8" s="362" t="s">
        <v>3056</v>
      </c>
      <c r="D8" s="663" t="s">
        <v>2755</v>
      </c>
      <c r="E8" s="668">
        <v>1</v>
      </c>
      <c r="F8" s="1042"/>
      <c r="G8" s="665">
        <f>E8*F8</f>
        <v>0</v>
      </c>
      <c r="H8" s="362"/>
      <c r="I8" s="669"/>
      <c r="J8" s="1005" t="str">
        <f t="shared" si="0"/>
        <v>CHYBNÁ CENA</v>
      </c>
    </row>
    <row r="9" spans="1:10">
      <c r="A9" s="667" t="s">
        <v>1462</v>
      </c>
      <c r="B9" s="660"/>
      <c r="C9" s="362" t="s">
        <v>4165</v>
      </c>
      <c r="D9" s="670" t="s">
        <v>3792</v>
      </c>
      <c r="E9" s="668">
        <v>2</v>
      </c>
      <c r="F9" s="1042"/>
      <c r="G9" s="665">
        <f t="shared" ref="G9:G17" si="1">E9*F9</f>
        <v>0</v>
      </c>
      <c r="H9" s="362"/>
      <c r="I9" s="671"/>
      <c r="J9" s="1005" t="str">
        <f t="shared" si="0"/>
        <v>CHYBNÁ CENA</v>
      </c>
    </row>
    <row r="10" spans="1:10">
      <c r="A10" s="667" t="s">
        <v>1579</v>
      </c>
      <c r="B10" s="660"/>
      <c r="C10" s="362" t="s">
        <v>4166</v>
      </c>
      <c r="D10" s="670" t="s">
        <v>3792</v>
      </c>
      <c r="E10" s="668">
        <v>3</v>
      </c>
      <c r="F10" s="1042"/>
      <c r="G10" s="665">
        <f t="shared" si="1"/>
        <v>0</v>
      </c>
      <c r="H10" s="362"/>
      <c r="I10" s="671"/>
      <c r="J10" s="1005" t="str">
        <f t="shared" si="0"/>
        <v>CHYBNÁ CENA</v>
      </c>
    </row>
    <row r="11" spans="1:10">
      <c r="A11" s="667" t="s">
        <v>1582</v>
      </c>
      <c r="B11" s="660"/>
      <c r="C11" s="362" t="s">
        <v>4167</v>
      </c>
      <c r="D11" s="663" t="s">
        <v>2755</v>
      </c>
      <c r="E11" s="668">
        <v>6</v>
      </c>
      <c r="F11" s="1042"/>
      <c r="G11" s="665">
        <f t="shared" si="1"/>
        <v>0</v>
      </c>
      <c r="H11" s="362"/>
      <c r="I11" s="671"/>
      <c r="J11" s="1005" t="str">
        <f t="shared" si="0"/>
        <v>CHYBNÁ CENA</v>
      </c>
    </row>
    <row r="12" spans="1:10" ht="22.5">
      <c r="A12" s="667" t="s">
        <v>1585</v>
      </c>
      <c r="B12" s="660"/>
      <c r="C12" s="362" t="s">
        <v>2531</v>
      </c>
      <c r="D12" s="670" t="s">
        <v>3792</v>
      </c>
      <c r="E12" s="668">
        <v>3</v>
      </c>
      <c r="F12" s="1042"/>
      <c r="G12" s="665">
        <f t="shared" si="1"/>
        <v>0</v>
      </c>
      <c r="H12" s="362"/>
      <c r="I12" s="671"/>
      <c r="J12" s="1005" t="str">
        <f t="shared" si="0"/>
        <v>CHYBNÁ CENA</v>
      </c>
    </row>
    <row r="13" spans="1:10">
      <c r="A13" s="667" t="s">
        <v>1588</v>
      </c>
      <c r="B13" s="660"/>
      <c r="C13" s="362" t="s">
        <v>2783</v>
      </c>
      <c r="D13" s="670" t="s">
        <v>3792</v>
      </c>
      <c r="E13" s="668">
        <v>2</v>
      </c>
      <c r="F13" s="1042"/>
      <c r="G13" s="665">
        <f t="shared" si="1"/>
        <v>0</v>
      </c>
      <c r="H13" s="362"/>
      <c r="I13" s="671"/>
      <c r="J13" s="1005" t="str">
        <f t="shared" si="0"/>
        <v>CHYBNÁ CENA</v>
      </c>
    </row>
    <row r="14" spans="1:10">
      <c r="A14" s="667" t="s">
        <v>1591</v>
      </c>
      <c r="B14" s="660"/>
      <c r="C14" s="362" t="s">
        <v>2532</v>
      </c>
      <c r="D14" s="670" t="s">
        <v>3792</v>
      </c>
      <c r="E14" s="668">
        <v>2</v>
      </c>
      <c r="F14" s="1042"/>
      <c r="G14" s="665">
        <f t="shared" si="1"/>
        <v>0</v>
      </c>
      <c r="H14" s="362"/>
      <c r="I14" s="671"/>
      <c r="J14" s="1005" t="str">
        <f t="shared" si="0"/>
        <v>CHYBNÁ CENA</v>
      </c>
    </row>
    <row r="15" spans="1:10">
      <c r="A15" s="667" t="s">
        <v>1593</v>
      </c>
      <c r="B15" s="660"/>
      <c r="C15" s="362" t="s">
        <v>2533</v>
      </c>
      <c r="D15" s="663" t="s">
        <v>2755</v>
      </c>
      <c r="E15" s="668">
        <v>1</v>
      </c>
      <c r="F15" s="1042"/>
      <c r="G15" s="665">
        <f t="shared" si="1"/>
        <v>0</v>
      </c>
      <c r="H15" s="662"/>
      <c r="I15" s="671"/>
      <c r="J15" s="1005" t="str">
        <f t="shared" si="0"/>
        <v>CHYBNÁ CENA</v>
      </c>
    </row>
    <row r="16" spans="1:10">
      <c r="A16" s="667" t="s">
        <v>1596</v>
      </c>
      <c r="B16" s="660"/>
      <c r="C16" s="362" t="s">
        <v>2534</v>
      </c>
      <c r="D16" s="670" t="s">
        <v>3792</v>
      </c>
      <c r="E16" s="668">
        <v>1</v>
      </c>
      <c r="F16" s="1042"/>
      <c r="G16" s="665">
        <f t="shared" si="1"/>
        <v>0</v>
      </c>
      <c r="H16" s="662"/>
      <c r="I16" s="671"/>
      <c r="J16" s="1005" t="str">
        <f t="shared" si="0"/>
        <v>CHYBNÁ CENA</v>
      </c>
    </row>
    <row r="17" spans="1:10">
      <c r="A17" s="667" t="s">
        <v>1599</v>
      </c>
      <c r="B17" s="660"/>
      <c r="C17" s="362" t="s">
        <v>2535</v>
      </c>
      <c r="D17" s="670" t="s">
        <v>3792</v>
      </c>
      <c r="E17" s="668">
        <v>3</v>
      </c>
      <c r="F17" s="1042"/>
      <c r="G17" s="665">
        <f t="shared" si="1"/>
        <v>0</v>
      </c>
      <c r="H17" s="662"/>
      <c r="I17" s="671"/>
      <c r="J17" s="1005" t="str">
        <f t="shared" si="0"/>
        <v>CHYBNÁ CENA</v>
      </c>
    </row>
    <row r="18" spans="1:10">
      <c r="A18" s="667"/>
      <c r="B18" s="660"/>
      <c r="C18" s="662"/>
      <c r="D18" s="663"/>
      <c r="E18" s="664"/>
      <c r="F18" s="1042"/>
      <c r="G18" s="665"/>
      <c r="H18" s="662"/>
      <c r="I18" s="671"/>
      <c r="J18" s="1005" t="str">
        <f t="shared" si="0"/>
        <v/>
      </c>
    </row>
    <row r="19" spans="1:10">
      <c r="A19" s="659" t="s">
        <v>3233</v>
      </c>
      <c r="B19" s="660"/>
      <c r="C19" s="661" t="s">
        <v>2785</v>
      </c>
      <c r="D19" s="663"/>
      <c r="E19" s="664"/>
      <c r="F19" s="1042"/>
      <c r="G19" s="665"/>
      <c r="H19" s="662"/>
      <c r="I19" s="671"/>
      <c r="J19" s="1005" t="str">
        <f t="shared" si="0"/>
        <v/>
      </c>
    </row>
    <row r="20" spans="1:10">
      <c r="A20" s="667" t="s">
        <v>3235</v>
      </c>
      <c r="B20" s="660"/>
      <c r="C20" s="672" t="s">
        <v>2536</v>
      </c>
      <c r="D20" s="663"/>
      <c r="E20" s="664"/>
      <c r="F20" s="1042"/>
      <c r="G20" s="665"/>
      <c r="H20" s="662"/>
      <c r="I20" s="671"/>
      <c r="J20" s="1005" t="str">
        <f t="shared" si="0"/>
        <v/>
      </c>
    </row>
    <row r="21" spans="1:10" ht="25.5">
      <c r="A21" s="667" t="s">
        <v>3237</v>
      </c>
      <c r="B21" s="660"/>
      <c r="C21" s="672" t="s">
        <v>2537</v>
      </c>
      <c r="D21" s="663" t="s">
        <v>2755</v>
      </c>
      <c r="E21" s="668">
        <v>320</v>
      </c>
      <c r="F21" s="1042"/>
      <c r="G21" s="665">
        <f>E21*F21</f>
        <v>0</v>
      </c>
      <c r="H21" s="662"/>
      <c r="I21" s="671"/>
      <c r="J21" s="1005" t="str">
        <f t="shared" si="0"/>
        <v>CHYBNÁ CENA</v>
      </c>
    </row>
    <row r="22" spans="1:10" ht="22.5">
      <c r="A22" s="667"/>
      <c r="B22" s="660"/>
      <c r="C22" s="662"/>
      <c r="D22" s="663"/>
      <c r="E22" s="664"/>
      <c r="F22" s="1042"/>
      <c r="G22" s="665"/>
      <c r="H22" s="362" t="s">
        <v>3399</v>
      </c>
      <c r="I22" s="671"/>
      <c r="J22" s="1005" t="str">
        <f t="shared" si="0"/>
        <v/>
      </c>
    </row>
    <row r="23" spans="1:10" ht="22.5">
      <c r="A23" s="667"/>
      <c r="B23" s="660"/>
      <c r="C23" s="662"/>
      <c r="D23" s="663"/>
      <c r="E23" s="664"/>
      <c r="F23" s="1042"/>
      <c r="G23" s="665"/>
      <c r="H23" s="362" t="s">
        <v>3400</v>
      </c>
      <c r="I23" s="671"/>
      <c r="J23" s="1005" t="str">
        <f t="shared" si="0"/>
        <v/>
      </c>
    </row>
    <row r="24" spans="1:10" ht="22.5">
      <c r="A24" s="667"/>
      <c r="B24" s="660"/>
      <c r="C24" s="662"/>
      <c r="D24" s="663"/>
      <c r="E24" s="664"/>
      <c r="F24" s="1042"/>
      <c r="G24" s="665"/>
      <c r="H24" s="362" t="s">
        <v>3401</v>
      </c>
      <c r="I24" s="671"/>
      <c r="J24" s="1005" t="str">
        <f t="shared" si="0"/>
        <v/>
      </c>
    </row>
    <row r="25" spans="1:10" ht="22.5">
      <c r="A25" s="667"/>
      <c r="B25" s="660"/>
      <c r="C25" s="662"/>
      <c r="D25" s="663"/>
      <c r="E25" s="664"/>
      <c r="F25" s="1042"/>
      <c r="G25" s="665"/>
      <c r="H25" s="362" t="s">
        <v>3402</v>
      </c>
      <c r="I25" s="671"/>
      <c r="J25" s="1005" t="str">
        <f t="shared" si="0"/>
        <v/>
      </c>
    </row>
    <row r="26" spans="1:10" ht="22.5">
      <c r="A26" s="667"/>
      <c r="B26" s="660"/>
      <c r="C26" s="662"/>
      <c r="D26" s="663"/>
      <c r="E26" s="664"/>
      <c r="F26" s="1042"/>
      <c r="G26" s="665"/>
      <c r="H26" s="362" t="s">
        <v>3408</v>
      </c>
      <c r="I26" s="671"/>
      <c r="J26" s="1005" t="str">
        <f t="shared" si="0"/>
        <v/>
      </c>
    </row>
    <row r="27" spans="1:10" ht="22.5">
      <c r="A27" s="667"/>
      <c r="B27" s="660"/>
      <c r="C27" s="662"/>
      <c r="D27" s="663"/>
      <c r="E27" s="664"/>
      <c r="F27" s="1042"/>
      <c r="G27" s="665"/>
      <c r="H27" s="362" t="s">
        <v>4505</v>
      </c>
      <c r="I27" s="671"/>
      <c r="J27" s="1005" t="str">
        <f t="shared" si="0"/>
        <v/>
      </c>
    </row>
    <row r="28" spans="1:10">
      <c r="A28" s="667" t="s">
        <v>3245</v>
      </c>
      <c r="B28" s="660"/>
      <c r="C28" s="672" t="s">
        <v>2538</v>
      </c>
      <c r="D28" s="663" t="s">
        <v>2755</v>
      </c>
      <c r="E28" s="668">
        <v>12</v>
      </c>
      <c r="F28" s="1042"/>
      <c r="G28" s="665">
        <f>E28*F28</f>
        <v>0</v>
      </c>
      <c r="H28" s="662"/>
      <c r="I28" s="671"/>
      <c r="J28" s="1005" t="str">
        <f t="shared" si="0"/>
        <v>CHYBNÁ CENA</v>
      </c>
    </row>
    <row r="29" spans="1:10" ht="22.5">
      <c r="A29" s="667"/>
      <c r="B29" s="660"/>
      <c r="C29" s="662"/>
      <c r="D29" s="663"/>
      <c r="E29" s="664"/>
      <c r="F29" s="1042"/>
      <c r="G29" s="665"/>
      <c r="H29" s="362" t="s">
        <v>3399</v>
      </c>
      <c r="I29" s="671"/>
      <c r="J29" s="1005" t="str">
        <f t="shared" si="0"/>
        <v/>
      </c>
    </row>
    <row r="30" spans="1:10" ht="22.5">
      <c r="A30" s="667"/>
      <c r="B30" s="660"/>
      <c r="C30" s="662"/>
      <c r="D30" s="663"/>
      <c r="E30" s="664"/>
      <c r="F30" s="1042"/>
      <c r="G30" s="665"/>
      <c r="H30" s="362" t="s">
        <v>3400</v>
      </c>
      <c r="I30" s="671"/>
      <c r="J30" s="1005" t="str">
        <f t="shared" si="0"/>
        <v/>
      </c>
    </row>
    <row r="31" spans="1:10" ht="22.5">
      <c r="A31" s="667"/>
      <c r="B31" s="660"/>
      <c r="C31" s="662"/>
      <c r="D31" s="663"/>
      <c r="E31" s="664"/>
      <c r="F31" s="1042"/>
      <c r="G31" s="665"/>
      <c r="H31" s="362" t="s">
        <v>3401</v>
      </c>
      <c r="I31" s="671"/>
      <c r="J31" s="1005" t="str">
        <f t="shared" si="0"/>
        <v/>
      </c>
    </row>
    <row r="32" spans="1:10" ht="22.5">
      <c r="A32" s="667"/>
      <c r="B32" s="660"/>
      <c r="C32" s="662"/>
      <c r="D32" s="663"/>
      <c r="E32" s="664"/>
      <c r="F32" s="1042"/>
      <c r="G32" s="665"/>
      <c r="H32" s="362" t="s">
        <v>3402</v>
      </c>
      <c r="I32" s="671"/>
      <c r="J32" s="1005" t="str">
        <f t="shared" si="0"/>
        <v/>
      </c>
    </row>
    <row r="33" spans="1:10" ht="22.5">
      <c r="A33" s="667"/>
      <c r="B33" s="660"/>
      <c r="C33" s="662"/>
      <c r="D33" s="663"/>
      <c r="E33" s="664"/>
      <c r="F33" s="1042"/>
      <c r="G33" s="665"/>
      <c r="H33" s="362" t="s">
        <v>3408</v>
      </c>
      <c r="I33" s="671"/>
      <c r="J33" s="1005" t="str">
        <f t="shared" si="0"/>
        <v/>
      </c>
    </row>
    <row r="34" spans="1:10" ht="22.5">
      <c r="A34" s="667"/>
      <c r="B34" s="660"/>
      <c r="C34" s="662"/>
      <c r="D34" s="663"/>
      <c r="E34" s="664"/>
      <c r="F34" s="1042"/>
      <c r="G34" s="665"/>
      <c r="H34" s="362" t="s">
        <v>4505</v>
      </c>
      <c r="I34" s="671"/>
      <c r="J34" s="1005" t="str">
        <f t="shared" si="0"/>
        <v/>
      </c>
    </row>
    <row r="35" spans="1:10">
      <c r="A35" s="667" t="s">
        <v>3247</v>
      </c>
      <c r="B35" s="363"/>
      <c r="C35" s="672" t="s">
        <v>2539</v>
      </c>
      <c r="D35" s="663" t="s">
        <v>2755</v>
      </c>
      <c r="E35" s="668">
        <v>332</v>
      </c>
      <c r="F35" s="1042"/>
      <c r="G35" s="665">
        <f>E35*F35</f>
        <v>0</v>
      </c>
      <c r="H35" s="662"/>
      <c r="I35" s="671"/>
      <c r="J35" s="1005" t="str">
        <f t="shared" si="0"/>
        <v>CHYBNÁ CENA</v>
      </c>
    </row>
    <row r="36" spans="1:10" ht="22.5">
      <c r="A36" s="667"/>
      <c r="B36" s="363"/>
      <c r="C36" s="662"/>
      <c r="D36" s="663"/>
      <c r="E36" s="664"/>
      <c r="F36" s="1042"/>
      <c r="G36" s="665"/>
      <c r="H36" s="362" t="s">
        <v>3399</v>
      </c>
      <c r="I36" s="671"/>
      <c r="J36" s="1005" t="str">
        <f t="shared" si="0"/>
        <v/>
      </c>
    </row>
    <row r="37" spans="1:10" ht="22.5">
      <c r="A37" s="667"/>
      <c r="B37" s="363"/>
      <c r="C37" s="662"/>
      <c r="D37" s="663"/>
      <c r="E37" s="664"/>
      <c r="F37" s="1042"/>
      <c r="G37" s="665"/>
      <c r="H37" s="362" t="s">
        <v>3400</v>
      </c>
      <c r="I37" s="671"/>
      <c r="J37" s="1005" t="str">
        <f t="shared" si="0"/>
        <v/>
      </c>
    </row>
    <row r="38" spans="1:10" ht="22.5">
      <c r="A38" s="667"/>
      <c r="B38" s="660"/>
      <c r="C38" s="662"/>
      <c r="D38" s="663"/>
      <c r="E38" s="664"/>
      <c r="F38" s="1042"/>
      <c r="G38" s="665"/>
      <c r="H38" s="362" t="s">
        <v>3401</v>
      </c>
      <c r="I38" s="671"/>
      <c r="J38" s="1005" t="str">
        <f t="shared" ref="J38:J69" si="2">IF((ISBLANK(D38)),"",IF(G38&lt;=0,"CHYBNÁ CENA",""))</f>
        <v/>
      </c>
    </row>
    <row r="39" spans="1:10" ht="22.5">
      <c r="A39" s="667"/>
      <c r="B39" s="660"/>
      <c r="C39" s="662"/>
      <c r="D39" s="663"/>
      <c r="E39" s="664"/>
      <c r="F39" s="1042"/>
      <c r="G39" s="665"/>
      <c r="H39" s="362" t="s">
        <v>3402</v>
      </c>
      <c r="I39" s="671"/>
      <c r="J39" s="1005" t="str">
        <f t="shared" si="2"/>
        <v/>
      </c>
    </row>
    <row r="40" spans="1:10" ht="22.5">
      <c r="A40" s="667"/>
      <c r="B40" s="660"/>
      <c r="C40" s="662"/>
      <c r="D40" s="663"/>
      <c r="E40" s="664"/>
      <c r="F40" s="1042"/>
      <c r="G40" s="665"/>
      <c r="H40" s="362" t="s">
        <v>3408</v>
      </c>
      <c r="I40" s="671"/>
      <c r="J40" s="1005" t="str">
        <f t="shared" si="2"/>
        <v/>
      </c>
    </row>
    <row r="41" spans="1:10" ht="22.5">
      <c r="A41" s="667"/>
      <c r="B41" s="660"/>
      <c r="C41" s="662"/>
      <c r="D41" s="663"/>
      <c r="E41" s="664"/>
      <c r="F41" s="1042"/>
      <c r="G41" s="665"/>
      <c r="H41" s="362" t="s">
        <v>4505</v>
      </c>
      <c r="I41" s="671"/>
      <c r="J41" s="1005" t="str">
        <f t="shared" si="2"/>
        <v/>
      </c>
    </row>
    <row r="42" spans="1:10">
      <c r="A42" s="667" t="s">
        <v>3249</v>
      </c>
      <c r="B42" s="660"/>
      <c r="C42" s="672" t="s">
        <v>2540</v>
      </c>
      <c r="D42" s="663" t="s">
        <v>2755</v>
      </c>
      <c r="E42" s="668">
        <v>93</v>
      </c>
      <c r="F42" s="1042"/>
      <c r="G42" s="665">
        <f>E42*F42</f>
        <v>0</v>
      </c>
      <c r="H42" s="662"/>
      <c r="I42" s="671"/>
      <c r="J42" s="1005" t="str">
        <f t="shared" si="2"/>
        <v>CHYBNÁ CENA</v>
      </c>
    </row>
    <row r="43" spans="1:10" ht="22.5">
      <c r="A43" s="667"/>
      <c r="B43" s="660"/>
      <c r="C43" s="662"/>
      <c r="D43" s="663"/>
      <c r="E43" s="664"/>
      <c r="F43" s="1042"/>
      <c r="G43" s="665"/>
      <c r="H43" s="362" t="s">
        <v>3399</v>
      </c>
      <c r="I43" s="671"/>
      <c r="J43" s="1005" t="str">
        <f t="shared" si="2"/>
        <v/>
      </c>
    </row>
    <row r="44" spans="1:10" ht="22.5">
      <c r="A44" s="667"/>
      <c r="B44" s="660"/>
      <c r="C44" s="662"/>
      <c r="D44" s="663"/>
      <c r="E44" s="664"/>
      <c r="F44" s="1042"/>
      <c r="G44" s="665"/>
      <c r="H44" s="362" t="s">
        <v>3400</v>
      </c>
      <c r="I44" s="671"/>
      <c r="J44" s="1005" t="str">
        <f t="shared" si="2"/>
        <v/>
      </c>
    </row>
    <row r="45" spans="1:10" ht="22.5">
      <c r="A45" s="667"/>
      <c r="B45" s="660"/>
      <c r="C45" s="662"/>
      <c r="D45" s="663"/>
      <c r="E45" s="664"/>
      <c r="F45" s="1042"/>
      <c r="G45" s="665"/>
      <c r="H45" s="362" t="s">
        <v>3401</v>
      </c>
      <c r="I45" s="671"/>
      <c r="J45" s="1005" t="str">
        <f t="shared" si="2"/>
        <v/>
      </c>
    </row>
    <row r="46" spans="1:10" ht="22.5">
      <c r="A46" s="667"/>
      <c r="B46" s="660"/>
      <c r="C46" s="662"/>
      <c r="D46" s="663"/>
      <c r="E46" s="664"/>
      <c r="F46" s="1042"/>
      <c r="G46" s="665"/>
      <c r="H46" s="362" t="s">
        <v>3402</v>
      </c>
      <c r="I46" s="671"/>
      <c r="J46" s="1005" t="str">
        <f t="shared" si="2"/>
        <v/>
      </c>
    </row>
    <row r="47" spans="1:10" ht="22.5">
      <c r="A47" s="667"/>
      <c r="B47" s="660"/>
      <c r="C47" s="662"/>
      <c r="D47" s="663"/>
      <c r="E47" s="664"/>
      <c r="F47" s="1042"/>
      <c r="G47" s="665"/>
      <c r="H47" s="362" t="s">
        <v>3408</v>
      </c>
      <c r="I47" s="671"/>
      <c r="J47" s="1005" t="str">
        <f t="shared" si="2"/>
        <v/>
      </c>
    </row>
    <row r="48" spans="1:10" ht="22.5">
      <c r="A48" s="667"/>
      <c r="B48" s="660"/>
      <c r="C48" s="662"/>
      <c r="D48" s="663"/>
      <c r="E48" s="664"/>
      <c r="F48" s="1042"/>
      <c r="G48" s="665"/>
      <c r="H48" s="362" t="s">
        <v>4505</v>
      </c>
      <c r="I48" s="671"/>
      <c r="J48" s="1005" t="str">
        <f t="shared" si="2"/>
        <v/>
      </c>
    </row>
    <row r="49" spans="1:10">
      <c r="A49" s="667" t="s">
        <v>3251</v>
      </c>
      <c r="B49" s="660"/>
      <c r="C49" s="672" t="s">
        <v>2541</v>
      </c>
      <c r="D49" s="663" t="s">
        <v>2755</v>
      </c>
      <c r="E49" s="668">
        <v>37</v>
      </c>
      <c r="F49" s="1042"/>
      <c r="G49" s="665">
        <f>E49*F49</f>
        <v>0</v>
      </c>
      <c r="H49" s="662"/>
      <c r="I49" s="671"/>
      <c r="J49" s="1005" t="str">
        <f t="shared" si="2"/>
        <v>CHYBNÁ CENA</v>
      </c>
    </row>
    <row r="50" spans="1:10" ht="22.5">
      <c r="A50" s="667"/>
      <c r="B50" s="660"/>
      <c r="C50" s="662"/>
      <c r="D50" s="663"/>
      <c r="E50" s="664"/>
      <c r="F50" s="1042"/>
      <c r="G50" s="665"/>
      <c r="H50" s="362" t="s">
        <v>3399</v>
      </c>
      <c r="I50" s="671"/>
      <c r="J50" s="1005" t="str">
        <f t="shared" si="2"/>
        <v/>
      </c>
    </row>
    <row r="51" spans="1:10" ht="22.5">
      <c r="A51" s="667"/>
      <c r="B51" s="660"/>
      <c r="C51" s="662"/>
      <c r="D51" s="663"/>
      <c r="E51" s="664"/>
      <c r="F51" s="1042"/>
      <c r="G51" s="665"/>
      <c r="H51" s="362" t="s">
        <v>3400</v>
      </c>
      <c r="I51" s="671"/>
      <c r="J51" s="1005" t="str">
        <f t="shared" si="2"/>
        <v/>
      </c>
    </row>
    <row r="52" spans="1:10" ht="22.5">
      <c r="A52" s="667"/>
      <c r="B52" s="660"/>
      <c r="C52" s="662"/>
      <c r="D52" s="663"/>
      <c r="E52" s="664"/>
      <c r="F52" s="1042"/>
      <c r="G52" s="665"/>
      <c r="H52" s="362" t="s">
        <v>3401</v>
      </c>
      <c r="I52" s="671"/>
      <c r="J52" s="1005" t="str">
        <f t="shared" si="2"/>
        <v/>
      </c>
    </row>
    <row r="53" spans="1:10" ht="22.5">
      <c r="A53" s="667"/>
      <c r="B53" s="660"/>
      <c r="C53" s="662"/>
      <c r="D53" s="663"/>
      <c r="E53" s="664"/>
      <c r="F53" s="1042"/>
      <c r="G53" s="665"/>
      <c r="H53" s="362" t="s">
        <v>3402</v>
      </c>
      <c r="I53" s="671"/>
      <c r="J53" s="1005" t="str">
        <f t="shared" si="2"/>
        <v/>
      </c>
    </row>
    <row r="54" spans="1:10" ht="22.5">
      <c r="A54" s="667"/>
      <c r="B54" s="660"/>
      <c r="C54" s="662"/>
      <c r="D54" s="663"/>
      <c r="E54" s="664"/>
      <c r="F54" s="1042"/>
      <c r="G54" s="665"/>
      <c r="H54" s="362" t="s">
        <v>3408</v>
      </c>
      <c r="I54" s="671"/>
      <c r="J54" s="1005" t="str">
        <f t="shared" si="2"/>
        <v/>
      </c>
    </row>
    <row r="55" spans="1:10" ht="22.5">
      <c r="A55" s="667"/>
      <c r="B55" s="660"/>
      <c r="C55" s="662"/>
      <c r="D55" s="663"/>
      <c r="E55" s="664"/>
      <c r="F55" s="1042"/>
      <c r="G55" s="665"/>
      <c r="H55" s="362" t="s">
        <v>4505</v>
      </c>
      <c r="I55" s="671"/>
      <c r="J55" s="1005" t="str">
        <f t="shared" si="2"/>
        <v/>
      </c>
    </row>
    <row r="56" spans="1:10">
      <c r="A56" s="667" t="s">
        <v>3253</v>
      </c>
      <c r="B56" s="660"/>
      <c r="C56" s="672" t="s">
        <v>2542</v>
      </c>
      <c r="D56" s="663" t="s">
        <v>2755</v>
      </c>
      <c r="E56" s="668">
        <v>17</v>
      </c>
      <c r="F56" s="1042"/>
      <c r="G56" s="665">
        <f>E56*F56</f>
        <v>0</v>
      </c>
      <c r="H56" s="662"/>
      <c r="I56" s="671"/>
      <c r="J56" s="1005" t="str">
        <f t="shared" si="2"/>
        <v>CHYBNÁ CENA</v>
      </c>
    </row>
    <row r="57" spans="1:10">
      <c r="A57" s="667" t="s">
        <v>3255</v>
      </c>
      <c r="B57" s="660"/>
      <c r="C57" s="672" t="s">
        <v>2543</v>
      </c>
      <c r="D57" s="663" t="s">
        <v>2755</v>
      </c>
      <c r="E57" s="668">
        <v>16</v>
      </c>
      <c r="F57" s="1042"/>
      <c r="G57" s="665">
        <f>E57*F57</f>
        <v>0</v>
      </c>
      <c r="H57" s="362"/>
      <c r="I57" s="671"/>
      <c r="J57" s="1005" t="str">
        <f t="shared" si="2"/>
        <v>CHYBNÁ CENA</v>
      </c>
    </row>
    <row r="58" spans="1:10">
      <c r="A58" s="667" t="s">
        <v>3128</v>
      </c>
      <c r="B58" s="660"/>
      <c r="C58" s="672" t="s">
        <v>2544</v>
      </c>
      <c r="D58" s="663" t="s">
        <v>2755</v>
      </c>
      <c r="E58" s="668">
        <v>4</v>
      </c>
      <c r="F58" s="1042"/>
      <c r="G58" s="665">
        <f>E58*F58</f>
        <v>0</v>
      </c>
      <c r="H58" s="662"/>
      <c r="I58" s="671"/>
      <c r="J58" s="1005" t="str">
        <f t="shared" si="2"/>
        <v>CHYBNÁ CENA</v>
      </c>
    </row>
    <row r="59" spans="1:10" ht="25.5">
      <c r="A59" s="667" t="s">
        <v>2545</v>
      </c>
      <c r="B59" s="660"/>
      <c r="C59" s="672" t="s">
        <v>2546</v>
      </c>
      <c r="D59" s="663" t="s">
        <v>2755</v>
      </c>
      <c r="E59" s="668">
        <v>4</v>
      </c>
      <c r="F59" s="1042"/>
      <c r="G59" s="665">
        <f>E59*F59</f>
        <v>0</v>
      </c>
      <c r="H59" s="662"/>
      <c r="I59" s="671"/>
      <c r="J59" s="1005" t="str">
        <f t="shared" si="2"/>
        <v>CHYBNÁ CENA</v>
      </c>
    </row>
    <row r="60" spans="1:10">
      <c r="A60" s="659" t="s">
        <v>3178</v>
      </c>
      <c r="B60" s="660"/>
      <c r="C60" s="661" t="s">
        <v>2793</v>
      </c>
      <c r="D60" s="663"/>
      <c r="E60" s="664"/>
      <c r="F60" s="1042"/>
      <c r="G60" s="665"/>
      <c r="H60" s="662"/>
      <c r="I60" s="671"/>
      <c r="J60" s="1005" t="str">
        <f t="shared" si="2"/>
        <v/>
      </c>
    </row>
    <row r="61" spans="1:10" ht="25.5">
      <c r="A61" s="667" t="s">
        <v>3180</v>
      </c>
      <c r="B61" s="660"/>
      <c r="C61" s="672" t="s">
        <v>1001</v>
      </c>
      <c r="D61" s="663" t="s">
        <v>2755</v>
      </c>
      <c r="E61" s="668">
        <v>2</v>
      </c>
      <c r="F61" s="1042"/>
      <c r="G61" s="665">
        <f>E61*F61</f>
        <v>0</v>
      </c>
      <c r="H61" s="662"/>
      <c r="I61" s="671"/>
      <c r="J61" s="1005" t="str">
        <f t="shared" si="2"/>
        <v>CHYBNÁ CENA</v>
      </c>
    </row>
    <row r="62" spans="1:10" ht="38.25">
      <c r="A62" s="667" t="s">
        <v>3181</v>
      </c>
      <c r="B62" s="660"/>
      <c r="C62" s="672" t="s">
        <v>1002</v>
      </c>
      <c r="D62" s="663" t="s">
        <v>2755</v>
      </c>
      <c r="E62" s="668">
        <v>2</v>
      </c>
      <c r="F62" s="1042"/>
      <c r="G62" s="665">
        <f>E62*F62</f>
        <v>0</v>
      </c>
      <c r="H62" s="662"/>
      <c r="I62" s="671"/>
      <c r="J62" s="1005" t="str">
        <f t="shared" si="2"/>
        <v>CHYBNÁ CENA</v>
      </c>
    </row>
    <row r="63" spans="1:10" ht="25.5">
      <c r="A63" s="667" t="s">
        <v>3182</v>
      </c>
      <c r="B63" s="660"/>
      <c r="C63" s="672" t="s">
        <v>1003</v>
      </c>
      <c r="D63" s="663" t="s">
        <v>2755</v>
      </c>
      <c r="E63" s="668">
        <v>1</v>
      </c>
      <c r="F63" s="1042"/>
      <c r="G63" s="665">
        <f>E63*F63</f>
        <v>0</v>
      </c>
      <c r="H63" s="662"/>
      <c r="I63" s="671"/>
      <c r="J63" s="1005" t="str">
        <f t="shared" si="2"/>
        <v>CHYBNÁ CENA</v>
      </c>
    </row>
    <row r="64" spans="1:10">
      <c r="A64" s="667"/>
      <c r="B64" s="660"/>
      <c r="C64" s="672"/>
      <c r="D64" s="663"/>
      <c r="E64" s="668"/>
      <c r="F64" s="1042"/>
      <c r="G64" s="665"/>
      <c r="H64" s="362"/>
      <c r="I64" s="671"/>
      <c r="J64" s="1005" t="str">
        <f t="shared" si="2"/>
        <v/>
      </c>
    </row>
    <row r="65" spans="1:10">
      <c r="A65" s="667"/>
      <c r="B65" s="660"/>
      <c r="C65" s="662"/>
      <c r="D65" s="663"/>
      <c r="E65" s="664"/>
      <c r="F65" s="1042"/>
      <c r="G65" s="665"/>
      <c r="H65" s="662"/>
      <c r="I65" s="671"/>
      <c r="J65" s="1005" t="str">
        <f t="shared" si="2"/>
        <v/>
      </c>
    </row>
    <row r="66" spans="1:10">
      <c r="A66" s="659" t="s">
        <v>1825</v>
      </c>
      <c r="B66" s="660"/>
      <c r="C66" s="661" t="s">
        <v>1826</v>
      </c>
      <c r="D66" s="663"/>
      <c r="E66" s="664"/>
      <c r="F66" s="1042"/>
      <c r="G66" s="665"/>
      <c r="H66" s="662"/>
      <c r="I66" s="671"/>
      <c r="J66" s="1005" t="str">
        <f t="shared" si="2"/>
        <v/>
      </c>
    </row>
    <row r="67" spans="1:10" ht="140.25">
      <c r="A67" s="667"/>
      <c r="B67" s="660"/>
      <c r="C67" s="662"/>
      <c r="D67" s="663"/>
      <c r="E67" s="664"/>
      <c r="F67" s="1042"/>
      <c r="G67" s="665"/>
      <c r="H67" s="662" t="s">
        <v>2582</v>
      </c>
      <c r="I67" s="671"/>
      <c r="J67" s="1005" t="str">
        <f t="shared" si="2"/>
        <v/>
      </c>
    </row>
    <row r="68" spans="1:10">
      <c r="A68" s="667" t="s">
        <v>2583</v>
      </c>
      <c r="B68" s="660"/>
      <c r="C68" s="673"/>
      <c r="D68" s="663"/>
      <c r="E68" s="664"/>
      <c r="F68" s="1042"/>
      <c r="G68" s="665"/>
      <c r="H68" s="662"/>
      <c r="I68" s="671"/>
      <c r="J68" s="1005" t="str">
        <f t="shared" si="2"/>
        <v/>
      </c>
    </row>
    <row r="69" spans="1:10">
      <c r="A69" s="667" t="s">
        <v>2585</v>
      </c>
      <c r="B69" s="660"/>
      <c r="C69" s="661" t="s">
        <v>2801</v>
      </c>
      <c r="D69" s="663"/>
      <c r="E69" s="668"/>
      <c r="F69" s="1042"/>
      <c r="G69" s="665"/>
      <c r="H69" s="662"/>
      <c r="I69" s="671"/>
      <c r="J69" s="1005" t="str">
        <f t="shared" si="2"/>
        <v/>
      </c>
    </row>
    <row r="70" spans="1:10" ht="63.75">
      <c r="A70" s="667"/>
      <c r="B70" s="660"/>
      <c r="C70" s="672" t="s">
        <v>1004</v>
      </c>
      <c r="D70" s="663" t="s">
        <v>4492</v>
      </c>
      <c r="E70" s="668">
        <v>2100</v>
      </c>
      <c r="F70" s="1042"/>
      <c r="G70" s="665">
        <f>E70*F70</f>
        <v>0</v>
      </c>
      <c r="H70" s="662" t="s">
        <v>1883</v>
      </c>
      <c r="I70" s="671"/>
      <c r="J70" s="1005" t="str">
        <f t="shared" ref="J70:J101" si="3">IF((ISBLANK(D70)),"",IF(G70&lt;=0,"CHYBNÁ CENA",""))</f>
        <v>CHYBNÁ CENA</v>
      </c>
    </row>
    <row r="71" spans="1:10">
      <c r="A71" s="667"/>
      <c r="B71" s="660"/>
      <c r="C71" s="672"/>
      <c r="D71" s="663"/>
      <c r="E71" s="668"/>
      <c r="F71" s="1042"/>
      <c r="G71" s="665"/>
      <c r="H71" s="662"/>
      <c r="I71" s="671"/>
      <c r="J71" s="1005" t="str">
        <f t="shared" si="3"/>
        <v/>
      </c>
    </row>
    <row r="72" spans="1:10">
      <c r="A72" s="667"/>
      <c r="B72" s="660"/>
      <c r="C72" s="662"/>
      <c r="D72" s="663"/>
      <c r="E72" s="668"/>
      <c r="F72" s="1042"/>
      <c r="G72" s="665"/>
      <c r="H72" s="662"/>
      <c r="I72" s="671"/>
      <c r="J72" s="1005" t="str">
        <f t="shared" si="3"/>
        <v/>
      </c>
    </row>
    <row r="73" spans="1:10">
      <c r="A73" s="667"/>
      <c r="B73" s="660"/>
      <c r="C73" s="672"/>
      <c r="D73" s="663"/>
      <c r="E73" s="668"/>
      <c r="F73" s="1042"/>
      <c r="G73" s="665"/>
      <c r="H73" s="662"/>
      <c r="I73" s="671"/>
      <c r="J73" s="1005" t="str">
        <f t="shared" si="3"/>
        <v/>
      </c>
    </row>
    <row r="74" spans="1:10">
      <c r="A74" s="667"/>
      <c r="B74" s="660"/>
      <c r="C74" s="662"/>
      <c r="D74" s="663"/>
      <c r="E74" s="668"/>
      <c r="F74" s="1042"/>
      <c r="G74" s="718"/>
      <c r="H74" s="662"/>
      <c r="I74" s="671"/>
      <c r="J74" s="1005" t="str">
        <f t="shared" si="3"/>
        <v/>
      </c>
    </row>
    <row r="75" spans="1:10">
      <c r="A75" s="667" t="s">
        <v>1896</v>
      </c>
      <c r="B75" s="660"/>
      <c r="C75" s="673"/>
      <c r="D75" s="663"/>
      <c r="E75" s="668"/>
      <c r="F75" s="1042"/>
      <c r="G75" s="665"/>
      <c r="H75" s="662"/>
      <c r="I75" s="671"/>
      <c r="J75" s="1005" t="str">
        <f t="shared" si="3"/>
        <v/>
      </c>
    </row>
    <row r="76" spans="1:10" ht="25.5">
      <c r="A76" s="667" t="s">
        <v>1898</v>
      </c>
      <c r="B76" s="660"/>
      <c r="C76" s="661" t="s">
        <v>2584</v>
      </c>
      <c r="D76" s="663"/>
      <c r="E76" s="668"/>
      <c r="F76" s="1042"/>
      <c r="G76" s="665"/>
      <c r="H76" s="662"/>
      <c r="I76" s="671"/>
      <c r="J76" s="1005" t="str">
        <f t="shared" si="3"/>
        <v/>
      </c>
    </row>
    <row r="77" spans="1:10" ht="63.75">
      <c r="A77" s="667"/>
      <c r="B77" s="660"/>
      <c r="C77" s="672" t="s">
        <v>1005</v>
      </c>
      <c r="D77" s="663" t="s">
        <v>4492</v>
      </c>
      <c r="E77" s="668">
        <v>2350</v>
      </c>
      <c r="F77" s="1042"/>
      <c r="G77" s="665">
        <f>E77*F77</f>
        <v>0</v>
      </c>
      <c r="H77" s="662" t="s">
        <v>1883</v>
      </c>
      <c r="I77" s="671"/>
      <c r="J77" s="1005" t="str">
        <f t="shared" si="3"/>
        <v>CHYBNÁ CENA</v>
      </c>
    </row>
    <row r="78" spans="1:10">
      <c r="A78" s="667" t="s">
        <v>28</v>
      </c>
      <c r="B78" s="660"/>
      <c r="C78" s="672" t="s">
        <v>1006</v>
      </c>
      <c r="D78" s="670" t="s">
        <v>4492</v>
      </c>
      <c r="E78" s="668">
        <v>135</v>
      </c>
      <c r="F78" s="1042"/>
      <c r="G78" s="665">
        <f>E78*F78</f>
        <v>0</v>
      </c>
      <c r="H78" s="662"/>
      <c r="I78" s="671"/>
      <c r="J78" s="1005" t="str">
        <f t="shared" si="3"/>
        <v>CHYBNÁ CENA</v>
      </c>
    </row>
    <row r="79" spans="1:10">
      <c r="A79" s="667"/>
      <c r="B79" s="660"/>
      <c r="C79" s="672"/>
      <c r="D79" s="663"/>
      <c r="E79" s="668"/>
      <c r="F79" s="1042"/>
      <c r="G79" s="718"/>
      <c r="H79" s="662"/>
      <c r="I79" s="671"/>
      <c r="J79" s="1005" t="str">
        <f t="shared" si="3"/>
        <v/>
      </c>
    </row>
    <row r="80" spans="1:10">
      <c r="A80" s="667"/>
      <c r="B80" s="660"/>
      <c r="C80" s="662"/>
      <c r="D80" s="663"/>
      <c r="E80" s="668"/>
      <c r="F80" s="1042"/>
      <c r="G80" s="665"/>
      <c r="H80" s="662"/>
      <c r="I80" s="671"/>
      <c r="J80" s="1005" t="str">
        <f t="shared" si="3"/>
        <v/>
      </c>
    </row>
    <row r="81" spans="1:10" ht="25.5">
      <c r="A81" s="667" t="s">
        <v>818</v>
      </c>
      <c r="B81" s="660"/>
      <c r="C81" s="661" t="s">
        <v>1897</v>
      </c>
      <c r="D81" s="663"/>
      <c r="E81" s="668"/>
      <c r="F81" s="1042"/>
      <c r="G81" s="665"/>
      <c r="H81" s="662"/>
      <c r="I81" s="671"/>
      <c r="J81" s="1005" t="str">
        <f t="shared" si="3"/>
        <v/>
      </c>
    </row>
    <row r="82" spans="1:10">
      <c r="A82" s="674" t="s">
        <v>820</v>
      </c>
      <c r="B82" s="660"/>
      <c r="C82" s="672" t="s">
        <v>43</v>
      </c>
      <c r="D82" s="670" t="s">
        <v>4492</v>
      </c>
      <c r="E82" s="668">
        <v>1890</v>
      </c>
      <c r="F82" s="1042"/>
      <c r="G82" s="665">
        <f>E82*F82</f>
        <v>0</v>
      </c>
      <c r="H82" s="662"/>
      <c r="I82" s="671"/>
      <c r="J82" s="1005" t="str">
        <f t="shared" si="3"/>
        <v>CHYBNÁ CENA</v>
      </c>
    </row>
    <row r="83" spans="1:10">
      <c r="A83" s="674" t="s">
        <v>2812</v>
      </c>
      <c r="B83" s="660"/>
      <c r="C83" s="672" t="s">
        <v>1007</v>
      </c>
      <c r="D83" s="670" t="s">
        <v>4492</v>
      </c>
      <c r="E83" s="668">
        <v>2488</v>
      </c>
      <c r="F83" s="1042"/>
      <c r="G83" s="665">
        <f>E83*F83</f>
        <v>0</v>
      </c>
      <c r="H83" s="662"/>
      <c r="I83" s="671"/>
      <c r="J83" s="1005" t="str">
        <f t="shared" si="3"/>
        <v>CHYBNÁ CENA</v>
      </c>
    </row>
    <row r="84" spans="1:10">
      <c r="A84" s="674" t="s">
        <v>2814</v>
      </c>
      <c r="B84" s="660"/>
      <c r="C84" s="672"/>
      <c r="D84" s="663"/>
      <c r="E84" s="668"/>
      <c r="F84" s="1042"/>
      <c r="G84" s="665"/>
      <c r="H84" s="662"/>
      <c r="I84" s="671"/>
      <c r="J84" s="1005" t="str">
        <f t="shared" si="3"/>
        <v/>
      </c>
    </row>
    <row r="85" spans="1:10">
      <c r="A85" s="667"/>
      <c r="B85" s="660"/>
      <c r="C85" s="661" t="s">
        <v>2810</v>
      </c>
      <c r="D85" s="663"/>
      <c r="E85" s="668"/>
      <c r="F85" s="1042"/>
      <c r="G85" s="665"/>
      <c r="H85" s="662"/>
      <c r="I85" s="671"/>
      <c r="J85" s="1005" t="str">
        <f t="shared" si="3"/>
        <v/>
      </c>
    </row>
    <row r="86" spans="1:10">
      <c r="A86" s="667" t="s">
        <v>822</v>
      </c>
      <c r="B86" s="660"/>
      <c r="C86" s="661" t="s">
        <v>3883</v>
      </c>
      <c r="D86" s="663"/>
      <c r="E86" s="668"/>
      <c r="F86" s="1042"/>
      <c r="G86" s="665"/>
      <c r="H86" s="662"/>
      <c r="I86" s="671"/>
      <c r="J86" s="1005" t="str">
        <f t="shared" si="3"/>
        <v/>
      </c>
    </row>
    <row r="87" spans="1:10" ht="25.5">
      <c r="A87" s="667" t="s">
        <v>824</v>
      </c>
      <c r="B87" s="660"/>
      <c r="C87" s="672" t="s">
        <v>2818</v>
      </c>
      <c r="D87" s="663" t="s">
        <v>4492</v>
      </c>
      <c r="E87" s="668">
        <v>1650</v>
      </c>
      <c r="F87" s="1042"/>
      <c r="G87" s="665">
        <f>E87*F87</f>
        <v>0</v>
      </c>
      <c r="H87" s="662"/>
      <c r="I87" s="671"/>
      <c r="J87" s="1005" t="str">
        <f t="shared" si="3"/>
        <v>CHYBNÁ CENA</v>
      </c>
    </row>
    <row r="88" spans="1:10">
      <c r="A88" s="667"/>
      <c r="B88" s="660"/>
      <c r="C88" s="662"/>
      <c r="D88" s="663"/>
      <c r="E88" s="668"/>
      <c r="F88" s="1042"/>
      <c r="G88" s="665"/>
      <c r="H88" s="662"/>
      <c r="I88" s="671"/>
      <c r="J88" s="1005" t="str">
        <f t="shared" si="3"/>
        <v/>
      </c>
    </row>
    <row r="89" spans="1:10">
      <c r="A89" s="667" t="s">
        <v>826</v>
      </c>
      <c r="B89" s="660"/>
      <c r="C89" s="672" t="s">
        <v>2819</v>
      </c>
      <c r="D89" s="663" t="s">
        <v>4492</v>
      </c>
      <c r="E89" s="668">
        <v>140</v>
      </c>
      <c r="F89" s="1042"/>
      <c r="G89" s="665">
        <f>E89*F89</f>
        <v>0</v>
      </c>
      <c r="H89" s="662"/>
      <c r="I89" s="671"/>
      <c r="J89" s="1005" t="str">
        <f t="shared" si="3"/>
        <v>CHYBNÁ CENA</v>
      </c>
    </row>
    <row r="90" spans="1:10">
      <c r="A90" s="667"/>
      <c r="B90" s="660"/>
      <c r="C90" s="662"/>
      <c r="D90" s="663"/>
      <c r="E90" s="668"/>
      <c r="F90" s="1042"/>
      <c r="G90" s="665"/>
      <c r="H90" s="662"/>
      <c r="I90" s="671"/>
      <c r="J90" s="1005" t="str">
        <f t="shared" si="3"/>
        <v/>
      </c>
    </row>
    <row r="91" spans="1:10">
      <c r="A91" s="667" t="s">
        <v>828</v>
      </c>
      <c r="B91" s="660"/>
      <c r="C91" s="672" t="s">
        <v>2821</v>
      </c>
      <c r="D91" s="663"/>
      <c r="E91" s="668">
        <v>1420</v>
      </c>
      <c r="F91" s="1042"/>
      <c r="G91" s="665">
        <f>E91*F91</f>
        <v>0</v>
      </c>
      <c r="H91" s="662"/>
      <c r="I91" s="671"/>
      <c r="J91" s="1005" t="str">
        <f t="shared" si="3"/>
        <v/>
      </c>
    </row>
    <row r="92" spans="1:10">
      <c r="A92" s="667"/>
      <c r="B92" s="660"/>
      <c r="C92" s="662"/>
      <c r="D92" s="663"/>
      <c r="E92" s="668"/>
      <c r="F92" s="1042"/>
      <c r="G92" s="665"/>
      <c r="H92" s="662"/>
      <c r="I92" s="671"/>
      <c r="J92" s="1005" t="str">
        <f t="shared" si="3"/>
        <v/>
      </c>
    </row>
    <row r="93" spans="1:10" ht="25.5">
      <c r="A93" s="667" t="s">
        <v>830</v>
      </c>
      <c r="B93" s="660"/>
      <c r="C93" s="672" t="s">
        <v>1008</v>
      </c>
      <c r="D93" s="663" t="s">
        <v>4492</v>
      </c>
      <c r="E93" s="668">
        <v>6120</v>
      </c>
      <c r="F93" s="1042"/>
      <c r="G93" s="665">
        <f>E93*F93</f>
        <v>0</v>
      </c>
      <c r="H93" s="662"/>
      <c r="I93" s="671"/>
      <c r="J93" s="1005" t="str">
        <f t="shared" si="3"/>
        <v>CHYBNÁ CENA</v>
      </c>
    </row>
    <row r="94" spans="1:10">
      <c r="A94" s="667"/>
      <c r="B94" s="660"/>
      <c r="C94" s="662"/>
      <c r="D94" s="663"/>
      <c r="E94" s="668"/>
      <c r="F94" s="1042"/>
      <c r="G94" s="665"/>
      <c r="H94" s="662"/>
      <c r="I94" s="671"/>
      <c r="J94" s="1005" t="str">
        <f t="shared" si="3"/>
        <v/>
      </c>
    </row>
    <row r="95" spans="1:10">
      <c r="A95" s="667" t="s">
        <v>832</v>
      </c>
      <c r="B95" s="660"/>
      <c r="C95" s="662" t="s">
        <v>2405</v>
      </c>
      <c r="D95" s="663" t="s">
        <v>2755</v>
      </c>
      <c r="E95" s="1022">
        <v>1</v>
      </c>
      <c r="F95" s="1042"/>
      <c r="G95" s="665">
        <f>E95*F95</f>
        <v>0</v>
      </c>
      <c r="H95" s="662"/>
      <c r="I95" s="671"/>
      <c r="J95" s="1005" t="str">
        <f t="shared" si="3"/>
        <v>CHYBNÁ CENA</v>
      </c>
    </row>
    <row r="96" spans="1:10">
      <c r="A96" s="667"/>
      <c r="B96" s="660"/>
      <c r="C96" s="672"/>
      <c r="D96" s="663"/>
      <c r="E96" s="668"/>
      <c r="F96" s="1042"/>
      <c r="G96" s="665"/>
      <c r="H96" s="662"/>
      <c r="I96" s="671"/>
      <c r="J96" s="1005" t="str">
        <f t="shared" si="3"/>
        <v/>
      </c>
    </row>
    <row r="97" spans="1:10">
      <c r="A97" s="667"/>
      <c r="B97" s="660"/>
      <c r="C97" s="672"/>
      <c r="D97" s="663"/>
      <c r="E97" s="668"/>
      <c r="F97" s="1042"/>
      <c r="G97" s="718"/>
      <c r="H97" s="662"/>
      <c r="I97" s="671"/>
      <c r="J97" s="1005" t="str">
        <f t="shared" si="3"/>
        <v/>
      </c>
    </row>
    <row r="98" spans="1:10">
      <c r="A98" s="674"/>
      <c r="B98" s="660"/>
      <c r="C98" s="662"/>
      <c r="D98" s="663"/>
      <c r="E98" s="664"/>
      <c r="F98" s="1042"/>
      <c r="G98" s="718"/>
      <c r="H98" s="362"/>
      <c r="I98" s="671"/>
      <c r="J98" s="1005" t="str">
        <f t="shared" si="3"/>
        <v/>
      </c>
    </row>
    <row r="99" spans="1:10">
      <c r="A99" s="667"/>
      <c r="B99" s="660"/>
      <c r="C99" s="662"/>
      <c r="D99" s="663"/>
      <c r="E99" s="664"/>
      <c r="F99" s="1042"/>
      <c r="G99" s="718"/>
      <c r="H99" s="362"/>
      <c r="I99" s="671"/>
      <c r="J99" s="1005" t="str">
        <f t="shared" si="3"/>
        <v/>
      </c>
    </row>
    <row r="100" spans="1:10">
      <c r="A100" s="667" t="s">
        <v>3882</v>
      </c>
      <c r="B100" s="660"/>
      <c r="C100" s="661" t="s">
        <v>2810</v>
      </c>
      <c r="D100" s="663"/>
      <c r="E100" s="664"/>
      <c r="F100" s="1042"/>
      <c r="G100" s="665"/>
      <c r="H100" s="662"/>
      <c r="I100" s="671"/>
      <c r="J100" s="1005" t="str">
        <f t="shared" si="3"/>
        <v/>
      </c>
    </row>
    <row r="101" spans="1:10">
      <c r="A101" s="667" t="s">
        <v>824</v>
      </c>
      <c r="B101" s="660"/>
      <c r="C101" s="672" t="s">
        <v>1009</v>
      </c>
      <c r="D101" s="670" t="s">
        <v>3085</v>
      </c>
      <c r="E101" s="668">
        <v>18</v>
      </c>
      <c r="F101" s="1042"/>
      <c r="G101" s="665">
        <f>E101*F101</f>
        <v>0</v>
      </c>
      <c r="H101" s="662"/>
      <c r="I101" s="671"/>
      <c r="J101" s="1005" t="str">
        <f t="shared" si="3"/>
        <v>CHYBNÁ CENA</v>
      </c>
    </row>
    <row r="102" spans="1:10">
      <c r="A102" s="667"/>
      <c r="B102" s="660"/>
      <c r="C102" s="662"/>
      <c r="D102" s="663"/>
      <c r="E102" s="668"/>
      <c r="F102" s="1042"/>
      <c r="G102" s="665"/>
      <c r="H102" s="662"/>
      <c r="I102" s="671"/>
      <c r="J102" s="1005" t="str">
        <f t="shared" ref="J102:J129" si="4">IF((ISBLANK(D102)),"",IF(G102&lt;=0,"CHYBNÁ CENA",""))</f>
        <v/>
      </c>
    </row>
    <row r="103" spans="1:10">
      <c r="A103" s="667" t="s">
        <v>826</v>
      </c>
      <c r="B103" s="660"/>
      <c r="C103" s="672" t="s">
        <v>1010</v>
      </c>
      <c r="D103" s="670" t="s">
        <v>3792</v>
      </c>
      <c r="E103" s="668">
        <v>42</v>
      </c>
      <c r="F103" s="1042"/>
      <c r="G103" s="665">
        <f>E103*F103</f>
        <v>0</v>
      </c>
      <c r="H103" s="662"/>
      <c r="I103" s="671"/>
      <c r="J103" s="1005" t="str">
        <f t="shared" si="4"/>
        <v>CHYBNÁ CENA</v>
      </c>
    </row>
    <row r="104" spans="1:10">
      <c r="A104" s="667"/>
      <c r="B104" s="660"/>
      <c r="C104" s="662"/>
      <c r="D104" s="663"/>
      <c r="E104" s="668"/>
      <c r="F104" s="1042"/>
      <c r="G104" s="665"/>
      <c r="H104" s="662"/>
      <c r="I104" s="671"/>
      <c r="J104" s="1005" t="str">
        <f t="shared" si="4"/>
        <v/>
      </c>
    </row>
    <row r="105" spans="1:10">
      <c r="A105" s="667"/>
      <c r="B105" s="660"/>
      <c r="C105" s="672"/>
      <c r="D105" s="663"/>
      <c r="E105" s="668"/>
      <c r="F105" s="1042"/>
      <c r="G105" s="665"/>
      <c r="H105" s="662"/>
      <c r="I105" s="671"/>
      <c r="J105" s="1005" t="str">
        <f t="shared" si="4"/>
        <v/>
      </c>
    </row>
    <row r="106" spans="1:10">
      <c r="A106" s="667"/>
      <c r="B106" s="660"/>
      <c r="C106" s="662"/>
      <c r="D106" s="663"/>
      <c r="E106" s="664"/>
      <c r="F106" s="1042"/>
      <c r="G106" s="665"/>
      <c r="H106" s="662"/>
      <c r="I106" s="671"/>
      <c r="J106" s="1005" t="str">
        <f t="shared" si="4"/>
        <v/>
      </c>
    </row>
    <row r="107" spans="1:10">
      <c r="A107" s="659" t="s">
        <v>2359</v>
      </c>
      <c r="B107" s="660"/>
      <c r="C107" s="661" t="s">
        <v>4714</v>
      </c>
      <c r="D107" s="663"/>
      <c r="E107" s="664"/>
      <c r="F107" s="1042"/>
      <c r="G107" s="665"/>
      <c r="H107" s="662"/>
      <c r="I107" s="671"/>
      <c r="J107" s="1005" t="str">
        <f t="shared" si="4"/>
        <v/>
      </c>
    </row>
    <row r="108" spans="1:10" ht="25.5">
      <c r="A108" s="667" t="s">
        <v>2361</v>
      </c>
      <c r="B108" s="660"/>
      <c r="C108" s="662" t="s">
        <v>4716</v>
      </c>
      <c r="D108" s="663" t="s">
        <v>2755</v>
      </c>
      <c r="E108" s="668">
        <v>1</v>
      </c>
      <c r="F108" s="1042"/>
      <c r="G108" s="665">
        <f>E108*F108</f>
        <v>0</v>
      </c>
      <c r="H108" s="662"/>
      <c r="I108" s="671"/>
      <c r="J108" s="1005" t="str">
        <f t="shared" si="4"/>
        <v>CHYBNÁ CENA</v>
      </c>
    </row>
    <row r="109" spans="1:10">
      <c r="A109" s="667" t="s">
        <v>2363</v>
      </c>
      <c r="B109" s="660"/>
      <c r="C109" s="662" t="s">
        <v>4718</v>
      </c>
      <c r="D109" s="663" t="s">
        <v>2755</v>
      </c>
      <c r="E109" s="668">
        <v>1</v>
      </c>
      <c r="F109" s="1042"/>
      <c r="G109" s="665">
        <f>E109*F109</f>
        <v>0</v>
      </c>
      <c r="H109" s="662"/>
      <c r="I109" s="671"/>
      <c r="J109" s="1005" t="str">
        <f t="shared" si="4"/>
        <v>CHYBNÁ CENA</v>
      </c>
    </row>
    <row r="110" spans="1:10">
      <c r="A110" s="667" t="s">
        <v>2365</v>
      </c>
      <c r="B110" s="660"/>
      <c r="C110" s="672" t="s">
        <v>2824</v>
      </c>
      <c r="D110" s="663" t="s">
        <v>2755</v>
      </c>
      <c r="E110" s="668">
        <v>1</v>
      </c>
      <c r="F110" s="1042"/>
      <c r="G110" s="665">
        <f>E110*F110</f>
        <v>0</v>
      </c>
      <c r="H110" s="662"/>
      <c r="I110" s="671"/>
      <c r="J110" s="1005" t="str">
        <f t="shared" si="4"/>
        <v>CHYBNÁ CENA</v>
      </c>
    </row>
    <row r="111" spans="1:10">
      <c r="A111" s="667" t="s">
        <v>2367</v>
      </c>
      <c r="B111" s="660"/>
      <c r="C111" s="672" t="s">
        <v>2825</v>
      </c>
      <c r="D111" s="663" t="s">
        <v>2755</v>
      </c>
      <c r="E111" s="668">
        <v>1</v>
      </c>
      <c r="F111" s="1042"/>
      <c r="G111" s="665">
        <f>E111*F111</f>
        <v>0</v>
      </c>
      <c r="H111" s="662"/>
      <c r="I111" s="671"/>
      <c r="J111" s="1005" t="str">
        <f t="shared" si="4"/>
        <v>CHYBNÁ CENA</v>
      </c>
    </row>
    <row r="112" spans="1:10">
      <c r="A112" s="667" t="s">
        <v>2369</v>
      </c>
      <c r="B112" s="660"/>
      <c r="C112" s="672" t="s">
        <v>2826</v>
      </c>
      <c r="D112" s="663" t="s">
        <v>2755</v>
      </c>
      <c r="E112" s="668">
        <v>1</v>
      </c>
      <c r="F112" s="1042"/>
      <c r="G112" s="665">
        <f>E112*F112</f>
        <v>0</v>
      </c>
      <c r="H112" s="662"/>
      <c r="I112" s="671"/>
      <c r="J112" s="1005" t="str">
        <f t="shared" si="4"/>
        <v>CHYBNÁ CENA</v>
      </c>
    </row>
    <row r="113" spans="1:10">
      <c r="A113" s="667"/>
      <c r="B113" s="660"/>
      <c r="C113" s="662"/>
      <c r="D113" s="663"/>
      <c r="E113" s="668"/>
      <c r="F113" s="1042"/>
      <c r="G113" s="665"/>
      <c r="H113" s="662"/>
      <c r="I113" s="671"/>
      <c r="J113" s="1005" t="str">
        <f t="shared" si="4"/>
        <v/>
      </c>
    </row>
    <row r="114" spans="1:10">
      <c r="A114" s="667"/>
      <c r="B114" s="660"/>
      <c r="C114" s="662"/>
      <c r="D114" s="663"/>
      <c r="E114" s="664"/>
      <c r="F114" s="1042"/>
      <c r="G114" s="665"/>
      <c r="H114" s="662"/>
      <c r="I114" s="671"/>
      <c r="J114" s="1005" t="str">
        <f t="shared" si="4"/>
        <v/>
      </c>
    </row>
    <row r="115" spans="1:10">
      <c r="A115" s="659" t="s">
        <v>2373</v>
      </c>
      <c r="B115" s="660"/>
      <c r="C115" s="661" t="s">
        <v>4496</v>
      </c>
      <c r="D115" s="663"/>
      <c r="E115" s="664"/>
      <c r="F115" s="1042"/>
      <c r="G115" s="665"/>
      <c r="H115" s="662"/>
      <c r="I115" s="671"/>
      <c r="J115" s="1005" t="str">
        <f t="shared" si="4"/>
        <v/>
      </c>
    </row>
    <row r="116" spans="1:10">
      <c r="A116" s="667" t="s">
        <v>2375</v>
      </c>
      <c r="B116" s="660"/>
      <c r="C116" s="662" t="s">
        <v>2509</v>
      </c>
      <c r="D116" s="663" t="s">
        <v>2755</v>
      </c>
      <c r="E116" s="668">
        <v>1</v>
      </c>
      <c r="F116" s="1042"/>
      <c r="G116" s="665">
        <f t="shared" ref="G116:G128" si="5">E116*F116</f>
        <v>0</v>
      </c>
      <c r="H116" s="662"/>
      <c r="I116" s="671"/>
      <c r="J116" s="1005" t="str">
        <f t="shared" si="4"/>
        <v>CHYBNÁ CENA</v>
      </c>
    </row>
    <row r="117" spans="1:10">
      <c r="A117" s="667" t="s">
        <v>2377</v>
      </c>
      <c r="B117" s="660"/>
      <c r="C117" s="662" t="s">
        <v>4745</v>
      </c>
      <c r="D117" s="663" t="s">
        <v>2755</v>
      </c>
      <c r="E117" s="664">
        <v>1</v>
      </c>
      <c r="F117" s="1042"/>
      <c r="G117" s="665">
        <f t="shared" si="5"/>
        <v>0</v>
      </c>
      <c r="H117" s="662"/>
      <c r="I117" s="671"/>
      <c r="J117" s="1005" t="str">
        <f t="shared" si="4"/>
        <v>CHYBNÁ CENA</v>
      </c>
    </row>
    <row r="118" spans="1:10">
      <c r="A118" s="667" t="s">
        <v>2379</v>
      </c>
      <c r="B118" s="660"/>
      <c r="C118" s="662" t="s">
        <v>4163</v>
      </c>
      <c r="D118" s="663" t="s">
        <v>2755</v>
      </c>
      <c r="E118" s="664">
        <v>1</v>
      </c>
      <c r="F118" s="1042"/>
      <c r="G118" s="665">
        <f t="shared" si="5"/>
        <v>0</v>
      </c>
      <c r="H118" s="662"/>
      <c r="I118" s="671"/>
      <c r="J118" s="1005" t="str">
        <f t="shared" si="4"/>
        <v>CHYBNÁ CENA</v>
      </c>
    </row>
    <row r="119" spans="1:10">
      <c r="A119" s="667" t="s">
        <v>2381</v>
      </c>
      <c r="B119" s="660"/>
      <c r="C119" s="672" t="s">
        <v>2827</v>
      </c>
      <c r="D119" s="663" t="s">
        <v>2755</v>
      </c>
      <c r="E119" s="664">
        <v>1</v>
      </c>
      <c r="F119" s="1042"/>
      <c r="G119" s="665">
        <f t="shared" si="5"/>
        <v>0</v>
      </c>
      <c r="H119" s="662"/>
      <c r="I119" s="671"/>
      <c r="J119" s="1005" t="str">
        <f t="shared" si="4"/>
        <v>CHYBNÁ CENA</v>
      </c>
    </row>
    <row r="120" spans="1:10" ht="25.5">
      <c r="A120" s="667" t="s">
        <v>2383</v>
      </c>
      <c r="B120" s="660"/>
      <c r="C120" s="672" t="s">
        <v>1011</v>
      </c>
      <c r="D120" s="663" t="s">
        <v>2755</v>
      </c>
      <c r="E120" s="668">
        <v>1</v>
      </c>
      <c r="F120" s="1042"/>
      <c r="G120" s="665">
        <f t="shared" si="5"/>
        <v>0</v>
      </c>
      <c r="H120" s="662"/>
      <c r="I120" s="671"/>
      <c r="J120" s="1005" t="str">
        <f t="shared" si="4"/>
        <v>CHYBNÁ CENA</v>
      </c>
    </row>
    <row r="121" spans="1:10" ht="25.5">
      <c r="A121" s="667" t="s">
        <v>2385</v>
      </c>
      <c r="B121" s="660"/>
      <c r="C121" s="672" t="s">
        <v>1012</v>
      </c>
      <c r="D121" s="663" t="s">
        <v>2755</v>
      </c>
      <c r="E121" s="668">
        <v>1</v>
      </c>
      <c r="F121" s="1042"/>
      <c r="G121" s="665">
        <f t="shared" si="5"/>
        <v>0</v>
      </c>
      <c r="H121" s="662"/>
      <c r="I121" s="671"/>
      <c r="J121" s="1005" t="str">
        <f t="shared" si="4"/>
        <v>CHYBNÁ CENA</v>
      </c>
    </row>
    <row r="122" spans="1:10" ht="25.5">
      <c r="A122" s="667" t="s">
        <v>2387</v>
      </c>
      <c r="B122" s="660"/>
      <c r="C122" s="672" t="s">
        <v>1013</v>
      </c>
      <c r="D122" s="663" t="s">
        <v>2755</v>
      </c>
      <c r="E122" s="668">
        <v>1</v>
      </c>
      <c r="F122" s="1042"/>
      <c r="G122" s="665">
        <f t="shared" si="5"/>
        <v>0</v>
      </c>
      <c r="H122" s="662"/>
      <c r="I122" s="671"/>
      <c r="J122" s="1005" t="str">
        <f t="shared" si="4"/>
        <v>CHYBNÁ CENA</v>
      </c>
    </row>
    <row r="123" spans="1:10">
      <c r="A123" s="667" t="s">
        <v>2389</v>
      </c>
      <c r="B123" s="660"/>
      <c r="C123" s="672" t="s">
        <v>2829</v>
      </c>
      <c r="D123" s="663" t="s">
        <v>2755</v>
      </c>
      <c r="E123" s="668">
        <v>1</v>
      </c>
      <c r="F123" s="1042"/>
      <c r="G123" s="665">
        <f t="shared" si="5"/>
        <v>0</v>
      </c>
      <c r="H123" s="662"/>
      <c r="I123" s="671"/>
      <c r="J123" s="1005" t="str">
        <f t="shared" si="4"/>
        <v>CHYBNÁ CENA</v>
      </c>
    </row>
    <row r="124" spans="1:10">
      <c r="A124" s="667" t="s">
        <v>2391</v>
      </c>
      <c r="B124" s="660"/>
      <c r="C124" s="672" t="s">
        <v>1014</v>
      </c>
      <c r="D124" s="663" t="s">
        <v>2755</v>
      </c>
      <c r="E124" s="668">
        <v>1</v>
      </c>
      <c r="F124" s="1042"/>
      <c r="G124" s="665">
        <f t="shared" si="5"/>
        <v>0</v>
      </c>
      <c r="H124" s="662"/>
      <c r="I124" s="671"/>
      <c r="J124" s="1005" t="str">
        <f t="shared" si="4"/>
        <v>CHYBNÁ CENA</v>
      </c>
    </row>
    <row r="125" spans="1:10">
      <c r="A125" s="667" t="s">
        <v>2393</v>
      </c>
      <c r="B125" s="660"/>
      <c r="C125" s="662" t="s">
        <v>4768</v>
      </c>
      <c r="D125" s="663" t="s">
        <v>2755</v>
      </c>
      <c r="E125" s="668">
        <v>1</v>
      </c>
      <c r="F125" s="1042"/>
      <c r="G125" s="665">
        <f t="shared" si="5"/>
        <v>0</v>
      </c>
      <c r="H125" s="662"/>
      <c r="I125" s="671"/>
      <c r="J125" s="1005" t="str">
        <f t="shared" si="4"/>
        <v>CHYBNÁ CENA</v>
      </c>
    </row>
    <row r="126" spans="1:10">
      <c r="A126" s="667" t="s">
        <v>2395</v>
      </c>
      <c r="B126" s="660"/>
      <c r="C126" s="662" t="s">
        <v>4770</v>
      </c>
      <c r="D126" s="663" t="s">
        <v>2755</v>
      </c>
      <c r="E126" s="668">
        <v>1</v>
      </c>
      <c r="F126" s="1042"/>
      <c r="G126" s="665">
        <f t="shared" si="5"/>
        <v>0</v>
      </c>
      <c r="H126" s="662"/>
      <c r="I126" s="671"/>
      <c r="J126" s="1005" t="str">
        <f t="shared" si="4"/>
        <v>CHYBNÁ CENA</v>
      </c>
    </row>
    <row r="127" spans="1:10">
      <c r="A127" s="667" t="s">
        <v>2396</v>
      </c>
      <c r="B127" s="660"/>
      <c r="C127" s="662" t="s">
        <v>4773</v>
      </c>
      <c r="D127" s="663" t="s">
        <v>2755</v>
      </c>
      <c r="E127" s="668">
        <v>1</v>
      </c>
      <c r="F127" s="1042"/>
      <c r="G127" s="665">
        <f t="shared" si="5"/>
        <v>0</v>
      </c>
      <c r="H127" s="662"/>
      <c r="I127" s="671"/>
      <c r="J127" s="1005" t="str">
        <f t="shared" si="4"/>
        <v>CHYBNÁ CENA</v>
      </c>
    </row>
    <row r="128" spans="1:10">
      <c r="A128" s="667" t="s">
        <v>2397</v>
      </c>
      <c r="B128" s="660"/>
      <c r="C128" s="662" t="s">
        <v>2510</v>
      </c>
      <c r="D128" s="663" t="s">
        <v>2755</v>
      </c>
      <c r="E128" s="668">
        <v>1</v>
      </c>
      <c r="F128" s="1042"/>
      <c r="G128" s="665">
        <f t="shared" si="5"/>
        <v>0</v>
      </c>
      <c r="H128" s="662"/>
      <c r="I128" s="671"/>
      <c r="J128" s="1005" t="str">
        <f t="shared" si="4"/>
        <v>CHYBNÁ CENA</v>
      </c>
    </row>
    <row r="129" spans="1:10">
      <c r="A129" s="667"/>
      <c r="B129" s="660"/>
      <c r="C129" s="662"/>
      <c r="D129" s="663"/>
      <c r="E129" s="668"/>
      <c r="F129" s="1042"/>
      <c r="G129" s="665"/>
      <c r="H129" s="662"/>
      <c r="I129" s="671"/>
      <c r="J129" s="1005" t="str">
        <f t="shared" si="4"/>
        <v/>
      </c>
    </row>
    <row r="130" spans="1:10" s="273" customFormat="1" ht="13.5" thickBot="1">
      <c r="A130" s="405"/>
      <c r="B130" s="406"/>
      <c r="C130" s="407" t="s">
        <v>2956</v>
      </c>
      <c r="D130" s="405"/>
      <c r="E130" s="409"/>
      <c r="F130" s="410"/>
      <c r="G130" s="431">
        <f>SUM(G6:G128)</f>
        <v>0</v>
      </c>
      <c r="H130" s="408"/>
      <c r="I130" s="408"/>
    </row>
    <row r="131" spans="1:10" ht="13.5" thickBot="1">
      <c r="A131" s="1304" t="s">
        <v>45</v>
      </c>
      <c r="B131" s="1305"/>
      <c r="C131" s="1305"/>
      <c r="D131" s="1305"/>
      <c r="E131" s="1305"/>
      <c r="F131" s="1305"/>
      <c r="G131" s="1305"/>
      <c r="H131" s="1305"/>
      <c r="I131" s="1306"/>
    </row>
    <row r="134" spans="1:10">
      <c r="F134" s="1006" t="s">
        <v>245</v>
      </c>
      <c r="G134" s="1007">
        <f>COUNTIF(G6:G129,"&lt;=0")</f>
        <v>52</v>
      </c>
    </row>
  </sheetData>
  <sheetProtection selectLockedCells="1"/>
  <mergeCells count="13">
    <mergeCell ref="A1:B1"/>
    <mergeCell ref="C1:I1"/>
    <mergeCell ref="A2:B2"/>
    <mergeCell ref="C2:F2"/>
    <mergeCell ref="A131:I131"/>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3057</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675"/>
      <c r="B6" s="676" t="s">
        <v>2565</v>
      </c>
      <c r="C6" s="677"/>
      <c r="D6" s="678"/>
      <c r="E6" s="679"/>
      <c r="F6" s="680"/>
      <c r="G6" s="721"/>
      <c r="H6" s="677"/>
      <c r="I6" s="681" t="s">
        <v>2565</v>
      </c>
      <c r="J6" s="1005" t="str">
        <f t="shared" ref="J6:J37" si="0">IF((ISBLANK(D6)),"",IF(G6&lt;=0,"CHYBNÁ CENA",""))</f>
        <v/>
      </c>
    </row>
    <row r="7" spans="1:10">
      <c r="A7" s="682" t="s">
        <v>3962</v>
      </c>
      <c r="B7" s="683"/>
      <c r="C7" s="684" t="s">
        <v>3395</v>
      </c>
      <c r="D7" s="686"/>
      <c r="E7" s="687"/>
      <c r="F7" s="1039"/>
      <c r="G7" s="720"/>
      <c r="H7" s="685"/>
      <c r="I7" s="688"/>
      <c r="J7" s="1005" t="str">
        <f t="shared" si="0"/>
        <v/>
      </c>
    </row>
    <row r="8" spans="1:10" ht="33.75">
      <c r="A8" s="689" t="s">
        <v>1459</v>
      </c>
      <c r="B8" s="683"/>
      <c r="C8" s="362" t="s">
        <v>1015</v>
      </c>
      <c r="D8" s="686" t="s">
        <v>2755</v>
      </c>
      <c r="E8" s="690">
        <v>1</v>
      </c>
      <c r="F8" s="1040"/>
      <c r="G8" s="720">
        <f>E8*F8</f>
        <v>0</v>
      </c>
      <c r="H8" s="362"/>
      <c r="I8" s="691"/>
      <c r="J8" s="1005" t="str">
        <f t="shared" si="0"/>
        <v>CHYBNÁ CENA</v>
      </c>
    </row>
    <row r="9" spans="1:10" ht="45">
      <c r="A9" s="689" t="s">
        <v>1462</v>
      </c>
      <c r="B9" s="683"/>
      <c r="C9" s="692" t="s">
        <v>1016</v>
      </c>
      <c r="D9" s="693" t="s">
        <v>3792</v>
      </c>
      <c r="E9" s="690">
        <v>2</v>
      </c>
      <c r="F9" s="1040"/>
      <c r="G9" s="720">
        <f t="shared" ref="G9:G14" si="1">E9*F9</f>
        <v>0</v>
      </c>
      <c r="H9" s="362"/>
      <c r="I9" s="694"/>
      <c r="J9" s="1005" t="str">
        <f t="shared" si="0"/>
        <v>CHYBNÁ CENA</v>
      </c>
    </row>
    <row r="10" spans="1:10" ht="45">
      <c r="A10" s="689" t="s">
        <v>1579</v>
      </c>
      <c r="B10" s="683"/>
      <c r="C10" s="362" t="s">
        <v>1017</v>
      </c>
      <c r="D10" s="686" t="s">
        <v>2755</v>
      </c>
      <c r="E10" s="690">
        <v>1</v>
      </c>
      <c r="F10" s="1040"/>
      <c r="G10" s="720">
        <f t="shared" si="1"/>
        <v>0</v>
      </c>
      <c r="H10" s="362"/>
      <c r="I10" s="694"/>
      <c r="J10" s="1005" t="str">
        <f t="shared" si="0"/>
        <v>CHYBNÁ CENA</v>
      </c>
    </row>
    <row r="11" spans="1:10" ht="45">
      <c r="A11" s="689" t="s">
        <v>1582</v>
      </c>
      <c r="B11" s="683"/>
      <c r="C11" s="362" t="s">
        <v>1018</v>
      </c>
      <c r="D11" s="686" t="s">
        <v>2755</v>
      </c>
      <c r="E11" s="690">
        <v>4</v>
      </c>
      <c r="F11" s="1040"/>
      <c r="G11" s="720">
        <f t="shared" si="1"/>
        <v>0</v>
      </c>
      <c r="H11" s="362"/>
      <c r="I11" s="694"/>
      <c r="J11" s="1005" t="str">
        <f t="shared" si="0"/>
        <v>CHYBNÁ CENA</v>
      </c>
    </row>
    <row r="12" spans="1:10" ht="56.25">
      <c r="A12" s="689" t="s">
        <v>1585</v>
      </c>
      <c r="B12" s="683"/>
      <c r="C12" s="362" t="s">
        <v>1019</v>
      </c>
      <c r="D12" s="686" t="s">
        <v>2755</v>
      </c>
      <c r="E12" s="690">
        <v>4</v>
      </c>
      <c r="F12" s="1040"/>
      <c r="G12" s="720">
        <f t="shared" si="1"/>
        <v>0</v>
      </c>
      <c r="H12" s="362"/>
      <c r="I12" s="694"/>
      <c r="J12" s="1005" t="str">
        <f t="shared" si="0"/>
        <v>CHYBNÁ CENA</v>
      </c>
    </row>
    <row r="13" spans="1:10" ht="33.75">
      <c r="A13" s="689" t="s">
        <v>1588</v>
      </c>
      <c r="B13" s="683"/>
      <c r="C13" s="362" t="s">
        <v>1020</v>
      </c>
      <c r="D13" s="686" t="s">
        <v>2755</v>
      </c>
      <c r="E13" s="690">
        <v>1</v>
      </c>
      <c r="F13" s="1040"/>
      <c r="G13" s="720">
        <f t="shared" si="1"/>
        <v>0</v>
      </c>
      <c r="H13" s="362"/>
      <c r="I13" s="694"/>
      <c r="J13" s="1005" t="str">
        <f t="shared" si="0"/>
        <v>CHYBNÁ CENA</v>
      </c>
    </row>
    <row r="14" spans="1:10">
      <c r="A14" s="689" t="s">
        <v>1591</v>
      </c>
      <c r="B14" s="683"/>
      <c r="C14" s="362" t="s">
        <v>1021</v>
      </c>
      <c r="D14" s="693" t="s">
        <v>3792</v>
      </c>
      <c r="E14" s="690">
        <v>1</v>
      </c>
      <c r="F14" s="1040"/>
      <c r="G14" s="720">
        <f t="shared" si="1"/>
        <v>0</v>
      </c>
      <c r="H14" s="362"/>
      <c r="I14" s="694"/>
      <c r="J14" s="1005" t="str">
        <f t="shared" si="0"/>
        <v>CHYBNÁ CENA</v>
      </c>
    </row>
    <row r="15" spans="1:10">
      <c r="A15" s="689" t="s">
        <v>1593</v>
      </c>
      <c r="B15" s="683"/>
      <c r="C15" s="362"/>
      <c r="D15" s="686"/>
      <c r="E15" s="690"/>
      <c r="F15" s="1040"/>
      <c r="G15" s="720"/>
      <c r="H15" s="685"/>
      <c r="I15" s="694"/>
      <c r="J15" s="1005" t="str">
        <f t="shared" si="0"/>
        <v/>
      </c>
    </row>
    <row r="16" spans="1:10">
      <c r="A16" s="689" t="s">
        <v>1596</v>
      </c>
      <c r="B16" s="683"/>
      <c r="C16" s="685"/>
      <c r="D16" s="686"/>
      <c r="E16" s="690"/>
      <c r="F16" s="1040"/>
      <c r="G16" s="720"/>
      <c r="H16" s="685"/>
      <c r="I16" s="694"/>
      <c r="J16" s="1005" t="str">
        <f t="shared" si="0"/>
        <v/>
      </c>
    </row>
    <row r="17" spans="1:10">
      <c r="A17" s="689" t="s">
        <v>1599</v>
      </c>
      <c r="B17" s="683"/>
      <c r="C17" s="685"/>
      <c r="D17" s="686"/>
      <c r="E17" s="690"/>
      <c r="F17" s="1040"/>
      <c r="G17" s="720"/>
      <c r="H17" s="685"/>
      <c r="I17" s="694"/>
      <c r="J17" s="1005" t="str">
        <f t="shared" si="0"/>
        <v/>
      </c>
    </row>
    <row r="18" spans="1:10">
      <c r="A18" s="689"/>
      <c r="B18" s="683"/>
      <c r="C18" s="685"/>
      <c r="D18" s="686"/>
      <c r="E18" s="687"/>
      <c r="F18" s="1040"/>
      <c r="G18" s="720"/>
      <c r="H18" s="685"/>
      <c r="I18" s="694"/>
      <c r="J18" s="1005" t="str">
        <f t="shared" si="0"/>
        <v/>
      </c>
    </row>
    <row r="19" spans="1:10">
      <c r="A19" s="682" t="s">
        <v>3233</v>
      </c>
      <c r="B19" s="683"/>
      <c r="C19" s="684" t="s">
        <v>1022</v>
      </c>
      <c r="D19" s="686"/>
      <c r="E19" s="687"/>
      <c r="F19" s="1040"/>
      <c r="G19" s="720"/>
      <c r="H19" s="685"/>
      <c r="I19" s="694"/>
      <c r="J19" s="1005" t="str">
        <f t="shared" si="0"/>
        <v/>
      </c>
    </row>
    <row r="20" spans="1:10">
      <c r="A20" s="689"/>
      <c r="B20" s="683"/>
      <c r="C20" s="695"/>
      <c r="D20" s="686"/>
      <c r="E20" s="687"/>
      <c r="F20" s="1040"/>
      <c r="G20" s="720"/>
      <c r="H20" s="685"/>
      <c r="I20" s="694"/>
      <c r="J20" s="1005" t="str">
        <f t="shared" si="0"/>
        <v/>
      </c>
    </row>
    <row r="21" spans="1:10" ht="51">
      <c r="A21" s="689" t="s">
        <v>3235</v>
      </c>
      <c r="B21" s="683"/>
      <c r="C21" s="695" t="s">
        <v>1023</v>
      </c>
      <c r="D21" s="686" t="s">
        <v>2755</v>
      </c>
      <c r="E21" s="690">
        <v>91</v>
      </c>
      <c r="F21" s="1040"/>
      <c r="G21" s="720">
        <f>E21*F21</f>
        <v>0</v>
      </c>
      <c r="H21" s="685"/>
      <c r="I21" s="694"/>
      <c r="J21" s="1005" t="str">
        <f t="shared" si="0"/>
        <v>CHYBNÁ CENA</v>
      </c>
    </row>
    <row r="22" spans="1:10" ht="22.5">
      <c r="A22" s="689" t="s">
        <v>3178</v>
      </c>
      <c r="B22" s="683"/>
      <c r="C22" s="685"/>
      <c r="D22" s="686"/>
      <c r="E22" s="687"/>
      <c r="F22" s="1040"/>
      <c r="G22" s="720"/>
      <c r="H22" s="362" t="s">
        <v>3399</v>
      </c>
      <c r="I22" s="694"/>
      <c r="J22" s="1005" t="str">
        <f t="shared" si="0"/>
        <v/>
      </c>
    </row>
    <row r="23" spans="1:10" ht="22.5">
      <c r="A23" s="689"/>
      <c r="B23" s="683"/>
      <c r="C23" s="685"/>
      <c r="D23" s="686"/>
      <c r="E23" s="687"/>
      <c r="F23" s="1040"/>
      <c r="G23" s="720"/>
      <c r="H23" s="362" t="s">
        <v>3400</v>
      </c>
      <c r="I23" s="694"/>
      <c r="J23" s="1005" t="str">
        <f t="shared" si="0"/>
        <v/>
      </c>
    </row>
    <row r="24" spans="1:10" ht="22.5">
      <c r="A24" s="689"/>
      <c r="B24" s="683"/>
      <c r="C24" s="685"/>
      <c r="D24" s="686"/>
      <c r="E24" s="687"/>
      <c r="F24" s="1040"/>
      <c r="G24" s="720"/>
      <c r="H24" s="362" t="s">
        <v>3401</v>
      </c>
      <c r="I24" s="694"/>
      <c r="J24" s="1005" t="str">
        <f t="shared" si="0"/>
        <v/>
      </c>
    </row>
    <row r="25" spans="1:10" ht="22.5">
      <c r="A25" s="689"/>
      <c r="B25" s="683"/>
      <c r="C25" s="685"/>
      <c r="D25" s="686"/>
      <c r="E25" s="687"/>
      <c r="F25" s="1040"/>
      <c r="G25" s="720"/>
      <c r="H25" s="362" t="s">
        <v>3402</v>
      </c>
      <c r="I25" s="694"/>
      <c r="J25" s="1005" t="str">
        <f t="shared" si="0"/>
        <v/>
      </c>
    </row>
    <row r="26" spans="1:10" ht="22.5">
      <c r="A26" s="689"/>
      <c r="B26" s="683"/>
      <c r="C26" s="685"/>
      <c r="D26" s="686"/>
      <c r="E26" s="687"/>
      <c r="F26" s="1040"/>
      <c r="G26" s="720"/>
      <c r="H26" s="362" t="s">
        <v>3408</v>
      </c>
      <c r="I26" s="694"/>
      <c r="J26" s="1005" t="str">
        <f t="shared" si="0"/>
        <v/>
      </c>
    </row>
    <row r="27" spans="1:10" ht="22.5">
      <c r="A27" s="689"/>
      <c r="B27" s="683"/>
      <c r="C27" s="685"/>
      <c r="D27" s="686"/>
      <c r="E27" s="687"/>
      <c r="F27" s="1040"/>
      <c r="G27" s="720"/>
      <c r="H27" s="362" t="s">
        <v>4505</v>
      </c>
      <c r="I27" s="694"/>
      <c r="J27" s="1005" t="str">
        <f t="shared" si="0"/>
        <v/>
      </c>
    </row>
    <row r="28" spans="1:10" ht="38.25">
      <c r="A28" s="689" t="s">
        <v>3178</v>
      </c>
      <c r="B28" s="683"/>
      <c r="C28" s="695" t="s">
        <v>1024</v>
      </c>
      <c r="D28" s="686" t="s">
        <v>2755</v>
      </c>
      <c r="E28" s="690">
        <v>1</v>
      </c>
      <c r="F28" s="1040"/>
      <c r="G28" s="720">
        <f>E28*F28</f>
        <v>0</v>
      </c>
      <c r="H28" s="685"/>
      <c r="I28" s="694"/>
      <c r="J28" s="1005" t="str">
        <f t="shared" si="0"/>
        <v>CHYBNÁ CENA</v>
      </c>
    </row>
    <row r="29" spans="1:10" ht="22.5">
      <c r="A29" s="689"/>
      <c r="B29" s="683"/>
      <c r="C29" s="685"/>
      <c r="D29" s="686"/>
      <c r="E29" s="687"/>
      <c r="F29" s="1040"/>
      <c r="G29" s="720"/>
      <c r="H29" s="362" t="s">
        <v>3399</v>
      </c>
      <c r="I29" s="694"/>
      <c r="J29" s="1005" t="str">
        <f t="shared" si="0"/>
        <v/>
      </c>
    </row>
    <row r="30" spans="1:10" ht="22.5">
      <c r="A30" s="689"/>
      <c r="B30" s="683"/>
      <c r="C30" s="685"/>
      <c r="D30" s="686"/>
      <c r="E30" s="687"/>
      <c r="F30" s="1040"/>
      <c r="G30" s="720"/>
      <c r="H30" s="362" t="s">
        <v>3400</v>
      </c>
      <c r="I30" s="694"/>
      <c r="J30" s="1005" t="str">
        <f t="shared" si="0"/>
        <v/>
      </c>
    </row>
    <row r="31" spans="1:10" ht="22.5">
      <c r="A31" s="689"/>
      <c r="B31" s="683"/>
      <c r="C31" s="685"/>
      <c r="D31" s="686"/>
      <c r="E31" s="687"/>
      <c r="F31" s="1040"/>
      <c r="G31" s="720"/>
      <c r="H31" s="362" t="s">
        <v>3401</v>
      </c>
      <c r="I31" s="694"/>
      <c r="J31" s="1005" t="str">
        <f t="shared" si="0"/>
        <v/>
      </c>
    </row>
    <row r="32" spans="1:10" ht="22.5">
      <c r="A32" s="689"/>
      <c r="B32" s="683"/>
      <c r="C32" s="685"/>
      <c r="D32" s="686"/>
      <c r="E32" s="687"/>
      <c r="F32" s="1040"/>
      <c r="G32" s="720"/>
      <c r="H32" s="362" t="s">
        <v>3402</v>
      </c>
      <c r="I32" s="694"/>
      <c r="J32" s="1005" t="str">
        <f t="shared" si="0"/>
        <v/>
      </c>
    </row>
    <row r="33" spans="1:10" ht="22.5">
      <c r="A33" s="689"/>
      <c r="B33" s="683"/>
      <c r="C33" s="685"/>
      <c r="D33" s="686"/>
      <c r="E33" s="687"/>
      <c r="F33" s="1040"/>
      <c r="G33" s="720"/>
      <c r="H33" s="362" t="s">
        <v>3408</v>
      </c>
      <c r="I33" s="694"/>
      <c r="J33" s="1005" t="str">
        <f t="shared" si="0"/>
        <v/>
      </c>
    </row>
    <row r="34" spans="1:10" ht="22.5">
      <c r="A34" s="689"/>
      <c r="B34" s="683"/>
      <c r="C34" s="685"/>
      <c r="D34" s="686"/>
      <c r="E34" s="687"/>
      <c r="F34" s="1040"/>
      <c r="G34" s="720"/>
      <c r="H34" s="362" t="s">
        <v>4505</v>
      </c>
      <c r="I34" s="694"/>
      <c r="J34" s="1005" t="str">
        <f t="shared" si="0"/>
        <v/>
      </c>
    </row>
    <row r="35" spans="1:10" ht="38.25">
      <c r="A35" s="696" t="s">
        <v>4173</v>
      </c>
      <c r="B35" s="363"/>
      <c r="C35" s="695" t="s">
        <v>1025</v>
      </c>
      <c r="D35" s="686" t="s">
        <v>2755</v>
      </c>
      <c r="E35" s="690">
        <v>8</v>
      </c>
      <c r="F35" s="1040"/>
      <c r="G35" s="720">
        <f>E35*F35</f>
        <v>0</v>
      </c>
      <c r="H35" s="685"/>
      <c r="I35" s="694"/>
      <c r="J35" s="1005" t="str">
        <f t="shared" si="0"/>
        <v>CHYBNÁ CENA</v>
      </c>
    </row>
    <row r="36" spans="1:10" ht="22.5">
      <c r="A36" s="689"/>
      <c r="B36" s="363"/>
      <c r="C36" s="685"/>
      <c r="D36" s="686"/>
      <c r="E36" s="687"/>
      <c r="F36" s="1040"/>
      <c r="G36" s="720"/>
      <c r="H36" s="362" t="s">
        <v>3399</v>
      </c>
      <c r="I36" s="694"/>
      <c r="J36" s="1005" t="str">
        <f t="shared" si="0"/>
        <v/>
      </c>
    </row>
    <row r="37" spans="1:10" ht="22.5">
      <c r="A37" s="689"/>
      <c r="B37" s="363"/>
      <c r="C37" s="685"/>
      <c r="D37" s="686"/>
      <c r="E37" s="687"/>
      <c r="F37" s="1040"/>
      <c r="G37" s="720"/>
      <c r="H37" s="362" t="s">
        <v>3400</v>
      </c>
      <c r="I37" s="694"/>
      <c r="J37" s="1005" t="str">
        <f t="shared" si="0"/>
        <v/>
      </c>
    </row>
    <row r="38" spans="1:10">
      <c r="A38" s="696"/>
      <c r="B38" s="683"/>
      <c r="C38" s="695"/>
      <c r="D38" s="686"/>
      <c r="E38" s="690"/>
      <c r="F38" s="1040"/>
      <c r="G38" s="720"/>
      <c r="H38" s="362"/>
      <c r="I38" s="694"/>
      <c r="J38" s="1005" t="str">
        <f t="shared" ref="J38:J69" si="2">IF((ISBLANK(D38)),"",IF(G38&lt;=0,"CHYBNÁ CENA",""))</f>
        <v/>
      </c>
    </row>
    <row r="39" spans="1:10">
      <c r="A39" s="689"/>
      <c r="B39" s="683"/>
      <c r="C39" s="685"/>
      <c r="D39" s="686"/>
      <c r="E39" s="687"/>
      <c r="F39" s="1040"/>
      <c r="G39" s="720"/>
      <c r="H39" s="685"/>
      <c r="I39" s="694"/>
      <c r="J39" s="1005" t="str">
        <f t="shared" si="2"/>
        <v/>
      </c>
    </row>
    <row r="40" spans="1:10" ht="127.5">
      <c r="A40" s="682" t="s">
        <v>1825</v>
      </c>
      <c r="B40" s="683"/>
      <c r="C40" s="684" t="s">
        <v>1826</v>
      </c>
      <c r="D40" s="686"/>
      <c r="E40" s="687"/>
      <c r="F40" s="1040"/>
      <c r="G40" s="720"/>
      <c r="H40" s="685" t="s">
        <v>2582</v>
      </c>
      <c r="I40" s="694"/>
      <c r="J40" s="1005" t="str">
        <f t="shared" si="2"/>
        <v/>
      </c>
    </row>
    <row r="41" spans="1:10">
      <c r="A41" s="689" t="s">
        <v>2583</v>
      </c>
      <c r="B41" s="683"/>
      <c r="C41" s="684" t="s">
        <v>2801</v>
      </c>
      <c r="D41" s="686"/>
      <c r="E41" s="687"/>
      <c r="F41" s="1040"/>
      <c r="G41" s="720"/>
      <c r="H41" s="685"/>
      <c r="I41" s="694"/>
      <c r="J41" s="1005" t="str">
        <f t="shared" si="2"/>
        <v/>
      </c>
    </row>
    <row r="42" spans="1:10" ht="51">
      <c r="A42" s="689" t="s">
        <v>2585</v>
      </c>
      <c r="B42" s="683"/>
      <c r="C42" s="695" t="s">
        <v>1026</v>
      </c>
      <c r="D42" s="686" t="s">
        <v>4492</v>
      </c>
      <c r="E42" s="690">
        <v>1440</v>
      </c>
      <c r="F42" s="1040"/>
      <c r="G42" s="720">
        <f>E42*F42</f>
        <v>0</v>
      </c>
      <c r="H42" s="685"/>
      <c r="I42" s="694"/>
      <c r="J42" s="1005" t="str">
        <f t="shared" si="2"/>
        <v>CHYBNÁ CENA</v>
      </c>
    </row>
    <row r="43" spans="1:10" ht="63.75">
      <c r="A43" s="689"/>
      <c r="B43" s="683"/>
      <c r="C43" s="685"/>
      <c r="D43" s="686"/>
      <c r="E43" s="690"/>
      <c r="F43" s="1040"/>
      <c r="G43" s="720"/>
      <c r="H43" s="685" t="s">
        <v>1883</v>
      </c>
      <c r="I43" s="694"/>
      <c r="J43" s="1005" t="str">
        <f t="shared" si="2"/>
        <v/>
      </c>
    </row>
    <row r="44" spans="1:10" ht="51">
      <c r="A44" s="689" t="s">
        <v>2588</v>
      </c>
      <c r="B44" s="683"/>
      <c r="C44" s="695" t="s">
        <v>255</v>
      </c>
      <c r="D44" s="686" t="s">
        <v>4492</v>
      </c>
      <c r="E44" s="690">
        <v>160</v>
      </c>
      <c r="F44" s="1040"/>
      <c r="G44" s="720">
        <f>E44*F44</f>
        <v>0</v>
      </c>
      <c r="H44" s="685"/>
      <c r="I44" s="694"/>
      <c r="J44" s="1005" t="str">
        <f t="shared" si="2"/>
        <v>CHYBNÁ CENA</v>
      </c>
    </row>
    <row r="45" spans="1:10" ht="63.75">
      <c r="A45" s="689"/>
      <c r="B45" s="683"/>
      <c r="C45" s="685"/>
      <c r="D45" s="686"/>
      <c r="E45" s="690"/>
      <c r="F45" s="1040"/>
      <c r="G45" s="720"/>
      <c r="H45" s="685" t="s">
        <v>1883</v>
      </c>
      <c r="I45" s="694"/>
      <c r="J45" s="1005" t="str">
        <f t="shared" si="2"/>
        <v/>
      </c>
    </row>
    <row r="46" spans="1:10">
      <c r="A46" s="689" t="s">
        <v>2590</v>
      </c>
      <c r="B46" s="683"/>
      <c r="C46" s="695"/>
      <c r="D46" s="686"/>
      <c r="E46" s="690"/>
      <c r="F46" s="1040"/>
      <c r="G46" s="720"/>
      <c r="H46" s="685"/>
      <c r="I46" s="694"/>
      <c r="J46" s="1005" t="str">
        <f t="shared" si="2"/>
        <v/>
      </c>
    </row>
    <row r="47" spans="1:10">
      <c r="A47" s="689" t="s">
        <v>2591</v>
      </c>
      <c r="B47" s="683"/>
      <c r="C47" s="695"/>
      <c r="D47" s="686"/>
      <c r="E47" s="690"/>
      <c r="F47" s="1040"/>
      <c r="G47" s="720"/>
      <c r="H47" s="685"/>
      <c r="I47" s="694"/>
      <c r="J47" s="1005" t="str">
        <f t="shared" si="2"/>
        <v/>
      </c>
    </row>
    <row r="48" spans="1:10">
      <c r="A48" s="689" t="s">
        <v>2593</v>
      </c>
      <c r="B48" s="683"/>
      <c r="C48" s="685"/>
      <c r="D48" s="686"/>
      <c r="E48" s="690"/>
      <c r="F48" s="1040"/>
      <c r="G48" s="720"/>
      <c r="H48" s="685"/>
      <c r="I48" s="694"/>
      <c r="J48" s="1005" t="str">
        <f t="shared" si="2"/>
        <v/>
      </c>
    </row>
    <row r="49" spans="1:10">
      <c r="A49" s="689"/>
      <c r="B49" s="683"/>
      <c r="C49" s="685"/>
      <c r="D49" s="686"/>
      <c r="E49" s="690"/>
      <c r="F49" s="1040"/>
      <c r="G49" s="720"/>
      <c r="H49" s="685"/>
      <c r="I49" s="694"/>
      <c r="J49" s="1005" t="str">
        <f t="shared" si="2"/>
        <v/>
      </c>
    </row>
    <row r="50" spans="1:10">
      <c r="A50" s="689"/>
      <c r="B50" s="683"/>
      <c r="C50" s="685"/>
      <c r="D50" s="686"/>
      <c r="E50" s="690"/>
      <c r="F50" s="1040"/>
      <c r="G50" s="720"/>
      <c r="H50" s="685"/>
      <c r="I50" s="694"/>
      <c r="J50" s="1005" t="str">
        <f t="shared" si="2"/>
        <v/>
      </c>
    </row>
    <row r="51" spans="1:10">
      <c r="A51" s="689" t="s">
        <v>818</v>
      </c>
      <c r="B51" s="683"/>
      <c r="C51" s="684" t="s">
        <v>2810</v>
      </c>
      <c r="D51" s="686"/>
      <c r="E51" s="690"/>
      <c r="F51" s="1040"/>
      <c r="G51" s="720"/>
      <c r="H51" s="685"/>
      <c r="I51" s="694"/>
      <c r="J51" s="1005" t="str">
        <f t="shared" si="2"/>
        <v/>
      </c>
    </row>
    <row r="52" spans="1:10" ht="38.25">
      <c r="A52" s="696" t="s">
        <v>820</v>
      </c>
      <c r="B52" s="683"/>
      <c r="C52" s="695" t="s">
        <v>4223</v>
      </c>
      <c r="D52" s="686" t="s">
        <v>2755</v>
      </c>
      <c r="E52" s="690">
        <v>87</v>
      </c>
      <c r="F52" s="1040"/>
      <c r="G52" s="720">
        <f>E52*F52</f>
        <v>0</v>
      </c>
      <c r="H52" s="685"/>
      <c r="I52" s="694"/>
      <c r="J52" s="1005" t="str">
        <f t="shared" si="2"/>
        <v>CHYBNÁ CENA</v>
      </c>
    </row>
    <row r="53" spans="1:10">
      <c r="A53" s="696" t="s">
        <v>2812</v>
      </c>
      <c r="B53" s="683"/>
      <c r="C53" s="695" t="s">
        <v>2815</v>
      </c>
      <c r="D53" s="686" t="s">
        <v>2755</v>
      </c>
      <c r="E53" s="690">
        <v>7</v>
      </c>
      <c r="F53" s="1040"/>
      <c r="G53" s="720">
        <f>E53*F53</f>
        <v>0</v>
      </c>
      <c r="H53" s="685"/>
      <c r="I53" s="694"/>
      <c r="J53" s="1005" t="str">
        <f t="shared" si="2"/>
        <v>CHYBNÁ CENA</v>
      </c>
    </row>
    <row r="54" spans="1:10">
      <c r="A54" s="696" t="s">
        <v>2814</v>
      </c>
      <c r="B54" s="683"/>
      <c r="C54" s="695"/>
      <c r="D54" s="686"/>
      <c r="E54" s="690"/>
      <c r="F54" s="1040"/>
      <c r="G54" s="720"/>
      <c r="H54" s="685"/>
      <c r="I54" s="694"/>
      <c r="J54" s="1005" t="str">
        <f t="shared" si="2"/>
        <v/>
      </c>
    </row>
    <row r="55" spans="1:10">
      <c r="A55" s="689"/>
      <c r="B55" s="683"/>
      <c r="C55" s="685"/>
      <c r="D55" s="686"/>
      <c r="E55" s="690"/>
      <c r="F55" s="1040"/>
      <c r="G55" s="720"/>
      <c r="H55" s="685"/>
      <c r="I55" s="694"/>
      <c r="J55" s="1005" t="str">
        <f t="shared" si="2"/>
        <v/>
      </c>
    </row>
    <row r="56" spans="1:10">
      <c r="A56" s="689" t="s">
        <v>822</v>
      </c>
      <c r="B56" s="683"/>
      <c r="C56" s="684" t="s">
        <v>3883</v>
      </c>
      <c r="D56" s="686"/>
      <c r="E56" s="690"/>
      <c r="F56" s="1040"/>
      <c r="G56" s="720"/>
      <c r="H56" s="685"/>
      <c r="I56" s="694"/>
      <c r="J56" s="1005" t="str">
        <f t="shared" si="2"/>
        <v/>
      </c>
    </row>
    <row r="57" spans="1:10" ht="25.5">
      <c r="A57" s="689" t="s">
        <v>824</v>
      </c>
      <c r="B57" s="683"/>
      <c r="C57" s="695" t="s">
        <v>1008</v>
      </c>
      <c r="D57" s="693" t="s">
        <v>3792</v>
      </c>
      <c r="E57" s="690">
        <v>2600</v>
      </c>
      <c r="F57" s="1040"/>
      <c r="G57" s="720">
        <f>E57*F57</f>
        <v>0</v>
      </c>
      <c r="H57" s="685"/>
      <c r="I57" s="694"/>
      <c r="J57" s="1005" t="str">
        <f t="shared" si="2"/>
        <v>CHYBNÁ CENA</v>
      </c>
    </row>
    <row r="58" spans="1:10">
      <c r="A58" s="689"/>
      <c r="B58" s="683"/>
      <c r="C58" s="685"/>
      <c r="D58" s="686"/>
      <c r="E58" s="690"/>
      <c r="F58" s="1040"/>
      <c r="G58" s="720"/>
      <c r="H58" s="685"/>
      <c r="I58" s="694"/>
      <c r="J58" s="1005" t="str">
        <f t="shared" si="2"/>
        <v/>
      </c>
    </row>
    <row r="59" spans="1:10">
      <c r="A59" s="689" t="s">
        <v>826</v>
      </c>
      <c r="B59" s="683"/>
      <c r="C59" s="685" t="s">
        <v>2405</v>
      </c>
      <c r="D59" s="686" t="s">
        <v>2755</v>
      </c>
      <c r="E59" s="1021">
        <v>1</v>
      </c>
      <c r="F59" s="1040"/>
      <c r="G59" s="720">
        <f>E59*F59</f>
        <v>0</v>
      </c>
      <c r="H59" s="685"/>
      <c r="I59" s="694"/>
      <c r="J59" s="1005" t="str">
        <f t="shared" si="2"/>
        <v>CHYBNÁ CENA</v>
      </c>
    </row>
    <row r="60" spans="1:10">
      <c r="A60" s="689"/>
      <c r="B60" s="683"/>
      <c r="C60" s="685"/>
      <c r="D60" s="686"/>
      <c r="E60" s="690"/>
      <c r="F60" s="1040"/>
      <c r="G60" s="720"/>
      <c r="H60" s="685"/>
      <c r="I60" s="694"/>
      <c r="J60" s="1005" t="str">
        <f t="shared" si="2"/>
        <v/>
      </c>
    </row>
    <row r="61" spans="1:10">
      <c r="A61" s="689" t="s">
        <v>828</v>
      </c>
      <c r="B61" s="683"/>
      <c r="C61" s="695"/>
      <c r="D61" s="686"/>
      <c r="E61" s="690"/>
      <c r="F61" s="1040"/>
      <c r="G61" s="720"/>
      <c r="H61" s="685"/>
      <c r="I61" s="694"/>
      <c r="J61" s="1005" t="str">
        <f t="shared" si="2"/>
        <v/>
      </c>
    </row>
    <row r="62" spans="1:10">
      <c r="A62" s="689"/>
      <c r="B62" s="683"/>
      <c r="C62" s="685"/>
      <c r="D62" s="686"/>
      <c r="E62" s="687"/>
      <c r="F62" s="1040"/>
      <c r="G62" s="720"/>
      <c r="H62" s="685"/>
      <c r="I62" s="694"/>
      <c r="J62" s="1005" t="str">
        <f t="shared" si="2"/>
        <v/>
      </c>
    </row>
    <row r="63" spans="1:10">
      <c r="A63" s="689" t="s">
        <v>3882</v>
      </c>
      <c r="B63" s="683"/>
      <c r="C63" s="684"/>
      <c r="D63" s="686"/>
      <c r="E63" s="687"/>
      <c r="F63" s="1040"/>
      <c r="G63" s="720"/>
      <c r="H63" s="685"/>
      <c r="I63" s="694"/>
      <c r="J63" s="1005" t="str">
        <f t="shared" si="2"/>
        <v/>
      </c>
    </row>
    <row r="64" spans="1:10">
      <c r="A64" s="689"/>
      <c r="B64" s="683"/>
      <c r="C64" s="685"/>
      <c r="D64" s="686"/>
      <c r="E64" s="687"/>
      <c r="F64" s="1040"/>
      <c r="G64" s="720"/>
      <c r="H64" s="685"/>
      <c r="I64" s="694"/>
      <c r="J64" s="1005" t="str">
        <f t="shared" si="2"/>
        <v/>
      </c>
    </row>
    <row r="65" spans="1:10">
      <c r="A65" s="689"/>
      <c r="B65" s="683"/>
      <c r="C65" s="685"/>
      <c r="D65" s="686"/>
      <c r="E65" s="690"/>
      <c r="F65" s="1040"/>
      <c r="G65" s="720"/>
      <c r="H65" s="685"/>
      <c r="I65" s="694"/>
      <c r="J65" s="1005" t="str">
        <f t="shared" si="2"/>
        <v/>
      </c>
    </row>
    <row r="66" spans="1:10">
      <c r="A66" s="682" t="s">
        <v>2359</v>
      </c>
      <c r="B66" s="683"/>
      <c r="C66" s="684" t="s">
        <v>4714</v>
      </c>
      <c r="D66" s="686"/>
      <c r="E66" s="687"/>
      <c r="F66" s="1040"/>
      <c r="G66" s="720"/>
      <c r="H66" s="685"/>
      <c r="I66" s="694"/>
      <c r="J66" s="1005" t="str">
        <f t="shared" si="2"/>
        <v/>
      </c>
    </row>
    <row r="67" spans="1:10" ht="25.5">
      <c r="A67" s="689" t="s">
        <v>2361</v>
      </c>
      <c r="B67" s="683"/>
      <c r="C67" s="685" t="s">
        <v>4716</v>
      </c>
      <c r="D67" s="686" t="s">
        <v>2755</v>
      </c>
      <c r="E67" s="690">
        <v>1</v>
      </c>
      <c r="F67" s="1040"/>
      <c r="G67" s="720">
        <f>E67*F67</f>
        <v>0</v>
      </c>
      <c r="H67" s="685"/>
      <c r="I67" s="694"/>
      <c r="J67" s="1005" t="str">
        <f t="shared" si="2"/>
        <v>CHYBNÁ CENA</v>
      </c>
    </row>
    <row r="68" spans="1:10">
      <c r="A68" s="689" t="s">
        <v>2363</v>
      </c>
      <c r="B68" s="683"/>
      <c r="C68" s="685" t="s">
        <v>4718</v>
      </c>
      <c r="D68" s="686" t="s">
        <v>2755</v>
      </c>
      <c r="E68" s="690">
        <v>1</v>
      </c>
      <c r="F68" s="1040"/>
      <c r="G68" s="720">
        <f>E68*F68</f>
        <v>0</v>
      </c>
      <c r="H68" s="685"/>
      <c r="I68" s="694"/>
      <c r="J68" s="1005" t="str">
        <f t="shared" si="2"/>
        <v>CHYBNÁ CENA</v>
      </c>
    </row>
    <row r="69" spans="1:10">
      <c r="A69" s="689" t="s">
        <v>2365</v>
      </c>
      <c r="B69" s="683"/>
      <c r="C69" s="695" t="s">
        <v>4224</v>
      </c>
      <c r="D69" s="686" t="s">
        <v>2755</v>
      </c>
      <c r="E69" s="690">
        <v>1</v>
      </c>
      <c r="F69" s="1040"/>
      <c r="G69" s="720">
        <f>E69*F69</f>
        <v>0</v>
      </c>
      <c r="H69" s="685"/>
      <c r="I69" s="694"/>
      <c r="J69" s="1005" t="str">
        <f t="shared" si="2"/>
        <v>CHYBNÁ CENA</v>
      </c>
    </row>
    <row r="70" spans="1:10">
      <c r="A70" s="689" t="s">
        <v>2367</v>
      </c>
      <c r="B70" s="683"/>
      <c r="C70" s="695" t="s">
        <v>2825</v>
      </c>
      <c r="D70" s="686" t="s">
        <v>2755</v>
      </c>
      <c r="E70" s="690">
        <v>1</v>
      </c>
      <c r="F70" s="1040"/>
      <c r="G70" s="720">
        <f>E70*F70</f>
        <v>0</v>
      </c>
      <c r="H70" s="685"/>
      <c r="I70" s="694"/>
      <c r="J70" s="1005" t="str">
        <f t="shared" ref="J70:J85" si="3">IF((ISBLANK(D70)),"",IF(G70&lt;=0,"CHYBNÁ CENA",""))</f>
        <v>CHYBNÁ CENA</v>
      </c>
    </row>
    <row r="71" spans="1:10">
      <c r="A71" s="689" t="s">
        <v>2369</v>
      </c>
      <c r="B71" s="683"/>
      <c r="C71" s="695" t="s">
        <v>2826</v>
      </c>
      <c r="D71" s="686" t="s">
        <v>2755</v>
      </c>
      <c r="E71" s="690">
        <v>1</v>
      </c>
      <c r="F71" s="1040"/>
      <c r="G71" s="720">
        <f>E71*F71</f>
        <v>0</v>
      </c>
      <c r="H71" s="685"/>
      <c r="I71" s="694"/>
      <c r="J71" s="1005" t="str">
        <f t="shared" si="3"/>
        <v>CHYBNÁ CENA</v>
      </c>
    </row>
    <row r="72" spans="1:10">
      <c r="A72" s="689"/>
      <c r="B72" s="683"/>
      <c r="C72" s="685"/>
      <c r="D72" s="686"/>
      <c r="E72" s="690"/>
      <c r="F72" s="1040"/>
      <c r="G72" s="720"/>
      <c r="H72" s="685"/>
      <c r="I72" s="694"/>
      <c r="J72" s="1005" t="str">
        <f t="shared" si="3"/>
        <v/>
      </c>
    </row>
    <row r="73" spans="1:10">
      <c r="A73" s="689"/>
      <c r="B73" s="683"/>
      <c r="C73" s="685"/>
      <c r="D73" s="686"/>
      <c r="E73" s="690"/>
      <c r="F73" s="1040"/>
      <c r="G73" s="720"/>
      <c r="H73" s="685"/>
      <c r="I73" s="694"/>
      <c r="J73" s="1005" t="str">
        <f t="shared" si="3"/>
        <v/>
      </c>
    </row>
    <row r="74" spans="1:10">
      <c r="A74" s="682" t="s">
        <v>2373</v>
      </c>
      <c r="B74" s="683"/>
      <c r="C74" s="684" t="s">
        <v>4496</v>
      </c>
      <c r="D74" s="686"/>
      <c r="E74" s="687"/>
      <c r="F74" s="1040"/>
      <c r="G74" s="720"/>
      <c r="H74" s="685"/>
      <c r="I74" s="694"/>
      <c r="J74" s="1005" t="str">
        <f t="shared" si="3"/>
        <v/>
      </c>
    </row>
    <row r="75" spans="1:10">
      <c r="A75" s="689" t="s">
        <v>2375</v>
      </c>
      <c r="B75" s="683"/>
      <c r="C75" s="685" t="s">
        <v>2509</v>
      </c>
      <c r="D75" s="686" t="s">
        <v>2755</v>
      </c>
      <c r="E75" s="690">
        <v>1</v>
      </c>
      <c r="F75" s="1040"/>
      <c r="G75" s="720">
        <f t="shared" ref="G75:G84" si="4">E75*F75</f>
        <v>0</v>
      </c>
      <c r="H75" s="685"/>
      <c r="I75" s="694"/>
      <c r="J75" s="1005" t="str">
        <f t="shared" si="3"/>
        <v>CHYBNÁ CENA</v>
      </c>
    </row>
    <row r="76" spans="1:10">
      <c r="A76" s="689" t="s">
        <v>2377</v>
      </c>
      <c r="B76" s="683"/>
      <c r="C76" s="685" t="s">
        <v>4163</v>
      </c>
      <c r="D76" s="686" t="s">
        <v>2755</v>
      </c>
      <c r="E76" s="690">
        <v>1</v>
      </c>
      <c r="F76" s="1040"/>
      <c r="G76" s="720">
        <f t="shared" si="4"/>
        <v>0</v>
      </c>
      <c r="H76" s="685"/>
      <c r="I76" s="694"/>
      <c r="J76" s="1005" t="str">
        <f t="shared" si="3"/>
        <v>CHYBNÁ CENA</v>
      </c>
    </row>
    <row r="77" spans="1:10">
      <c r="A77" s="689" t="s">
        <v>2379</v>
      </c>
      <c r="B77" s="683"/>
      <c r="C77" s="695" t="s">
        <v>2827</v>
      </c>
      <c r="D77" s="686" t="s">
        <v>2755</v>
      </c>
      <c r="E77" s="1021">
        <v>1</v>
      </c>
      <c r="F77" s="1040"/>
      <c r="G77" s="720">
        <f t="shared" si="4"/>
        <v>0</v>
      </c>
      <c r="H77" s="685"/>
      <c r="I77" s="694"/>
      <c r="J77" s="1005" t="str">
        <f t="shared" si="3"/>
        <v>CHYBNÁ CENA</v>
      </c>
    </row>
    <row r="78" spans="1:10">
      <c r="A78" s="689" t="s">
        <v>2381</v>
      </c>
      <c r="B78" s="683"/>
      <c r="C78" s="695" t="s">
        <v>2828</v>
      </c>
      <c r="D78" s="686" t="s">
        <v>2755</v>
      </c>
      <c r="E78" s="1021">
        <v>1</v>
      </c>
      <c r="F78" s="1040"/>
      <c r="G78" s="720">
        <f t="shared" si="4"/>
        <v>0</v>
      </c>
      <c r="H78" s="685"/>
      <c r="I78" s="694"/>
      <c r="J78" s="1005" t="str">
        <f t="shared" si="3"/>
        <v>CHYBNÁ CENA</v>
      </c>
    </row>
    <row r="79" spans="1:10" ht="25.5">
      <c r="A79" s="689" t="s">
        <v>2383</v>
      </c>
      <c r="B79" s="683"/>
      <c r="C79" s="695" t="s">
        <v>4225</v>
      </c>
      <c r="D79" s="686" t="s">
        <v>2755</v>
      </c>
      <c r="E79" s="1021">
        <v>1</v>
      </c>
      <c r="F79" s="1040"/>
      <c r="G79" s="720">
        <f t="shared" si="4"/>
        <v>0</v>
      </c>
      <c r="H79" s="685"/>
      <c r="I79" s="694"/>
      <c r="J79" s="1005" t="str">
        <f t="shared" si="3"/>
        <v>CHYBNÁ CENA</v>
      </c>
    </row>
    <row r="80" spans="1:10">
      <c r="A80" s="689" t="s">
        <v>2385</v>
      </c>
      <c r="B80" s="683"/>
      <c r="C80" s="695" t="s">
        <v>2829</v>
      </c>
      <c r="D80" s="686" t="s">
        <v>2755</v>
      </c>
      <c r="E80" s="690">
        <v>1</v>
      </c>
      <c r="F80" s="1040"/>
      <c r="G80" s="720">
        <f t="shared" si="4"/>
        <v>0</v>
      </c>
      <c r="H80" s="685"/>
      <c r="I80" s="694"/>
      <c r="J80" s="1005" t="str">
        <f t="shared" si="3"/>
        <v>CHYBNÁ CENA</v>
      </c>
    </row>
    <row r="81" spans="1:10">
      <c r="A81" s="689" t="s">
        <v>2387</v>
      </c>
      <c r="B81" s="683"/>
      <c r="C81" s="695" t="s">
        <v>4226</v>
      </c>
      <c r="D81" s="686" t="s">
        <v>2755</v>
      </c>
      <c r="E81" s="690">
        <v>1</v>
      </c>
      <c r="F81" s="1040"/>
      <c r="G81" s="720">
        <f t="shared" si="4"/>
        <v>0</v>
      </c>
      <c r="H81" s="685"/>
      <c r="I81" s="694"/>
      <c r="J81" s="1005" t="str">
        <f t="shared" si="3"/>
        <v>CHYBNÁ CENA</v>
      </c>
    </row>
    <row r="82" spans="1:10">
      <c r="A82" s="689" t="s">
        <v>2389</v>
      </c>
      <c r="B82" s="683"/>
      <c r="C82" s="685" t="s">
        <v>4768</v>
      </c>
      <c r="D82" s="686" t="s">
        <v>2755</v>
      </c>
      <c r="E82" s="690">
        <v>1</v>
      </c>
      <c r="F82" s="1040"/>
      <c r="G82" s="720">
        <f t="shared" si="4"/>
        <v>0</v>
      </c>
      <c r="H82" s="685"/>
      <c r="I82" s="694"/>
      <c r="J82" s="1005" t="str">
        <f t="shared" si="3"/>
        <v>CHYBNÁ CENA</v>
      </c>
    </row>
    <row r="83" spans="1:10">
      <c r="A83" s="689" t="s">
        <v>2391</v>
      </c>
      <c r="B83" s="683"/>
      <c r="C83" s="685" t="s">
        <v>4770</v>
      </c>
      <c r="D83" s="686" t="s">
        <v>2755</v>
      </c>
      <c r="E83" s="690">
        <v>1</v>
      </c>
      <c r="F83" s="1040"/>
      <c r="G83" s="720">
        <f t="shared" si="4"/>
        <v>0</v>
      </c>
      <c r="H83" s="685"/>
      <c r="I83" s="694"/>
      <c r="J83" s="1005" t="str">
        <f t="shared" si="3"/>
        <v>CHYBNÁ CENA</v>
      </c>
    </row>
    <row r="84" spans="1:10">
      <c r="A84" s="689" t="s">
        <v>2393</v>
      </c>
      <c r="B84" s="683"/>
      <c r="C84" s="695" t="s">
        <v>2510</v>
      </c>
      <c r="D84" s="686" t="s">
        <v>2755</v>
      </c>
      <c r="E84" s="690">
        <v>1</v>
      </c>
      <c r="F84" s="1040"/>
      <c r="G84" s="720">
        <f t="shared" si="4"/>
        <v>0</v>
      </c>
      <c r="H84" s="685"/>
      <c r="I84" s="694"/>
      <c r="J84" s="1005" t="str">
        <f t="shared" si="3"/>
        <v>CHYBNÁ CENA</v>
      </c>
    </row>
    <row r="85" spans="1:10">
      <c r="A85" s="689"/>
      <c r="B85" s="683"/>
      <c r="C85" s="695"/>
      <c r="D85" s="686"/>
      <c r="E85" s="690"/>
      <c r="F85" s="1040"/>
      <c r="G85" s="720"/>
      <c r="H85" s="685"/>
      <c r="I85" s="694"/>
      <c r="J85" s="1005" t="str">
        <f t="shared" si="3"/>
        <v/>
      </c>
    </row>
    <row r="86" spans="1:10" s="273" customFormat="1" ht="13.5" thickBot="1">
      <c r="A86" s="405"/>
      <c r="B86" s="406"/>
      <c r="C86" s="407" t="s">
        <v>2956</v>
      </c>
      <c r="D86" s="405"/>
      <c r="E86" s="409"/>
      <c r="F86" s="410"/>
      <c r="G86" s="431">
        <f>SUM(G6:G84)</f>
        <v>0</v>
      </c>
      <c r="H86" s="408"/>
      <c r="I86" s="408"/>
    </row>
    <row r="87" spans="1:10" ht="13.5" thickBot="1">
      <c r="A87" s="1304" t="s">
        <v>45</v>
      </c>
      <c r="B87" s="1305"/>
      <c r="C87" s="1305"/>
      <c r="D87" s="1305"/>
      <c r="E87" s="1305"/>
      <c r="F87" s="1305"/>
      <c r="G87" s="1305"/>
      <c r="H87" s="1305"/>
      <c r="I87" s="1306"/>
    </row>
    <row r="90" spans="1:10">
      <c r="F90" s="1006" t="s">
        <v>245</v>
      </c>
      <c r="G90" s="1007">
        <f>COUNTIF(G6:G85,"&lt;=0")</f>
        <v>31</v>
      </c>
    </row>
  </sheetData>
  <sheetProtection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26" activePane="bottomLeft" state="frozen"/>
      <selection pane="bottomLeft" activeCell="I2" sqref="I2"/>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3058</v>
      </c>
      <c r="D2" s="1290"/>
      <c r="E2" s="1290"/>
      <c r="F2" s="1290"/>
      <c r="G2" s="2" t="s">
        <v>2566</v>
      </c>
      <c r="H2" s="944"/>
      <c r="I2" s="1340" t="s">
        <v>4573</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11" t="s">
        <v>2565</v>
      </c>
      <c r="B6" s="12" t="s">
        <v>2565</v>
      </c>
      <c r="C6" s="22" t="s">
        <v>3790</v>
      </c>
      <c r="D6" s="12"/>
      <c r="E6" s="13" t="s">
        <v>2565</v>
      </c>
      <c r="F6" s="1023"/>
      <c r="G6" s="14"/>
      <c r="H6" s="22" t="s">
        <v>1265</v>
      </c>
      <c r="I6" s="15" t="s">
        <v>2565</v>
      </c>
      <c r="J6" s="1005" t="str">
        <f t="shared" ref="J6:J37" si="0">IF((ISBLANK(D6)),"",IF(G6&lt;=0,"CHYBNÁ CENA",""))</f>
        <v/>
      </c>
    </row>
    <row r="7" spans="1:10" ht="39" customHeight="1">
      <c r="A7" s="16" t="s">
        <v>3793</v>
      </c>
      <c r="B7" s="17" t="s">
        <v>2565</v>
      </c>
      <c r="C7" s="27" t="s">
        <v>3791</v>
      </c>
      <c r="D7" s="17" t="s">
        <v>3792</v>
      </c>
      <c r="E7" s="19">
        <v>4</v>
      </c>
      <c r="F7" s="1024"/>
      <c r="G7" s="20">
        <f>E7*F7</f>
        <v>0</v>
      </c>
      <c r="H7" s="27" t="s">
        <v>3797</v>
      </c>
      <c r="I7" s="21" t="s">
        <v>2565</v>
      </c>
      <c r="J7" s="1005" t="str">
        <f t="shared" si="0"/>
        <v>CHYBNÁ CENA</v>
      </c>
    </row>
    <row r="8" spans="1:10" ht="38.25" customHeight="1">
      <c r="A8" s="16" t="s">
        <v>3794</v>
      </c>
      <c r="B8" s="17" t="s">
        <v>2565</v>
      </c>
      <c r="C8" s="28" t="s">
        <v>3795</v>
      </c>
      <c r="D8" s="17" t="s">
        <v>3792</v>
      </c>
      <c r="E8" s="19">
        <v>2</v>
      </c>
      <c r="F8" s="1024"/>
      <c r="G8" s="20">
        <f t="shared" ref="G8:G14" si="1">E8*F8</f>
        <v>0</v>
      </c>
      <c r="H8" s="27" t="s">
        <v>3797</v>
      </c>
      <c r="I8" s="21" t="s">
        <v>2565</v>
      </c>
      <c r="J8" s="1005" t="str">
        <f t="shared" si="0"/>
        <v>CHYBNÁ CENA</v>
      </c>
    </row>
    <row r="9" spans="1:10" ht="38.25" customHeight="1">
      <c r="A9" s="16" t="s">
        <v>1266</v>
      </c>
      <c r="B9" s="17" t="s">
        <v>2565</v>
      </c>
      <c r="C9" s="47" t="s">
        <v>1267</v>
      </c>
      <c r="D9" s="17" t="s">
        <v>3792</v>
      </c>
      <c r="E9" s="19">
        <v>1</v>
      </c>
      <c r="F9" s="1024"/>
      <c r="G9" s="20">
        <f t="shared" si="1"/>
        <v>0</v>
      </c>
      <c r="H9" s="27" t="s">
        <v>3797</v>
      </c>
      <c r="I9" s="21" t="s">
        <v>2565</v>
      </c>
      <c r="J9" s="1005" t="str">
        <f t="shared" si="0"/>
        <v>CHYBNÁ CENA</v>
      </c>
    </row>
    <row r="10" spans="1:10" ht="12.75" customHeight="1">
      <c r="A10" s="16" t="s">
        <v>3798</v>
      </c>
      <c r="B10" s="17" t="s">
        <v>2565</v>
      </c>
      <c r="C10" s="27" t="s">
        <v>1268</v>
      </c>
      <c r="D10" s="17" t="s">
        <v>3792</v>
      </c>
      <c r="E10" s="19">
        <v>3</v>
      </c>
      <c r="F10" s="1024"/>
      <c r="G10" s="20">
        <f t="shared" si="1"/>
        <v>0</v>
      </c>
      <c r="H10" s="18" t="s">
        <v>3797</v>
      </c>
      <c r="I10" s="21" t="s">
        <v>2565</v>
      </c>
      <c r="J10" s="1005" t="str">
        <f t="shared" si="0"/>
        <v>CHYBNÁ CENA</v>
      </c>
    </row>
    <row r="11" spans="1:10" ht="12.75" customHeight="1">
      <c r="A11" s="16" t="s">
        <v>3799</v>
      </c>
      <c r="B11" s="17" t="s">
        <v>2565</v>
      </c>
      <c r="C11" s="27" t="s">
        <v>3800</v>
      </c>
      <c r="D11" s="17" t="s">
        <v>3792</v>
      </c>
      <c r="E11" s="19">
        <v>1</v>
      </c>
      <c r="F11" s="1024"/>
      <c r="G11" s="20">
        <f t="shared" si="1"/>
        <v>0</v>
      </c>
      <c r="H11" s="18" t="s">
        <v>3801</v>
      </c>
      <c r="I11" s="21" t="s">
        <v>2565</v>
      </c>
      <c r="J11" s="1005" t="str">
        <f t="shared" si="0"/>
        <v>CHYBNÁ CENA</v>
      </c>
    </row>
    <row r="12" spans="1:10" ht="12.75" customHeight="1">
      <c r="A12" s="16" t="s">
        <v>1269</v>
      </c>
      <c r="B12" s="17" t="s">
        <v>2565</v>
      </c>
      <c r="C12" s="27" t="s">
        <v>1270</v>
      </c>
      <c r="D12" s="17" t="s">
        <v>3792</v>
      </c>
      <c r="E12" s="19">
        <v>1</v>
      </c>
      <c r="F12" s="1024"/>
      <c r="G12" s="20">
        <f t="shared" si="1"/>
        <v>0</v>
      </c>
      <c r="H12" s="18" t="s">
        <v>4503</v>
      </c>
      <c r="I12" s="21" t="s">
        <v>2565</v>
      </c>
      <c r="J12" s="1005" t="str">
        <f t="shared" si="0"/>
        <v>CHYBNÁ CENA</v>
      </c>
    </row>
    <row r="13" spans="1:10" ht="12.75" customHeight="1">
      <c r="A13" s="16" t="s">
        <v>2859</v>
      </c>
      <c r="B13" s="17" t="s">
        <v>2565</v>
      </c>
      <c r="C13" s="27" t="s">
        <v>2860</v>
      </c>
      <c r="D13" s="17" t="s">
        <v>2755</v>
      </c>
      <c r="E13" s="19">
        <v>1</v>
      </c>
      <c r="F13" s="1024"/>
      <c r="G13" s="20">
        <f t="shared" si="1"/>
        <v>0</v>
      </c>
      <c r="H13" s="18" t="s">
        <v>4503</v>
      </c>
      <c r="I13" s="21" t="s">
        <v>2565</v>
      </c>
      <c r="J13" s="1005" t="str">
        <f t="shared" si="0"/>
        <v>CHYBNÁ CENA</v>
      </c>
    </row>
    <row r="14" spans="1:10" ht="12.75" customHeight="1">
      <c r="A14" s="16" t="s">
        <v>3802</v>
      </c>
      <c r="B14" s="17" t="s">
        <v>2565</v>
      </c>
      <c r="C14" s="27" t="s">
        <v>3803</v>
      </c>
      <c r="D14" s="17" t="s">
        <v>3792</v>
      </c>
      <c r="E14" s="19">
        <v>2</v>
      </c>
      <c r="F14" s="1024"/>
      <c r="G14" s="20">
        <f t="shared" si="1"/>
        <v>0</v>
      </c>
      <c r="H14" s="18" t="s">
        <v>3804</v>
      </c>
      <c r="I14" s="21" t="s">
        <v>2565</v>
      </c>
      <c r="J14" s="1005" t="str">
        <f t="shared" si="0"/>
        <v>CHYBNÁ CENA</v>
      </c>
    </row>
    <row r="15" spans="1:10" ht="12.75" customHeight="1">
      <c r="A15" s="16" t="s">
        <v>2565</v>
      </c>
      <c r="B15" s="17" t="s">
        <v>2565</v>
      </c>
      <c r="C15" s="27" t="s">
        <v>2565</v>
      </c>
      <c r="D15" s="17" t="s">
        <v>2565</v>
      </c>
      <c r="E15" s="19" t="s">
        <v>2565</v>
      </c>
      <c r="F15" s="1024"/>
      <c r="G15" s="20" t="s">
        <v>2565</v>
      </c>
      <c r="H15" s="18" t="s">
        <v>2565</v>
      </c>
      <c r="I15" s="21" t="s">
        <v>2565</v>
      </c>
      <c r="J15" s="1005" t="str">
        <f t="shared" si="0"/>
        <v/>
      </c>
    </row>
    <row r="16" spans="1:10" ht="12.75" customHeight="1">
      <c r="A16" s="16" t="s">
        <v>2565</v>
      </c>
      <c r="B16" s="17" t="s">
        <v>2565</v>
      </c>
      <c r="C16" s="23" t="s">
        <v>3790</v>
      </c>
      <c r="D16" s="17" t="s">
        <v>2565</v>
      </c>
      <c r="E16" s="19" t="s">
        <v>2565</v>
      </c>
      <c r="F16" s="1024"/>
      <c r="G16" s="20" t="s">
        <v>2565</v>
      </c>
      <c r="H16" s="23" t="s">
        <v>3001</v>
      </c>
      <c r="I16" s="21" t="s">
        <v>2565</v>
      </c>
      <c r="J16" s="1005" t="str">
        <f t="shared" si="0"/>
        <v/>
      </c>
    </row>
    <row r="17" spans="1:10" ht="38.25" customHeight="1">
      <c r="A17" s="16" t="s">
        <v>3002</v>
      </c>
      <c r="B17" s="17" t="s">
        <v>2565</v>
      </c>
      <c r="C17" s="26" t="s">
        <v>3805</v>
      </c>
      <c r="D17" s="17" t="s">
        <v>3792</v>
      </c>
      <c r="E17" s="19">
        <v>2</v>
      </c>
      <c r="F17" s="1024"/>
      <c r="G17" s="20">
        <f t="shared" ref="G17:G24" si="2">E17*F17</f>
        <v>0</v>
      </c>
      <c r="H17" s="27" t="s">
        <v>3003</v>
      </c>
      <c r="I17" s="21" t="s">
        <v>2565</v>
      </c>
      <c r="J17" s="1005" t="str">
        <f t="shared" si="0"/>
        <v>CHYBNÁ CENA</v>
      </c>
    </row>
    <row r="18" spans="1:10" ht="38.25" customHeight="1">
      <c r="A18" s="16" t="s">
        <v>3004</v>
      </c>
      <c r="B18" s="17" t="s">
        <v>2565</v>
      </c>
      <c r="C18" s="25" t="s">
        <v>3806</v>
      </c>
      <c r="D18" s="17" t="s">
        <v>3792</v>
      </c>
      <c r="E18" s="19">
        <v>1</v>
      </c>
      <c r="F18" s="1024"/>
      <c r="G18" s="20">
        <f t="shared" si="2"/>
        <v>0</v>
      </c>
      <c r="H18" s="27" t="s">
        <v>3003</v>
      </c>
      <c r="I18" s="21" t="s">
        <v>2565</v>
      </c>
      <c r="J18" s="1005" t="str">
        <f t="shared" si="0"/>
        <v>CHYBNÁ CENA</v>
      </c>
    </row>
    <row r="19" spans="1:10" ht="51" customHeight="1">
      <c r="A19" s="16" t="s">
        <v>3005</v>
      </c>
      <c r="B19" s="17" t="s">
        <v>2565</v>
      </c>
      <c r="C19" s="31" t="s">
        <v>4506</v>
      </c>
      <c r="D19" s="17" t="s">
        <v>3792</v>
      </c>
      <c r="E19" s="19">
        <v>1</v>
      </c>
      <c r="F19" s="1024"/>
      <c r="G19" s="20">
        <f t="shared" si="2"/>
        <v>0</v>
      </c>
      <c r="H19" s="27" t="s">
        <v>3003</v>
      </c>
      <c r="I19" s="21" t="s">
        <v>2565</v>
      </c>
      <c r="J19" s="1005" t="str">
        <f t="shared" si="0"/>
        <v>CHYBNÁ CENA</v>
      </c>
    </row>
    <row r="20" spans="1:10" ht="38.25" customHeight="1">
      <c r="A20" s="16" t="s">
        <v>3006</v>
      </c>
      <c r="B20" s="17" t="s">
        <v>2565</v>
      </c>
      <c r="C20" s="29" t="s">
        <v>2989</v>
      </c>
      <c r="D20" s="17" t="s">
        <v>3792</v>
      </c>
      <c r="E20" s="19">
        <v>2</v>
      </c>
      <c r="F20" s="1024"/>
      <c r="G20" s="20">
        <f t="shared" si="2"/>
        <v>0</v>
      </c>
      <c r="H20" s="27" t="s">
        <v>3003</v>
      </c>
      <c r="I20" s="21" t="s">
        <v>2565</v>
      </c>
      <c r="J20" s="1005" t="str">
        <f t="shared" si="0"/>
        <v>CHYBNÁ CENA</v>
      </c>
    </row>
    <row r="21" spans="1:10" ht="38.25" customHeight="1">
      <c r="A21" s="16" t="s">
        <v>3007</v>
      </c>
      <c r="B21" s="17" t="s">
        <v>2565</v>
      </c>
      <c r="C21" s="29" t="s">
        <v>2990</v>
      </c>
      <c r="D21" s="17" t="s">
        <v>3792</v>
      </c>
      <c r="E21" s="19">
        <v>3</v>
      </c>
      <c r="F21" s="1024"/>
      <c r="G21" s="20">
        <f t="shared" si="2"/>
        <v>0</v>
      </c>
      <c r="H21" s="27" t="s">
        <v>3003</v>
      </c>
      <c r="I21" s="21" t="s">
        <v>2565</v>
      </c>
      <c r="J21" s="1005" t="str">
        <f t="shared" si="0"/>
        <v>CHYBNÁ CENA</v>
      </c>
    </row>
    <row r="22" spans="1:10" ht="38.25" customHeight="1">
      <c r="A22" s="33" t="s">
        <v>3008</v>
      </c>
      <c r="B22" s="17"/>
      <c r="C22" s="31" t="s">
        <v>2996</v>
      </c>
      <c r="D22" s="17" t="s">
        <v>3792</v>
      </c>
      <c r="E22" s="19">
        <v>2</v>
      </c>
      <c r="F22" s="1024"/>
      <c r="G22" s="20">
        <f t="shared" si="2"/>
        <v>0</v>
      </c>
      <c r="H22" s="27" t="s">
        <v>3003</v>
      </c>
      <c r="I22" s="21"/>
      <c r="J22" s="1005" t="str">
        <f t="shared" si="0"/>
        <v>CHYBNÁ CENA</v>
      </c>
    </row>
    <row r="23" spans="1:10" ht="38.25" customHeight="1">
      <c r="A23" s="16" t="s">
        <v>3009</v>
      </c>
      <c r="B23" s="17"/>
      <c r="C23" s="24" t="s">
        <v>2992</v>
      </c>
      <c r="D23" s="17" t="s">
        <v>3792</v>
      </c>
      <c r="E23" s="19">
        <v>1</v>
      </c>
      <c r="F23" s="1024"/>
      <c r="G23" s="20">
        <f t="shared" si="2"/>
        <v>0</v>
      </c>
      <c r="H23" s="27" t="s">
        <v>3003</v>
      </c>
      <c r="I23" s="21"/>
      <c r="J23" s="1005" t="str">
        <f t="shared" si="0"/>
        <v>CHYBNÁ CENA</v>
      </c>
    </row>
    <row r="24" spans="1:10" ht="26.25" customHeight="1">
      <c r="A24" s="16" t="s">
        <v>3010</v>
      </c>
      <c r="B24" s="17"/>
      <c r="C24" s="29" t="s">
        <v>2991</v>
      </c>
      <c r="D24" s="17" t="s">
        <v>3792</v>
      </c>
      <c r="E24" s="19">
        <v>2</v>
      </c>
      <c r="F24" s="1024"/>
      <c r="G24" s="20">
        <f t="shared" si="2"/>
        <v>0</v>
      </c>
      <c r="H24" s="27" t="s">
        <v>3003</v>
      </c>
      <c r="I24" s="21"/>
      <c r="J24" s="1005" t="str">
        <f t="shared" si="0"/>
        <v>CHYBNÁ CENA</v>
      </c>
    </row>
    <row r="25" spans="1:10" ht="12.75" customHeight="1">
      <c r="A25" s="16" t="s">
        <v>2565</v>
      </c>
      <c r="B25" s="17" t="s">
        <v>2565</v>
      </c>
      <c r="C25" s="23" t="s">
        <v>2565</v>
      </c>
      <c r="D25" s="17" t="s">
        <v>2565</v>
      </c>
      <c r="E25" s="19" t="s">
        <v>2565</v>
      </c>
      <c r="F25" s="1024"/>
      <c r="G25" s="20" t="s">
        <v>2565</v>
      </c>
      <c r="H25" s="23" t="s">
        <v>2565</v>
      </c>
      <c r="I25" s="21" t="s">
        <v>2565</v>
      </c>
      <c r="J25" s="1005" t="str">
        <f t="shared" si="0"/>
        <v/>
      </c>
    </row>
    <row r="26" spans="1:10" ht="38.25" customHeight="1">
      <c r="A26" s="16" t="s">
        <v>3011</v>
      </c>
      <c r="B26" s="17" t="s">
        <v>2565</v>
      </c>
      <c r="C26" s="26" t="s">
        <v>3805</v>
      </c>
      <c r="D26" s="17" t="s">
        <v>3792</v>
      </c>
      <c r="E26" s="19">
        <v>2</v>
      </c>
      <c r="F26" s="1024"/>
      <c r="G26" s="20">
        <f t="shared" ref="G26:G33" si="3">E26*F26</f>
        <v>0</v>
      </c>
      <c r="H26" s="27" t="s">
        <v>3019</v>
      </c>
      <c r="I26" s="21" t="s">
        <v>2565</v>
      </c>
      <c r="J26" s="1005" t="str">
        <f t="shared" si="0"/>
        <v>CHYBNÁ CENA</v>
      </c>
    </row>
    <row r="27" spans="1:10" ht="38.25" customHeight="1">
      <c r="A27" s="16" t="s">
        <v>3012</v>
      </c>
      <c r="B27" s="17" t="s">
        <v>2565</v>
      </c>
      <c r="C27" s="25" t="s">
        <v>3806</v>
      </c>
      <c r="D27" s="17" t="s">
        <v>3792</v>
      </c>
      <c r="E27" s="19">
        <v>1</v>
      </c>
      <c r="F27" s="1024"/>
      <c r="G27" s="20">
        <f t="shared" si="3"/>
        <v>0</v>
      </c>
      <c r="H27" s="27" t="s">
        <v>3019</v>
      </c>
      <c r="I27" s="21" t="s">
        <v>2565</v>
      </c>
      <c r="J27" s="1005" t="str">
        <f t="shared" si="0"/>
        <v>CHYBNÁ CENA</v>
      </c>
    </row>
    <row r="28" spans="1:10" ht="51" customHeight="1">
      <c r="A28" s="16" t="s">
        <v>3013</v>
      </c>
      <c r="B28" s="17" t="s">
        <v>2565</v>
      </c>
      <c r="C28" s="29" t="s">
        <v>4506</v>
      </c>
      <c r="D28" s="17" t="s">
        <v>3792</v>
      </c>
      <c r="E28" s="19">
        <v>1</v>
      </c>
      <c r="F28" s="1024"/>
      <c r="G28" s="20">
        <f t="shared" si="3"/>
        <v>0</v>
      </c>
      <c r="H28" s="27" t="s">
        <v>3019</v>
      </c>
      <c r="I28" s="21" t="s">
        <v>2565</v>
      </c>
      <c r="J28" s="1005" t="str">
        <f t="shared" si="0"/>
        <v>CHYBNÁ CENA</v>
      </c>
    </row>
    <row r="29" spans="1:10" ht="38.25" customHeight="1">
      <c r="A29" s="16" t="s">
        <v>3014</v>
      </c>
      <c r="B29" s="17" t="s">
        <v>2565</v>
      </c>
      <c r="C29" s="29" t="s">
        <v>2989</v>
      </c>
      <c r="D29" s="17" t="s">
        <v>3792</v>
      </c>
      <c r="E29" s="19">
        <v>2</v>
      </c>
      <c r="F29" s="1024"/>
      <c r="G29" s="20">
        <f t="shared" si="3"/>
        <v>0</v>
      </c>
      <c r="H29" s="27" t="s">
        <v>3019</v>
      </c>
      <c r="I29" s="21" t="s">
        <v>2565</v>
      </c>
      <c r="J29" s="1005" t="str">
        <f t="shared" si="0"/>
        <v>CHYBNÁ CENA</v>
      </c>
    </row>
    <row r="30" spans="1:10" ht="38.25" customHeight="1">
      <c r="A30" s="16" t="s">
        <v>3015</v>
      </c>
      <c r="B30" s="17" t="s">
        <v>2565</v>
      </c>
      <c r="C30" s="29" t="s">
        <v>2990</v>
      </c>
      <c r="D30" s="17" t="s">
        <v>3792</v>
      </c>
      <c r="E30" s="19">
        <v>3</v>
      </c>
      <c r="F30" s="1024"/>
      <c r="G30" s="20">
        <f t="shared" si="3"/>
        <v>0</v>
      </c>
      <c r="H30" s="27" t="s">
        <v>3019</v>
      </c>
      <c r="I30" s="21" t="s">
        <v>2565</v>
      </c>
      <c r="J30" s="1005" t="str">
        <f t="shared" si="0"/>
        <v>CHYBNÁ CENA</v>
      </c>
    </row>
    <row r="31" spans="1:10" ht="38.25" customHeight="1">
      <c r="A31" s="33" t="s">
        <v>3016</v>
      </c>
      <c r="B31" s="17"/>
      <c r="C31" s="31" t="s">
        <v>2996</v>
      </c>
      <c r="D31" s="17" t="s">
        <v>3792</v>
      </c>
      <c r="E31" s="19">
        <v>2</v>
      </c>
      <c r="F31" s="1024"/>
      <c r="G31" s="20">
        <f t="shared" si="3"/>
        <v>0</v>
      </c>
      <c r="H31" s="27" t="s">
        <v>3019</v>
      </c>
      <c r="I31" s="21"/>
      <c r="J31" s="1005" t="str">
        <f t="shared" si="0"/>
        <v>CHYBNÁ CENA</v>
      </c>
    </row>
    <row r="32" spans="1:10" ht="38.25" customHeight="1">
      <c r="A32" s="16" t="s">
        <v>3017</v>
      </c>
      <c r="B32" s="17"/>
      <c r="C32" s="24" t="s">
        <v>2992</v>
      </c>
      <c r="D32" s="17" t="s">
        <v>3792</v>
      </c>
      <c r="E32" s="19">
        <v>1</v>
      </c>
      <c r="F32" s="1024"/>
      <c r="G32" s="20">
        <f t="shared" si="3"/>
        <v>0</v>
      </c>
      <c r="H32" s="27" t="s">
        <v>3019</v>
      </c>
      <c r="I32" s="21"/>
      <c r="J32" s="1005" t="str">
        <f t="shared" si="0"/>
        <v>CHYBNÁ CENA</v>
      </c>
    </row>
    <row r="33" spans="1:10" ht="26.25" customHeight="1">
      <c r="A33" s="16" t="s">
        <v>3018</v>
      </c>
      <c r="B33" s="17"/>
      <c r="C33" s="29" t="s">
        <v>2991</v>
      </c>
      <c r="D33" s="17" t="s">
        <v>3792</v>
      </c>
      <c r="E33" s="19">
        <v>2</v>
      </c>
      <c r="F33" s="1024"/>
      <c r="G33" s="20">
        <f t="shared" si="3"/>
        <v>0</v>
      </c>
      <c r="H33" s="27" t="s">
        <v>3019</v>
      </c>
      <c r="I33" s="21"/>
      <c r="J33" s="1005" t="str">
        <f t="shared" si="0"/>
        <v>CHYBNÁ CENA</v>
      </c>
    </row>
    <row r="34" spans="1:10" ht="12.75" customHeight="1">
      <c r="A34" s="16" t="s">
        <v>2565</v>
      </c>
      <c r="B34" s="17" t="s">
        <v>2565</v>
      </c>
      <c r="C34" s="23" t="s">
        <v>2565</v>
      </c>
      <c r="D34" s="17" t="s">
        <v>2565</v>
      </c>
      <c r="E34" s="19" t="s">
        <v>2565</v>
      </c>
      <c r="F34" s="1024"/>
      <c r="G34" s="20" t="s">
        <v>2565</v>
      </c>
      <c r="H34" s="23" t="s">
        <v>2565</v>
      </c>
      <c r="I34" s="21" t="s">
        <v>2565</v>
      </c>
      <c r="J34" s="1005" t="str">
        <f t="shared" si="0"/>
        <v/>
      </c>
    </row>
    <row r="35" spans="1:10" ht="38.25" customHeight="1">
      <c r="A35" s="16" t="s">
        <v>3020</v>
      </c>
      <c r="B35" s="17" t="s">
        <v>2565</v>
      </c>
      <c r="C35" s="26" t="s">
        <v>3805</v>
      </c>
      <c r="D35" s="17" t="s">
        <v>3792</v>
      </c>
      <c r="E35" s="19">
        <v>2</v>
      </c>
      <c r="F35" s="1024"/>
      <c r="G35" s="20">
        <f t="shared" ref="G35:G42" si="4">E35*F35</f>
        <v>0</v>
      </c>
      <c r="H35" s="27" t="s">
        <v>3028</v>
      </c>
      <c r="I35" s="21" t="s">
        <v>2565</v>
      </c>
      <c r="J35" s="1005" t="str">
        <f t="shared" si="0"/>
        <v>CHYBNÁ CENA</v>
      </c>
    </row>
    <row r="36" spans="1:10" ht="38.25" customHeight="1">
      <c r="A36" s="16" t="s">
        <v>3021</v>
      </c>
      <c r="B36" s="17" t="s">
        <v>2565</v>
      </c>
      <c r="C36" s="25" t="s">
        <v>3806</v>
      </c>
      <c r="D36" s="17" t="s">
        <v>3792</v>
      </c>
      <c r="E36" s="19">
        <v>1</v>
      </c>
      <c r="F36" s="1024"/>
      <c r="G36" s="20">
        <f t="shared" si="4"/>
        <v>0</v>
      </c>
      <c r="H36" s="27" t="s">
        <v>3028</v>
      </c>
      <c r="I36" s="21" t="s">
        <v>2565</v>
      </c>
      <c r="J36" s="1005" t="str">
        <f t="shared" si="0"/>
        <v>CHYBNÁ CENA</v>
      </c>
    </row>
    <row r="37" spans="1:10" ht="51" customHeight="1">
      <c r="A37" s="16" t="s">
        <v>3022</v>
      </c>
      <c r="B37" s="17" t="s">
        <v>2565</v>
      </c>
      <c r="C37" s="29" t="s">
        <v>4506</v>
      </c>
      <c r="D37" s="17" t="s">
        <v>3792</v>
      </c>
      <c r="E37" s="19">
        <v>1</v>
      </c>
      <c r="F37" s="1024"/>
      <c r="G37" s="20">
        <f t="shared" si="4"/>
        <v>0</v>
      </c>
      <c r="H37" s="27" t="s">
        <v>3028</v>
      </c>
      <c r="I37" s="21" t="s">
        <v>2565</v>
      </c>
      <c r="J37" s="1005" t="str">
        <f t="shared" si="0"/>
        <v>CHYBNÁ CENA</v>
      </c>
    </row>
    <row r="38" spans="1:10" ht="38.25" customHeight="1">
      <c r="A38" s="16" t="s">
        <v>3023</v>
      </c>
      <c r="B38" s="17" t="s">
        <v>2565</v>
      </c>
      <c r="C38" s="29" t="s">
        <v>2989</v>
      </c>
      <c r="D38" s="17" t="s">
        <v>3792</v>
      </c>
      <c r="E38" s="19">
        <v>2</v>
      </c>
      <c r="F38" s="1024"/>
      <c r="G38" s="20">
        <f t="shared" si="4"/>
        <v>0</v>
      </c>
      <c r="H38" s="27" t="s">
        <v>3028</v>
      </c>
      <c r="I38" s="21" t="s">
        <v>2565</v>
      </c>
      <c r="J38" s="1005" t="str">
        <f t="shared" ref="J38:J69" si="5">IF((ISBLANK(D38)),"",IF(G38&lt;=0,"CHYBNÁ CENA",""))</f>
        <v>CHYBNÁ CENA</v>
      </c>
    </row>
    <row r="39" spans="1:10" ht="38.25" customHeight="1">
      <c r="A39" s="16" t="s">
        <v>3024</v>
      </c>
      <c r="B39" s="17" t="s">
        <v>2565</v>
      </c>
      <c r="C39" s="29" t="s">
        <v>2990</v>
      </c>
      <c r="D39" s="17" t="s">
        <v>3792</v>
      </c>
      <c r="E39" s="19">
        <v>3</v>
      </c>
      <c r="F39" s="1024"/>
      <c r="G39" s="20">
        <f t="shared" si="4"/>
        <v>0</v>
      </c>
      <c r="H39" s="27" t="s">
        <v>3028</v>
      </c>
      <c r="I39" s="21" t="s">
        <v>2565</v>
      </c>
      <c r="J39" s="1005" t="str">
        <f t="shared" si="5"/>
        <v>CHYBNÁ CENA</v>
      </c>
    </row>
    <row r="40" spans="1:10" ht="38.25" customHeight="1">
      <c r="A40" s="16" t="s">
        <v>3025</v>
      </c>
      <c r="B40" s="17"/>
      <c r="C40" s="31" t="s">
        <v>2996</v>
      </c>
      <c r="D40" s="17" t="s">
        <v>3792</v>
      </c>
      <c r="E40" s="19">
        <v>2</v>
      </c>
      <c r="F40" s="1024"/>
      <c r="G40" s="20">
        <f t="shared" si="4"/>
        <v>0</v>
      </c>
      <c r="H40" s="27" t="s">
        <v>3028</v>
      </c>
      <c r="I40" s="21"/>
      <c r="J40" s="1005" t="str">
        <f t="shared" si="5"/>
        <v>CHYBNÁ CENA</v>
      </c>
    </row>
    <row r="41" spans="1:10" ht="38.25" customHeight="1">
      <c r="A41" s="16" t="s">
        <v>3026</v>
      </c>
      <c r="B41" s="17"/>
      <c r="C41" s="24" t="s">
        <v>2992</v>
      </c>
      <c r="D41" s="17" t="s">
        <v>3792</v>
      </c>
      <c r="E41" s="19">
        <v>1</v>
      </c>
      <c r="F41" s="1024"/>
      <c r="G41" s="20">
        <f t="shared" si="4"/>
        <v>0</v>
      </c>
      <c r="H41" s="27" t="s">
        <v>3028</v>
      </c>
      <c r="I41" s="21"/>
      <c r="J41" s="1005" t="str">
        <f t="shared" si="5"/>
        <v>CHYBNÁ CENA</v>
      </c>
    </row>
    <row r="42" spans="1:10" ht="26.25" customHeight="1">
      <c r="A42" s="16" t="s">
        <v>3027</v>
      </c>
      <c r="B42" s="17"/>
      <c r="C42" s="29" t="s">
        <v>2991</v>
      </c>
      <c r="D42" s="17" t="s">
        <v>3792</v>
      </c>
      <c r="E42" s="19">
        <v>2</v>
      </c>
      <c r="F42" s="1024"/>
      <c r="G42" s="20">
        <f t="shared" si="4"/>
        <v>0</v>
      </c>
      <c r="H42" s="27" t="s">
        <v>3028</v>
      </c>
      <c r="I42" s="21"/>
      <c r="J42" s="1005" t="str">
        <f t="shared" si="5"/>
        <v>CHYBNÁ CENA</v>
      </c>
    </row>
    <row r="43" spans="1:10">
      <c r="A43" s="16" t="s">
        <v>2565</v>
      </c>
      <c r="B43" s="17" t="s">
        <v>2565</v>
      </c>
      <c r="C43" s="18" t="s">
        <v>2565</v>
      </c>
      <c r="D43" s="17" t="s">
        <v>2565</v>
      </c>
      <c r="E43" s="19" t="s">
        <v>2565</v>
      </c>
      <c r="F43" s="1024"/>
      <c r="G43" s="20" t="s">
        <v>2565</v>
      </c>
      <c r="H43" s="18"/>
      <c r="I43" s="21" t="s">
        <v>2565</v>
      </c>
      <c r="J43" s="1005" t="str">
        <f t="shared" si="5"/>
        <v/>
      </c>
    </row>
    <row r="44" spans="1:10" ht="38.25" customHeight="1">
      <c r="A44" s="16" t="s">
        <v>2861</v>
      </c>
      <c r="B44" s="17" t="s">
        <v>2565</v>
      </c>
      <c r="C44" s="26" t="s">
        <v>3805</v>
      </c>
      <c r="D44" s="17" t="s">
        <v>3792</v>
      </c>
      <c r="E44" s="19">
        <v>2</v>
      </c>
      <c r="F44" s="1024"/>
      <c r="G44" s="20">
        <f t="shared" ref="G44:G51" si="6">E44*F44</f>
        <v>0</v>
      </c>
      <c r="H44" s="27" t="s">
        <v>3035</v>
      </c>
      <c r="I44" s="21" t="s">
        <v>2565</v>
      </c>
      <c r="J44" s="1005" t="str">
        <f t="shared" si="5"/>
        <v>CHYBNÁ CENA</v>
      </c>
    </row>
    <row r="45" spans="1:10" ht="38.25" customHeight="1">
      <c r="A45" s="16" t="s">
        <v>3029</v>
      </c>
      <c r="B45" s="17" t="s">
        <v>2565</v>
      </c>
      <c r="C45" s="25" t="s">
        <v>3806</v>
      </c>
      <c r="D45" s="17" t="s">
        <v>3792</v>
      </c>
      <c r="E45" s="19">
        <v>1</v>
      </c>
      <c r="F45" s="1024"/>
      <c r="G45" s="20">
        <f t="shared" si="6"/>
        <v>0</v>
      </c>
      <c r="H45" s="27" t="s">
        <v>3035</v>
      </c>
      <c r="I45" s="21" t="s">
        <v>2565</v>
      </c>
      <c r="J45" s="1005" t="str">
        <f t="shared" si="5"/>
        <v>CHYBNÁ CENA</v>
      </c>
    </row>
    <row r="46" spans="1:10" ht="51" customHeight="1">
      <c r="A46" s="16" t="s">
        <v>3030</v>
      </c>
      <c r="B46" s="17" t="s">
        <v>2565</v>
      </c>
      <c r="C46" s="31" t="s">
        <v>4506</v>
      </c>
      <c r="D46" s="17" t="s">
        <v>3792</v>
      </c>
      <c r="E46" s="19">
        <v>1</v>
      </c>
      <c r="F46" s="1024"/>
      <c r="G46" s="20">
        <f t="shared" si="6"/>
        <v>0</v>
      </c>
      <c r="H46" s="27" t="s">
        <v>3035</v>
      </c>
      <c r="I46" s="21" t="s">
        <v>2565</v>
      </c>
      <c r="J46" s="1005" t="str">
        <f t="shared" si="5"/>
        <v>CHYBNÁ CENA</v>
      </c>
    </row>
    <row r="47" spans="1:10" ht="38.25" customHeight="1">
      <c r="A47" s="16" t="s">
        <v>3031</v>
      </c>
      <c r="B47" s="17" t="s">
        <v>2565</v>
      </c>
      <c r="C47" s="29" t="s">
        <v>2989</v>
      </c>
      <c r="D47" s="17" t="s">
        <v>3792</v>
      </c>
      <c r="E47" s="19">
        <v>2</v>
      </c>
      <c r="F47" s="1024"/>
      <c r="G47" s="20">
        <f t="shared" si="6"/>
        <v>0</v>
      </c>
      <c r="H47" s="27" t="s">
        <v>3035</v>
      </c>
      <c r="I47" s="21" t="s">
        <v>2565</v>
      </c>
      <c r="J47" s="1005" t="str">
        <f t="shared" si="5"/>
        <v>CHYBNÁ CENA</v>
      </c>
    </row>
    <row r="48" spans="1:10" ht="38.25" customHeight="1">
      <c r="A48" s="16" t="s">
        <v>2862</v>
      </c>
      <c r="B48" s="17" t="s">
        <v>2565</v>
      </c>
      <c r="C48" s="29" t="s">
        <v>2990</v>
      </c>
      <c r="D48" s="17" t="s">
        <v>3792</v>
      </c>
      <c r="E48" s="19">
        <v>1</v>
      </c>
      <c r="F48" s="1024"/>
      <c r="G48" s="20">
        <f t="shared" si="6"/>
        <v>0</v>
      </c>
      <c r="H48" s="27" t="s">
        <v>3035</v>
      </c>
      <c r="I48" s="21" t="s">
        <v>2565</v>
      </c>
      <c r="J48" s="1005" t="str">
        <f t="shared" si="5"/>
        <v>CHYBNÁ CENA</v>
      </c>
    </row>
    <row r="49" spans="1:10" ht="38.25" customHeight="1">
      <c r="A49" s="16" t="s">
        <v>3033</v>
      </c>
      <c r="B49" s="17"/>
      <c r="C49" s="29" t="s">
        <v>2998</v>
      </c>
      <c r="D49" s="17" t="s">
        <v>3792</v>
      </c>
      <c r="E49" s="19">
        <v>1</v>
      </c>
      <c r="F49" s="1024"/>
      <c r="G49" s="20">
        <f t="shared" si="6"/>
        <v>0</v>
      </c>
      <c r="H49" s="27" t="s">
        <v>3035</v>
      </c>
      <c r="I49" s="21"/>
      <c r="J49" s="1005" t="str">
        <f t="shared" si="5"/>
        <v>CHYBNÁ CENA</v>
      </c>
    </row>
    <row r="50" spans="1:10" ht="38.25" customHeight="1">
      <c r="A50" s="16" t="s">
        <v>3032</v>
      </c>
      <c r="B50" s="17"/>
      <c r="C50" s="24" t="s">
        <v>3034</v>
      </c>
      <c r="D50" s="17" t="s">
        <v>3792</v>
      </c>
      <c r="E50" s="19">
        <v>1</v>
      </c>
      <c r="F50" s="1024"/>
      <c r="G50" s="20">
        <f t="shared" si="6"/>
        <v>0</v>
      </c>
      <c r="H50" s="27" t="s">
        <v>3035</v>
      </c>
      <c r="I50" s="21"/>
      <c r="J50" s="1005" t="str">
        <f t="shared" si="5"/>
        <v>CHYBNÁ CENA</v>
      </c>
    </row>
    <row r="51" spans="1:10" ht="26.25" customHeight="1">
      <c r="A51" s="16" t="s">
        <v>3037</v>
      </c>
      <c r="B51" s="17"/>
      <c r="C51" s="29" t="s">
        <v>3036</v>
      </c>
      <c r="D51" s="17" t="s">
        <v>3792</v>
      </c>
      <c r="E51" s="19">
        <v>1</v>
      </c>
      <c r="F51" s="1024"/>
      <c r="G51" s="20">
        <f t="shared" si="6"/>
        <v>0</v>
      </c>
      <c r="H51" s="27" t="s">
        <v>3035</v>
      </c>
      <c r="I51" s="21"/>
      <c r="J51" s="1005" t="str">
        <f t="shared" si="5"/>
        <v>CHYBNÁ CENA</v>
      </c>
    </row>
    <row r="52" spans="1:10">
      <c r="A52" s="16" t="s">
        <v>2565</v>
      </c>
      <c r="B52" s="17" t="s">
        <v>2565</v>
      </c>
      <c r="C52" s="18" t="s">
        <v>2565</v>
      </c>
      <c r="D52" s="17" t="s">
        <v>2565</v>
      </c>
      <c r="E52" s="19" t="s">
        <v>2565</v>
      </c>
      <c r="F52" s="1024"/>
      <c r="G52" s="20" t="s">
        <v>2565</v>
      </c>
      <c r="H52" s="18"/>
      <c r="I52" s="21" t="s">
        <v>2565</v>
      </c>
      <c r="J52" s="1005" t="str">
        <f t="shared" si="5"/>
        <v/>
      </c>
    </row>
    <row r="53" spans="1:10" ht="38.25" customHeight="1">
      <c r="A53" s="16" t="s">
        <v>3038</v>
      </c>
      <c r="B53" s="17"/>
      <c r="C53" s="32" t="s">
        <v>2995</v>
      </c>
      <c r="D53" s="17" t="s">
        <v>3792</v>
      </c>
      <c r="E53" s="19">
        <v>1</v>
      </c>
      <c r="F53" s="1024"/>
      <c r="G53" s="20">
        <f t="shared" ref="G53:G65" si="7">E53*F53</f>
        <v>0</v>
      </c>
      <c r="H53" s="18" t="s">
        <v>3039</v>
      </c>
      <c r="I53" s="21"/>
      <c r="J53" s="1005" t="str">
        <f t="shared" si="5"/>
        <v>CHYBNÁ CENA</v>
      </c>
    </row>
    <row r="54" spans="1:10">
      <c r="A54" s="16" t="s">
        <v>3041</v>
      </c>
      <c r="B54" s="17" t="s">
        <v>2565</v>
      </c>
      <c r="C54" s="24" t="s">
        <v>3040</v>
      </c>
      <c r="D54" s="17" t="s">
        <v>3792</v>
      </c>
      <c r="E54" s="19">
        <v>1</v>
      </c>
      <c r="F54" s="1024"/>
      <c r="G54" s="20">
        <f t="shared" si="7"/>
        <v>0</v>
      </c>
      <c r="H54" s="18" t="s">
        <v>3039</v>
      </c>
      <c r="I54" s="21" t="s">
        <v>2565</v>
      </c>
      <c r="J54" s="1005" t="str">
        <f t="shared" si="5"/>
        <v>CHYBNÁ CENA</v>
      </c>
    </row>
    <row r="55" spans="1:10" ht="38.25" customHeight="1">
      <c r="A55" s="34" t="s">
        <v>2863</v>
      </c>
      <c r="B55" s="17"/>
      <c r="C55" s="32" t="s">
        <v>2995</v>
      </c>
      <c r="D55" s="17" t="s">
        <v>3792</v>
      </c>
      <c r="E55" s="19">
        <v>3</v>
      </c>
      <c r="F55" s="1024"/>
      <c r="G55" s="20">
        <f t="shared" si="7"/>
        <v>0</v>
      </c>
      <c r="H55" s="18" t="s">
        <v>2864</v>
      </c>
      <c r="I55" s="21"/>
      <c r="J55" s="1005" t="str">
        <f t="shared" si="5"/>
        <v>CHYBNÁ CENA</v>
      </c>
    </row>
    <row r="56" spans="1:10" ht="38.25" customHeight="1">
      <c r="A56" s="16" t="s">
        <v>2994</v>
      </c>
      <c r="B56" s="17"/>
      <c r="C56" s="29" t="s">
        <v>2995</v>
      </c>
      <c r="D56" s="17" t="s">
        <v>3792</v>
      </c>
      <c r="E56" s="19">
        <v>1</v>
      </c>
      <c r="F56" s="1024"/>
      <c r="G56" s="20">
        <f t="shared" si="7"/>
        <v>0</v>
      </c>
      <c r="H56" s="18" t="s">
        <v>2999</v>
      </c>
      <c r="I56" s="21"/>
      <c r="J56" s="1005" t="str">
        <f t="shared" si="5"/>
        <v>CHYBNÁ CENA</v>
      </c>
    </row>
    <row r="57" spans="1:10" ht="38.25" customHeight="1">
      <c r="A57" s="16" t="s">
        <v>2997</v>
      </c>
      <c r="B57" s="17"/>
      <c r="C57" s="29" t="s">
        <v>1261</v>
      </c>
      <c r="D57" s="17" t="s">
        <v>3792</v>
      </c>
      <c r="E57" s="19">
        <v>1</v>
      </c>
      <c r="F57" s="1024"/>
      <c r="G57" s="20">
        <f t="shared" si="7"/>
        <v>0</v>
      </c>
      <c r="H57" s="18" t="s">
        <v>2999</v>
      </c>
      <c r="I57" s="21"/>
      <c r="J57" s="1005" t="str">
        <f t="shared" si="5"/>
        <v>CHYBNÁ CENA</v>
      </c>
    </row>
    <row r="58" spans="1:10" ht="26.25" customHeight="1">
      <c r="A58" s="16" t="s">
        <v>1262</v>
      </c>
      <c r="B58" s="17"/>
      <c r="C58" s="26" t="s">
        <v>3805</v>
      </c>
      <c r="D58" s="17" t="s">
        <v>3792</v>
      </c>
      <c r="E58" s="19">
        <v>1</v>
      </c>
      <c r="F58" s="1024"/>
      <c r="G58" s="20">
        <f t="shared" si="7"/>
        <v>0</v>
      </c>
      <c r="H58" s="18" t="s">
        <v>2999</v>
      </c>
      <c r="I58" s="21"/>
      <c r="J58" s="1005" t="str">
        <f t="shared" si="5"/>
        <v>CHYBNÁ CENA</v>
      </c>
    </row>
    <row r="59" spans="1:10" ht="12.75" customHeight="1">
      <c r="A59" s="16" t="s">
        <v>2865</v>
      </c>
      <c r="B59" s="17"/>
      <c r="C59" s="27" t="s">
        <v>3000</v>
      </c>
      <c r="D59" s="17" t="s">
        <v>3792</v>
      </c>
      <c r="E59" s="19">
        <v>27</v>
      </c>
      <c r="F59" s="1024"/>
      <c r="G59" s="20">
        <f t="shared" si="7"/>
        <v>0</v>
      </c>
      <c r="H59" s="18" t="s">
        <v>2866</v>
      </c>
      <c r="I59" s="21"/>
      <c r="J59" s="1005" t="str">
        <f t="shared" si="5"/>
        <v>CHYBNÁ CENA</v>
      </c>
    </row>
    <row r="60" spans="1:10" ht="12.75" customHeight="1">
      <c r="A60" s="16" t="s">
        <v>3042</v>
      </c>
      <c r="B60" s="17" t="s">
        <v>2565</v>
      </c>
      <c r="C60" s="27" t="s">
        <v>3043</v>
      </c>
      <c r="D60" s="17" t="s">
        <v>3792</v>
      </c>
      <c r="E60" s="19">
        <v>1</v>
      </c>
      <c r="F60" s="1024"/>
      <c r="G60" s="20">
        <f t="shared" si="7"/>
        <v>0</v>
      </c>
      <c r="H60" s="18" t="s">
        <v>3044</v>
      </c>
      <c r="I60" s="21" t="s">
        <v>2565</v>
      </c>
      <c r="J60" s="1005" t="str">
        <f t="shared" si="5"/>
        <v>CHYBNÁ CENA</v>
      </c>
    </row>
    <row r="61" spans="1:10" ht="12.75" customHeight="1">
      <c r="A61" s="16" t="s">
        <v>3045</v>
      </c>
      <c r="B61" s="17"/>
      <c r="C61" s="27" t="s">
        <v>3046</v>
      </c>
      <c r="D61" s="17" t="s">
        <v>3792</v>
      </c>
      <c r="E61" s="19">
        <v>6</v>
      </c>
      <c r="F61" s="1024"/>
      <c r="G61" s="20">
        <f t="shared" si="7"/>
        <v>0</v>
      </c>
      <c r="H61" s="18" t="s">
        <v>4554</v>
      </c>
      <c r="I61" s="21"/>
      <c r="J61" s="1005" t="str">
        <f t="shared" si="5"/>
        <v>CHYBNÁ CENA</v>
      </c>
    </row>
    <row r="62" spans="1:10" ht="12.75" customHeight="1">
      <c r="A62" s="16" t="s">
        <v>3798</v>
      </c>
      <c r="B62" s="17"/>
      <c r="C62" s="27" t="s">
        <v>2867</v>
      </c>
      <c r="D62" s="17" t="s">
        <v>3792</v>
      </c>
      <c r="E62" s="19">
        <v>2</v>
      </c>
      <c r="F62" s="1024"/>
      <c r="G62" s="20">
        <f t="shared" si="7"/>
        <v>0</v>
      </c>
      <c r="H62" s="18" t="s">
        <v>4554</v>
      </c>
      <c r="I62" s="21"/>
      <c r="J62" s="1005" t="str">
        <f t="shared" si="5"/>
        <v>CHYBNÁ CENA</v>
      </c>
    </row>
    <row r="63" spans="1:10" ht="12.75" customHeight="1">
      <c r="A63" s="16" t="s">
        <v>3798</v>
      </c>
      <c r="B63" s="17" t="s">
        <v>2565</v>
      </c>
      <c r="C63" s="27" t="s">
        <v>3047</v>
      </c>
      <c r="D63" s="17" t="s">
        <v>3792</v>
      </c>
      <c r="E63" s="19">
        <v>4</v>
      </c>
      <c r="F63" s="1024"/>
      <c r="G63" s="20">
        <f t="shared" si="7"/>
        <v>0</v>
      </c>
      <c r="H63" s="18" t="s">
        <v>4554</v>
      </c>
      <c r="I63" s="21"/>
      <c r="J63" s="1005" t="str">
        <f t="shared" si="5"/>
        <v>CHYBNÁ CENA</v>
      </c>
    </row>
    <row r="64" spans="1:10" ht="12.75" customHeight="1">
      <c r="A64" s="16" t="s">
        <v>4555</v>
      </c>
      <c r="B64" s="17" t="s">
        <v>2565</v>
      </c>
      <c r="C64" s="27" t="s">
        <v>3048</v>
      </c>
      <c r="D64" s="17" t="s">
        <v>3792</v>
      </c>
      <c r="E64" s="19">
        <v>3</v>
      </c>
      <c r="F64" s="1024"/>
      <c r="G64" s="20">
        <f t="shared" si="7"/>
        <v>0</v>
      </c>
      <c r="H64" s="18" t="s">
        <v>4554</v>
      </c>
      <c r="I64" s="21"/>
      <c r="J64" s="1005" t="str">
        <f t="shared" si="5"/>
        <v>CHYBNÁ CENA</v>
      </c>
    </row>
    <row r="65" spans="1:10">
      <c r="A65" s="16" t="s">
        <v>4555</v>
      </c>
      <c r="B65" s="17" t="s">
        <v>2565</v>
      </c>
      <c r="C65" s="27" t="s">
        <v>4556</v>
      </c>
      <c r="D65" s="17" t="s">
        <v>3792</v>
      </c>
      <c r="E65" s="19">
        <v>1</v>
      </c>
      <c r="F65" s="1024"/>
      <c r="G65" s="20">
        <f t="shared" si="7"/>
        <v>0</v>
      </c>
      <c r="H65" s="18" t="s">
        <v>2953</v>
      </c>
      <c r="I65" s="21" t="s">
        <v>2565</v>
      </c>
      <c r="J65" s="1005" t="str">
        <f t="shared" si="5"/>
        <v>CHYBNÁ CENA</v>
      </c>
    </row>
    <row r="66" spans="1:10">
      <c r="A66" s="16" t="s">
        <v>2565</v>
      </c>
      <c r="B66" s="17" t="s">
        <v>2565</v>
      </c>
      <c r="C66" s="18" t="s">
        <v>2565</v>
      </c>
      <c r="D66" s="17" t="s">
        <v>2565</v>
      </c>
      <c r="E66" s="19" t="s">
        <v>2565</v>
      </c>
      <c r="F66" s="1024"/>
      <c r="G66" s="20" t="s">
        <v>2565</v>
      </c>
      <c r="H66" s="18"/>
      <c r="I66" s="21" t="s">
        <v>2565</v>
      </c>
      <c r="J66" s="1005" t="str">
        <f t="shared" si="5"/>
        <v/>
      </c>
    </row>
    <row r="67" spans="1:10" ht="12.75" customHeight="1">
      <c r="A67" s="16" t="s">
        <v>2565</v>
      </c>
      <c r="B67" s="17" t="s">
        <v>2565</v>
      </c>
      <c r="C67" s="23" t="s">
        <v>3790</v>
      </c>
      <c r="D67" s="17" t="s">
        <v>2565</v>
      </c>
      <c r="E67" s="19" t="s">
        <v>2565</v>
      </c>
      <c r="F67" s="1024"/>
      <c r="G67" s="20" t="s">
        <v>2565</v>
      </c>
      <c r="H67" s="23" t="s">
        <v>4557</v>
      </c>
      <c r="I67" s="21" t="s">
        <v>2565</v>
      </c>
      <c r="J67" s="1005" t="str">
        <f t="shared" si="5"/>
        <v/>
      </c>
    </row>
    <row r="68" spans="1:10" ht="39" customHeight="1">
      <c r="A68" s="16" t="s">
        <v>4558</v>
      </c>
      <c r="B68" s="17" t="s">
        <v>2565</v>
      </c>
      <c r="C68" s="27" t="s">
        <v>4568</v>
      </c>
      <c r="D68" s="17" t="s">
        <v>3792</v>
      </c>
      <c r="E68" s="19">
        <v>2</v>
      </c>
      <c r="F68" s="1024"/>
      <c r="G68" s="20">
        <f t="shared" ref="G68:G83" si="8">E68*F68</f>
        <v>0</v>
      </c>
      <c r="H68" s="27" t="s">
        <v>4570</v>
      </c>
      <c r="I68" s="21" t="s">
        <v>2565</v>
      </c>
      <c r="J68" s="1005" t="str">
        <f t="shared" si="5"/>
        <v>CHYBNÁ CENA</v>
      </c>
    </row>
    <row r="69" spans="1:10" ht="39" customHeight="1">
      <c r="A69" s="16" t="s">
        <v>4559</v>
      </c>
      <c r="B69" s="17" t="s">
        <v>2565</v>
      </c>
      <c r="C69" s="27" t="s">
        <v>4569</v>
      </c>
      <c r="D69" s="17" t="s">
        <v>3792</v>
      </c>
      <c r="E69" s="19">
        <v>2</v>
      </c>
      <c r="F69" s="1024"/>
      <c r="G69" s="20">
        <f t="shared" si="8"/>
        <v>0</v>
      </c>
      <c r="H69" s="27" t="s">
        <v>4570</v>
      </c>
      <c r="I69" s="21" t="s">
        <v>2565</v>
      </c>
      <c r="J69" s="1005" t="str">
        <f t="shared" si="5"/>
        <v>CHYBNÁ CENA</v>
      </c>
    </row>
    <row r="70" spans="1:10" ht="39" customHeight="1">
      <c r="A70" s="16" t="s">
        <v>4561</v>
      </c>
      <c r="B70" s="17" t="s">
        <v>2565</v>
      </c>
      <c r="C70" s="30" t="s">
        <v>4560</v>
      </c>
      <c r="D70" s="17" t="s">
        <v>3792</v>
      </c>
      <c r="E70" s="19">
        <v>1</v>
      </c>
      <c r="F70" s="1024"/>
      <c r="G70" s="20">
        <f t="shared" si="8"/>
        <v>0</v>
      </c>
      <c r="H70" s="27" t="s">
        <v>4570</v>
      </c>
      <c r="I70" s="21" t="s">
        <v>2565</v>
      </c>
      <c r="J70" s="1005" t="str">
        <f t="shared" ref="J70:J101" si="9">IF((ISBLANK(D70)),"",IF(G70&lt;=0,"CHYBNÁ CENA",""))</f>
        <v>CHYBNÁ CENA</v>
      </c>
    </row>
    <row r="71" spans="1:10" ht="39.75" customHeight="1">
      <c r="A71" s="16" t="s">
        <v>2870</v>
      </c>
      <c r="B71" s="17" t="s">
        <v>2565</v>
      </c>
      <c r="C71" s="48" t="s">
        <v>2869</v>
      </c>
      <c r="D71" s="17" t="s">
        <v>3792</v>
      </c>
      <c r="E71" s="19">
        <v>1</v>
      </c>
      <c r="F71" s="1024"/>
      <c r="G71" s="20">
        <f t="shared" si="8"/>
        <v>0</v>
      </c>
      <c r="H71" s="27" t="s">
        <v>2871</v>
      </c>
      <c r="I71" s="21" t="s">
        <v>2565</v>
      </c>
      <c r="J71" s="1005" t="str">
        <f t="shared" si="9"/>
        <v>CHYBNÁ CENA</v>
      </c>
    </row>
    <row r="72" spans="1:10" ht="39" customHeight="1">
      <c r="A72" s="16" t="s">
        <v>4562</v>
      </c>
      <c r="B72" s="17" t="s">
        <v>2565</v>
      </c>
      <c r="C72" s="29" t="s">
        <v>3796</v>
      </c>
      <c r="D72" s="17" t="s">
        <v>3792</v>
      </c>
      <c r="E72" s="19">
        <v>1</v>
      </c>
      <c r="F72" s="1024"/>
      <c r="G72" s="20">
        <f t="shared" si="8"/>
        <v>0</v>
      </c>
      <c r="H72" s="27" t="s">
        <v>4563</v>
      </c>
      <c r="I72" s="21" t="s">
        <v>2565</v>
      </c>
      <c r="J72" s="1005" t="str">
        <f t="shared" si="9"/>
        <v>CHYBNÁ CENA</v>
      </c>
    </row>
    <row r="73" spans="1:10" ht="39" customHeight="1">
      <c r="A73" s="16" t="s">
        <v>4564</v>
      </c>
      <c r="B73" s="17" t="s">
        <v>2565</v>
      </c>
      <c r="C73" s="27" t="s">
        <v>4567</v>
      </c>
      <c r="D73" s="17" t="s">
        <v>3792</v>
      </c>
      <c r="E73" s="19">
        <v>3</v>
      </c>
      <c r="F73" s="1024"/>
      <c r="G73" s="20">
        <f t="shared" si="8"/>
        <v>0</v>
      </c>
      <c r="H73" s="27" t="s">
        <v>4570</v>
      </c>
      <c r="I73" s="21" t="s">
        <v>2565</v>
      </c>
      <c r="J73" s="1005" t="str">
        <f t="shared" si="9"/>
        <v>CHYBNÁ CENA</v>
      </c>
    </row>
    <row r="74" spans="1:10" ht="39" customHeight="1">
      <c r="A74" s="16" t="s">
        <v>4565</v>
      </c>
      <c r="B74" s="17" t="s">
        <v>2565</v>
      </c>
      <c r="C74" s="32" t="s">
        <v>4566</v>
      </c>
      <c r="D74" s="17" t="s">
        <v>3792</v>
      </c>
      <c r="E74" s="19">
        <v>1</v>
      </c>
      <c r="F74" s="1024"/>
      <c r="G74" s="20">
        <f t="shared" si="8"/>
        <v>0</v>
      </c>
      <c r="H74" s="27" t="s">
        <v>4570</v>
      </c>
      <c r="I74" s="21" t="s">
        <v>2565</v>
      </c>
      <c r="J74" s="1005" t="str">
        <f t="shared" si="9"/>
        <v>CHYBNÁ CENA</v>
      </c>
    </row>
    <row r="75" spans="1:10" ht="26.25" customHeight="1">
      <c r="A75" s="16" t="s">
        <v>2728</v>
      </c>
      <c r="B75" s="17" t="s">
        <v>2565</v>
      </c>
      <c r="C75" s="29" t="s">
        <v>2727</v>
      </c>
      <c r="D75" s="17" t="s">
        <v>3792</v>
      </c>
      <c r="E75" s="19">
        <v>1</v>
      </c>
      <c r="F75" s="1024"/>
      <c r="G75" s="20">
        <f t="shared" si="8"/>
        <v>0</v>
      </c>
      <c r="H75" s="27" t="s">
        <v>4570</v>
      </c>
      <c r="I75" s="21" t="s">
        <v>2565</v>
      </c>
      <c r="J75" s="1005" t="str">
        <f t="shared" si="9"/>
        <v>CHYBNÁ CENA</v>
      </c>
    </row>
    <row r="76" spans="1:10" ht="38.25" customHeight="1">
      <c r="A76" s="16" t="s">
        <v>2729</v>
      </c>
      <c r="B76" s="17" t="s">
        <v>2565</v>
      </c>
      <c r="C76" s="28" t="s">
        <v>2730</v>
      </c>
      <c r="D76" s="17" t="s">
        <v>3792</v>
      </c>
      <c r="E76" s="19">
        <v>1</v>
      </c>
      <c r="F76" s="1024"/>
      <c r="G76" s="20">
        <f t="shared" si="8"/>
        <v>0</v>
      </c>
      <c r="H76" s="27" t="s">
        <v>4570</v>
      </c>
      <c r="I76" s="21" t="s">
        <v>2565</v>
      </c>
      <c r="J76" s="1005" t="str">
        <f t="shared" si="9"/>
        <v>CHYBNÁ CENA</v>
      </c>
    </row>
    <row r="77" spans="1:10" ht="38.25" customHeight="1">
      <c r="A77" s="16" t="s">
        <v>2731</v>
      </c>
      <c r="B77" s="17"/>
      <c r="C77" s="29" t="s">
        <v>2995</v>
      </c>
      <c r="D77" s="17" t="s">
        <v>3792</v>
      </c>
      <c r="E77" s="19">
        <v>1</v>
      </c>
      <c r="F77" s="1024"/>
      <c r="G77" s="20">
        <f t="shared" si="8"/>
        <v>0</v>
      </c>
      <c r="H77" s="18" t="s">
        <v>2732</v>
      </c>
      <c r="I77" s="21"/>
      <c r="J77" s="1005" t="str">
        <f t="shared" si="9"/>
        <v>CHYBNÁ CENA</v>
      </c>
    </row>
    <row r="78" spans="1:10">
      <c r="A78" s="16" t="s">
        <v>2733</v>
      </c>
      <c r="B78" s="17" t="s">
        <v>2565</v>
      </c>
      <c r="C78" s="24" t="s">
        <v>3040</v>
      </c>
      <c r="D78" s="17" t="s">
        <v>3792</v>
      </c>
      <c r="E78" s="19">
        <v>1</v>
      </c>
      <c r="F78" s="1024"/>
      <c r="G78" s="20">
        <f t="shared" si="8"/>
        <v>0</v>
      </c>
      <c r="H78" s="18" t="s">
        <v>2732</v>
      </c>
      <c r="I78" s="21" t="s">
        <v>2565</v>
      </c>
      <c r="J78" s="1005" t="str">
        <f t="shared" si="9"/>
        <v>CHYBNÁ CENA</v>
      </c>
    </row>
    <row r="79" spans="1:10" ht="38.25" customHeight="1">
      <c r="A79" s="16" t="s">
        <v>2993</v>
      </c>
      <c r="B79" s="17"/>
      <c r="C79" s="29" t="s">
        <v>2995</v>
      </c>
      <c r="D79" s="17" t="s">
        <v>3792</v>
      </c>
      <c r="E79" s="19">
        <v>1</v>
      </c>
      <c r="F79" s="1024"/>
      <c r="G79" s="20">
        <f t="shared" si="8"/>
        <v>0</v>
      </c>
      <c r="H79" s="18" t="s">
        <v>2734</v>
      </c>
      <c r="I79" s="21"/>
      <c r="J79" s="1005" t="str">
        <f t="shared" si="9"/>
        <v>CHYBNÁ CENA</v>
      </c>
    </row>
    <row r="80" spans="1:10" ht="38.25" customHeight="1">
      <c r="A80" s="16" t="s">
        <v>2736</v>
      </c>
      <c r="B80" s="17" t="s">
        <v>2565</v>
      </c>
      <c r="C80" s="29" t="s">
        <v>2989</v>
      </c>
      <c r="D80" s="17" t="s">
        <v>3792</v>
      </c>
      <c r="E80" s="19">
        <v>1</v>
      </c>
      <c r="F80" s="1024"/>
      <c r="G80" s="20">
        <f t="shared" si="8"/>
        <v>0</v>
      </c>
      <c r="H80" s="18" t="s">
        <v>2734</v>
      </c>
      <c r="I80" s="21" t="s">
        <v>2565</v>
      </c>
      <c r="J80" s="1005" t="str">
        <f t="shared" si="9"/>
        <v>CHYBNÁ CENA</v>
      </c>
    </row>
    <row r="81" spans="1:10">
      <c r="A81" s="16" t="s">
        <v>2735</v>
      </c>
      <c r="B81" s="17" t="s">
        <v>2565</v>
      </c>
      <c r="C81" s="24" t="s">
        <v>3040</v>
      </c>
      <c r="D81" s="17" t="s">
        <v>3792</v>
      </c>
      <c r="E81" s="19">
        <v>1</v>
      </c>
      <c r="F81" s="1024"/>
      <c r="G81" s="20">
        <f t="shared" si="8"/>
        <v>0</v>
      </c>
      <c r="H81" s="18" t="s">
        <v>2734</v>
      </c>
      <c r="I81" s="21" t="s">
        <v>2565</v>
      </c>
      <c r="J81" s="1005" t="str">
        <f t="shared" si="9"/>
        <v>CHYBNÁ CENA</v>
      </c>
    </row>
    <row r="82" spans="1:10" ht="26.25" customHeight="1">
      <c r="A82" s="16" t="s">
        <v>2737</v>
      </c>
      <c r="B82" s="17"/>
      <c r="C82" s="29" t="s">
        <v>2991</v>
      </c>
      <c r="D82" s="17" t="s">
        <v>3792</v>
      </c>
      <c r="E82" s="19">
        <v>2</v>
      </c>
      <c r="F82" s="1024"/>
      <c r="G82" s="20">
        <f t="shared" si="8"/>
        <v>0</v>
      </c>
      <c r="H82" s="27" t="s">
        <v>3028</v>
      </c>
      <c r="I82" s="21"/>
      <c r="J82" s="1005" t="str">
        <f t="shared" si="9"/>
        <v>CHYBNÁ CENA</v>
      </c>
    </row>
    <row r="83" spans="1:10" ht="38.25" customHeight="1">
      <c r="A83" s="16" t="s">
        <v>2738</v>
      </c>
      <c r="B83" s="17"/>
      <c r="C83" s="29" t="s">
        <v>2995</v>
      </c>
      <c r="D83" s="17" t="s">
        <v>3792</v>
      </c>
      <c r="E83" s="19">
        <v>1</v>
      </c>
      <c r="F83" s="1024"/>
      <c r="G83" s="20">
        <f t="shared" si="8"/>
        <v>0</v>
      </c>
      <c r="H83" s="18" t="s">
        <v>2739</v>
      </c>
      <c r="I83" s="21"/>
      <c r="J83" s="1005" t="str">
        <f t="shared" si="9"/>
        <v>CHYBNÁ CENA</v>
      </c>
    </row>
    <row r="84" spans="1:10" ht="12.75" customHeight="1">
      <c r="A84" s="16" t="s">
        <v>2565</v>
      </c>
      <c r="B84" s="17"/>
      <c r="C84" s="27" t="s">
        <v>2565</v>
      </c>
      <c r="D84" s="17" t="s">
        <v>2565</v>
      </c>
      <c r="E84" s="19" t="s">
        <v>2565</v>
      </c>
      <c r="F84" s="1024"/>
      <c r="G84" s="20" t="s">
        <v>2565</v>
      </c>
      <c r="H84" s="18" t="s">
        <v>2565</v>
      </c>
      <c r="I84" s="21"/>
      <c r="J84" s="1005" t="str">
        <f t="shared" si="9"/>
        <v/>
      </c>
    </row>
    <row r="85" spans="1:10" ht="12.75" customHeight="1">
      <c r="A85" s="16" t="s">
        <v>2865</v>
      </c>
      <c r="B85" s="17"/>
      <c r="C85" s="27" t="s">
        <v>3000</v>
      </c>
      <c r="D85" s="17" t="s">
        <v>3792</v>
      </c>
      <c r="E85" s="19">
        <v>5</v>
      </c>
      <c r="F85" s="1024"/>
      <c r="G85" s="20">
        <f t="shared" ref="G85:G91" si="10">E85*F85</f>
        <v>0</v>
      </c>
      <c r="H85" s="18" t="s">
        <v>2872</v>
      </c>
      <c r="I85" s="21"/>
      <c r="J85" s="1005" t="str">
        <f t="shared" si="9"/>
        <v>CHYBNÁ CENA</v>
      </c>
    </row>
    <row r="86" spans="1:10" ht="12.75" customHeight="1">
      <c r="A86" s="16" t="s">
        <v>3042</v>
      </c>
      <c r="B86" s="17" t="s">
        <v>2565</v>
      </c>
      <c r="C86" s="27" t="s">
        <v>2740</v>
      </c>
      <c r="D86" s="17" t="s">
        <v>3792</v>
      </c>
      <c r="E86" s="19">
        <v>1</v>
      </c>
      <c r="F86" s="1024"/>
      <c r="G86" s="20">
        <f t="shared" si="10"/>
        <v>0</v>
      </c>
      <c r="H86" s="18" t="s">
        <v>2739</v>
      </c>
      <c r="I86" s="21" t="s">
        <v>2565</v>
      </c>
      <c r="J86" s="1005" t="str">
        <f t="shared" si="9"/>
        <v>CHYBNÁ CENA</v>
      </c>
    </row>
    <row r="87" spans="1:10">
      <c r="A87" s="16" t="s">
        <v>2741</v>
      </c>
      <c r="B87" s="17" t="s">
        <v>2565</v>
      </c>
      <c r="C87" s="27" t="s">
        <v>2748</v>
      </c>
      <c r="D87" s="17" t="s">
        <v>3792</v>
      </c>
      <c r="E87" s="19">
        <v>3</v>
      </c>
      <c r="F87" s="1024"/>
      <c r="G87" s="20">
        <f t="shared" si="10"/>
        <v>0</v>
      </c>
      <c r="H87" s="18" t="s">
        <v>2742</v>
      </c>
      <c r="I87" s="21" t="s">
        <v>2565</v>
      </c>
      <c r="J87" s="1005" t="str">
        <f t="shared" si="9"/>
        <v>CHYBNÁ CENA</v>
      </c>
    </row>
    <row r="88" spans="1:10" ht="12.75" customHeight="1">
      <c r="A88" s="16" t="s">
        <v>3798</v>
      </c>
      <c r="B88" s="17" t="s">
        <v>2565</v>
      </c>
      <c r="C88" s="27" t="s">
        <v>2743</v>
      </c>
      <c r="D88" s="17" t="s">
        <v>3792</v>
      </c>
      <c r="E88" s="19">
        <v>3</v>
      </c>
      <c r="F88" s="1024"/>
      <c r="G88" s="20">
        <f t="shared" si="10"/>
        <v>0</v>
      </c>
      <c r="H88" s="18" t="s">
        <v>2734</v>
      </c>
      <c r="I88" s="21"/>
      <c r="J88" s="1005" t="str">
        <f t="shared" si="9"/>
        <v>CHYBNÁ CENA</v>
      </c>
    </row>
    <row r="89" spans="1:10">
      <c r="A89" s="16" t="s">
        <v>4555</v>
      </c>
      <c r="B89" s="17" t="s">
        <v>2565</v>
      </c>
      <c r="C89" s="27" t="s">
        <v>2744</v>
      </c>
      <c r="D89" s="17" t="s">
        <v>3792</v>
      </c>
      <c r="E89" s="19">
        <v>3</v>
      </c>
      <c r="F89" s="1024"/>
      <c r="G89" s="20">
        <f t="shared" si="10"/>
        <v>0</v>
      </c>
      <c r="H89" s="18" t="s">
        <v>2747</v>
      </c>
      <c r="I89" s="21" t="s">
        <v>2565</v>
      </c>
      <c r="J89" s="1005" t="str">
        <f t="shared" si="9"/>
        <v>CHYBNÁ CENA</v>
      </c>
    </row>
    <row r="90" spans="1:10">
      <c r="A90" s="16" t="s">
        <v>2746</v>
      </c>
      <c r="B90" s="17" t="s">
        <v>2565</v>
      </c>
      <c r="C90" s="27" t="s">
        <v>2745</v>
      </c>
      <c r="D90" s="17" t="s">
        <v>3792</v>
      </c>
      <c r="E90" s="19">
        <v>1</v>
      </c>
      <c r="F90" s="1024"/>
      <c r="G90" s="20">
        <f t="shared" si="10"/>
        <v>0</v>
      </c>
      <c r="H90" s="18" t="s">
        <v>2734</v>
      </c>
      <c r="I90" s="21" t="s">
        <v>2565</v>
      </c>
      <c r="J90" s="1005" t="str">
        <f t="shared" si="9"/>
        <v>CHYBNÁ CENA</v>
      </c>
    </row>
    <row r="91" spans="1:10" ht="25.5">
      <c r="A91" s="16" t="s">
        <v>2749</v>
      </c>
      <c r="B91" s="17" t="s">
        <v>2565</v>
      </c>
      <c r="C91" s="27" t="s">
        <v>2750</v>
      </c>
      <c r="D91" s="17" t="s">
        <v>3792</v>
      </c>
      <c r="E91" s="19">
        <v>1</v>
      </c>
      <c r="F91" s="1024"/>
      <c r="G91" s="20">
        <f t="shared" si="10"/>
        <v>0</v>
      </c>
      <c r="H91" s="18" t="s">
        <v>2734</v>
      </c>
      <c r="I91" s="21" t="s">
        <v>2565</v>
      </c>
      <c r="J91" s="1005" t="str">
        <f t="shared" si="9"/>
        <v>CHYBNÁ CENA</v>
      </c>
    </row>
    <row r="92" spans="1:10">
      <c r="A92" s="16" t="s">
        <v>2565</v>
      </c>
      <c r="B92" s="17" t="s">
        <v>2565</v>
      </c>
      <c r="C92" s="18" t="s">
        <v>2565</v>
      </c>
      <c r="D92" s="17" t="s">
        <v>2565</v>
      </c>
      <c r="E92" s="19" t="s">
        <v>2565</v>
      </c>
      <c r="F92" s="1024"/>
      <c r="G92" s="20" t="s">
        <v>2565</v>
      </c>
      <c r="H92" s="18"/>
      <c r="I92" s="21" t="s">
        <v>2565</v>
      </c>
      <c r="J92" s="1005" t="str">
        <f t="shared" si="9"/>
        <v/>
      </c>
    </row>
    <row r="93" spans="1:10" ht="12.75" customHeight="1">
      <c r="A93" s="16" t="s">
        <v>2565</v>
      </c>
      <c r="B93" s="17" t="s">
        <v>2565</v>
      </c>
      <c r="C93" s="23" t="s">
        <v>2751</v>
      </c>
      <c r="D93" s="17" t="s">
        <v>2565</v>
      </c>
      <c r="E93" s="19" t="s">
        <v>2565</v>
      </c>
      <c r="F93" s="1024"/>
      <c r="G93" s="20" t="s">
        <v>2565</v>
      </c>
      <c r="H93" s="23" t="s">
        <v>2565</v>
      </c>
      <c r="I93" s="21" t="s">
        <v>2565</v>
      </c>
      <c r="J93" s="1005" t="str">
        <f t="shared" si="9"/>
        <v/>
      </c>
    </row>
    <row r="94" spans="1:10" ht="39" customHeight="1">
      <c r="A94" s="16" t="s">
        <v>2873</v>
      </c>
      <c r="B94" s="17" t="s">
        <v>2565</v>
      </c>
      <c r="C94" s="32" t="s">
        <v>2875</v>
      </c>
      <c r="D94" s="17" t="s">
        <v>3792</v>
      </c>
      <c r="E94" s="19">
        <v>1</v>
      </c>
      <c r="F94" s="1024"/>
      <c r="G94" s="20">
        <f>E94*F94</f>
        <v>0</v>
      </c>
      <c r="H94" s="27" t="s">
        <v>3797</v>
      </c>
      <c r="I94" s="21" t="s">
        <v>2565</v>
      </c>
      <c r="J94" s="1005" t="str">
        <f t="shared" si="9"/>
        <v>CHYBNÁ CENA</v>
      </c>
    </row>
    <row r="95" spans="1:10" ht="39" customHeight="1">
      <c r="A95" s="16" t="s">
        <v>2752</v>
      </c>
      <c r="B95" s="17" t="s">
        <v>2565</v>
      </c>
      <c r="C95" s="29" t="s">
        <v>2876</v>
      </c>
      <c r="D95" s="17" t="s">
        <v>3792</v>
      </c>
      <c r="E95" s="19">
        <v>1</v>
      </c>
      <c r="F95" s="1024"/>
      <c r="G95" s="20">
        <f>E95*F95</f>
        <v>0</v>
      </c>
      <c r="H95" s="27" t="s">
        <v>2874</v>
      </c>
      <c r="I95" s="21" t="s">
        <v>2565</v>
      </c>
      <c r="J95" s="1005" t="str">
        <f t="shared" si="9"/>
        <v>CHYBNÁ CENA</v>
      </c>
    </row>
    <row r="96" spans="1:10" ht="39" customHeight="1">
      <c r="A96" s="16" t="s">
        <v>2753</v>
      </c>
      <c r="B96" s="17" t="s">
        <v>2565</v>
      </c>
      <c r="C96" s="29" t="s">
        <v>2877</v>
      </c>
      <c r="D96" s="17" t="s">
        <v>3792</v>
      </c>
      <c r="E96" s="19">
        <v>1</v>
      </c>
      <c r="F96" s="1024"/>
      <c r="G96" s="20">
        <f>E96*F96</f>
        <v>0</v>
      </c>
      <c r="H96" s="49">
        <v>42125</v>
      </c>
      <c r="I96" s="21" t="s">
        <v>2565</v>
      </c>
      <c r="J96" s="1005" t="str">
        <f t="shared" si="9"/>
        <v>CHYBNÁ CENA</v>
      </c>
    </row>
    <row r="97" spans="1:10" ht="39" customHeight="1">
      <c r="A97" s="16" t="s">
        <v>1190</v>
      </c>
      <c r="B97" s="17" t="s">
        <v>2565</v>
      </c>
      <c r="C97" s="50" t="s">
        <v>153</v>
      </c>
      <c r="D97" s="17" t="s">
        <v>3792</v>
      </c>
      <c r="E97" s="19">
        <v>1</v>
      </c>
      <c r="F97" s="1024"/>
      <c r="G97" s="20">
        <f>E97*F97</f>
        <v>0</v>
      </c>
      <c r="H97" s="27" t="s">
        <v>2779</v>
      </c>
      <c r="I97" s="21" t="s">
        <v>2565</v>
      </c>
      <c r="J97" s="1005" t="str">
        <f t="shared" si="9"/>
        <v>CHYBNÁ CENA</v>
      </c>
    </row>
    <row r="98" spans="1:10">
      <c r="A98" s="16" t="s">
        <v>2565</v>
      </c>
      <c r="B98" s="17" t="s">
        <v>2565</v>
      </c>
      <c r="C98" s="18" t="s">
        <v>154</v>
      </c>
      <c r="D98" s="17" t="s">
        <v>3792</v>
      </c>
      <c r="E98" s="19">
        <v>1</v>
      </c>
      <c r="F98" s="1024"/>
      <c r="G98" s="20">
        <f>E98*F98</f>
        <v>0</v>
      </c>
      <c r="H98" s="18"/>
      <c r="I98" s="21" t="s">
        <v>2565</v>
      </c>
      <c r="J98" s="1005" t="str">
        <f t="shared" si="9"/>
        <v>CHYBNÁ CENA</v>
      </c>
    </row>
    <row r="99" spans="1:10">
      <c r="A99" s="16" t="s">
        <v>2565</v>
      </c>
      <c r="B99" s="17" t="s">
        <v>2565</v>
      </c>
      <c r="C99" s="18" t="s">
        <v>2565</v>
      </c>
      <c r="D99" s="17" t="s">
        <v>2565</v>
      </c>
      <c r="E99" s="19" t="s">
        <v>2565</v>
      </c>
      <c r="F99" s="1024"/>
      <c r="G99" s="20" t="s">
        <v>2565</v>
      </c>
      <c r="H99" s="18"/>
      <c r="I99" s="21" t="s">
        <v>2565</v>
      </c>
      <c r="J99" s="1005" t="str">
        <f t="shared" si="9"/>
        <v/>
      </c>
    </row>
    <row r="100" spans="1:10">
      <c r="A100" s="16" t="s">
        <v>2565</v>
      </c>
      <c r="B100" s="17" t="s">
        <v>2565</v>
      </c>
      <c r="C100" s="18" t="s">
        <v>2565</v>
      </c>
      <c r="D100" s="17" t="s">
        <v>2565</v>
      </c>
      <c r="E100" s="19" t="s">
        <v>2565</v>
      </c>
      <c r="F100" s="1024"/>
      <c r="G100" s="20" t="s">
        <v>2565</v>
      </c>
      <c r="H100" s="18"/>
      <c r="I100" s="21" t="s">
        <v>2565</v>
      </c>
      <c r="J100" s="1005" t="str">
        <f t="shared" si="9"/>
        <v/>
      </c>
    </row>
    <row r="101" spans="1:10" ht="12.75" customHeight="1">
      <c r="A101" s="16" t="s">
        <v>2565</v>
      </c>
      <c r="B101" s="17" t="s">
        <v>2565</v>
      </c>
      <c r="C101" s="23" t="s">
        <v>2754</v>
      </c>
      <c r="D101" s="17" t="s">
        <v>2565</v>
      </c>
      <c r="E101" s="19" t="s">
        <v>2565</v>
      </c>
      <c r="F101" s="1024"/>
      <c r="G101" s="20" t="s">
        <v>2565</v>
      </c>
      <c r="H101" s="23" t="s">
        <v>2565</v>
      </c>
      <c r="I101" s="21" t="s">
        <v>2565</v>
      </c>
      <c r="J101" s="1005" t="str">
        <f t="shared" si="9"/>
        <v/>
      </c>
    </row>
    <row r="102" spans="1:10" ht="54" customHeight="1">
      <c r="A102" s="16" t="s">
        <v>2878</v>
      </c>
      <c r="B102" s="17" t="s">
        <v>2565</v>
      </c>
      <c r="C102" s="32" t="s">
        <v>2777</v>
      </c>
      <c r="D102" s="17" t="s">
        <v>2755</v>
      </c>
      <c r="E102" s="19">
        <v>1</v>
      </c>
      <c r="F102" s="1024"/>
      <c r="G102" s="20">
        <f>E102*F102</f>
        <v>0</v>
      </c>
      <c r="H102" s="18" t="s">
        <v>2778</v>
      </c>
      <c r="I102" s="21" t="s">
        <v>2565</v>
      </c>
      <c r="J102" s="1005" t="str">
        <f t="shared" ref="J102:J138" si="11">IF((ISBLANK(D102)),"",IF(G102&lt;=0,"CHYBNÁ CENA",""))</f>
        <v>CHYBNÁ CENA</v>
      </c>
    </row>
    <row r="103" spans="1:10" ht="54.75" customHeight="1">
      <c r="A103" s="16" t="s">
        <v>2756</v>
      </c>
      <c r="B103" s="17" t="s">
        <v>2565</v>
      </c>
      <c r="C103" s="29" t="s">
        <v>2780</v>
      </c>
      <c r="D103" s="17" t="s">
        <v>2755</v>
      </c>
      <c r="E103" s="19">
        <v>1</v>
      </c>
      <c r="F103" s="1024"/>
      <c r="G103" s="20">
        <f>E103*F103</f>
        <v>0</v>
      </c>
      <c r="H103" s="18" t="s">
        <v>2758</v>
      </c>
      <c r="I103" s="21" t="s">
        <v>2565</v>
      </c>
      <c r="J103" s="1005" t="str">
        <f t="shared" si="11"/>
        <v>CHYBNÁ CENA</v>
      </c>
    </row>
    <row r="104" spans="1:10" ht="49.5" customHeight="1">
      <c r="A104" s="16" t="s">
        <v>2757</v>
      </c>
      <c r="B104" s="17" t="s">
        <v>2565</v>
      </c>
      <c r="C104" s="29" t="s">
        <v>150</v>
      </c>
      <c r="D104" s="17" t="s">
        <v>2755</v>
      </c>
      <c r="E104" s="19">
        <v>1</v>
      </c>
      <c r="F104" s="1024"/>
      <c r="G104" s="20">
        <f>E104*F104</f>
        <v>0</v>
      </c>
      <c r="H104" s="18" t="s">
        <v>2759</v>
      </c>
      <c r="I104" s="21" t="s">
        <v>2565</v>
      </c>
      <c r="J104" s="1005" t="str">
        <f t="shared" si="11"/>
        <v>CHYBNÁ CENA</v>
      </c>
    </row>
    <row r="105" spans="1:10">
      <c r="A105" s="16" t="s">
        <v>2565</v>
      </c>
      <c r="B105" s="17" t="s">
        <v>2565</v>
      </c>
      <c r="C105" s="18" t="s">
        <v>1259</v>
      </c>
      <c r="D105" s="17" t="s">
        <v>3792</v>
      </c>
      <c r="E105" s="19">
        <v>1</v>
      </c>
      <c r="F105" s="1024"/>
      <c r="G105" s="20">
        <f>E105*F105</f>
        <v>0</v>
      </c>
      <c r="H105" s="18" t="s">
        <v>2758</v>
      </c>
      <c r="I105" s="21" t="s">
        <v>2565</v>
      </c>
      <c r="J105" s="1005" t="str">
        <f t="shared" si="11"/>
        <v>CHYBNÁ CENA</v>
      </c>
    </row>
    <row r="106" spans="1:10">
      <c r="A106" s="16" t="s">
        <v>2565</v>
      </c>
      <c r="B106" s="17" t="s">
        <v>2565</v>
      </c>
      <c r="C106" s="46" t="s">
        <v>2565</v>
      </c>
      <c r="D106" s="17" t="s">
        <v>2565</v>
      </c>
      <c r="E106" s="19" t="s">
        <v>2565</v>
      </c>
      <c r="F106" s="1024"/>
      <c r="G106" s="20" t="s">
        <v>2565</v>
      </c>
      <c r="H106" s="18" t="s">
        <v>2565</v>
      </c>
      <c r="I106" s="21" t="s">
        <v>2565</v>
      </c>
      <c r="J106" s="1005" t="str">
        <f t="shared" si="11"/>
        <v/>
      </c>
    </row>
    <row r="107" spans="1:10">
      <c r="A107" s="16" t="s">
        <v>2565</v>
      </c>
      <c r="B107" s="17" t="s">
        <v>2565</v>
      </c>
      <c r="C107" s="23" t="s">
        <v>2760</v>
      </c>
      <c r="D107" s="17" t="s">
        <v>2565</v>
      </c>
      <c r="E107" s="19" t="s">
        <v>2565</v>
      </c>
      <c r="F107" s="1024"/>
      <c r="G107" s="20" t="s">
        <v>2565</v>
      </c>
      <c r="H107" s="18"/>
      <c r="I107" s="21" t="s">
        <v>2565</v>
      </c>
      <c r="J107" s="1005" t="str">
        <f t="shared" si="11"/>
        <v/>
      </c>
    </row>
    <row r="108" spans="1:10" ht="25.5">
      <c r="A108" s="16" t="s">
        <v>2565</v>
      </c>
      <c r="B108" s="17" t="s">
        <v>2565</v>
      </c>
      <c r="C108" s="18" t="s">
        <v>151</v>
      </c>
      <c r="D108" s="17" t="s">
        <v>2755</v>
      </c>
      <c r="E108" s="19">
        <v>1</v>
      </c>
      <c r="F108" s="1024"/>
      <c r="G108" s="20">
        <f>E108*F108</f>
        <v>0</v>
      </c>
      <c r="H108" s="18" t="s">
        <v>2758</v>
      </c>
      <c r="I108" s="21" t="s">
        <v>2565</v>
      </c>
      <c r="J108" s="1005" t="str">
        <f t="shared" si="11"/>
        <v>CHYBNÁ CENA</v>
      </c>
    </row>
    <row r="109" spans="1:10">
      <c r="A109" s="16" t="s">
        <v>2565</v>
      </c>
      <c r="B109" s="17" t="s">
        <v>2565</v>
      </c>
      <c r="C109" s="23" t="s">
        <v>2565</v>
      </c>
      <c r="D109" s="17" t="s">
        <v>2565</v>
      </c>
      <c r="E109" s="19" t="s">
        <v>2565</v>
      </c>
      <c r="F109" s="1024"/>
      <c r="G109" s="20" t="s">
        <v>2565</v>
      </c>
      <c r="H109" s="18"/>
      <c r="I109" s="21" t="s">
        <v>2565</v>
      </c>
      <c r="J109" s="1005" t="str">
        <f t="shared" si="11"/>
        <v/>
      </c>
    </row>
    <row r="110" spans="1:10">
      <c r="A110" s="16" t="s">
        <v>2565</v>
      </c>
      <c r="B110" s="17" t="s">
        <v>2565</v>
      </c>
      <c r="C110" s="23" t="s">
        <v>1202</v>
      </c>
      <c r="D110" s="17" t="s">
        <v>2565</v>
      </c>
      <c r="E110" s="19" t="s">
        <v>2565</v>
      </c>
      <c r="F110" s="1024"/>
      <c r="G110" s="20" t="s">
        <v>2565</v>
      </c>
      <c r="H110" s="18"/>
      <c r="I110" s="21" t="s">
        <v>2565</v>
      </c>
      <c r="J110" s="1005" t="str">
        <f t="shared" si="11"/>
        <v/>
      </c>
    </row>
    <row r="111" spans="1:10">
      <c r="A111" s="16" t="s">
        <v>2565</v>
      </c>
      <c r="B111" s="17" t="s">
        <v>2565</v>
      </c>
      <c r="C111" s="18" t="s">
        <v>2565</v>
      </c>
      <c r="D111" s="17" t="s">
        <v>2565</v>
      </c>
      <c r="E111" s="19" t="s">
        <v>2565</v>
      </c>
      <c r="F111" s="1024"/>
      <c r="G111" s="20" t="s">
        <v>2565</v>
      </c>
      <c r="H111" s="18"/>
      <c r="I111" s="21" t="s">
        <v>2565</v>
      </c>
      <c r="J111" s="1005" t="str">
        <f t="shared" si="11"/>
        <v/>
      </c>
    </row>
    <row r="112" spans="1:10" ht="84" customHeight="1">
      <c r="A112" s="16" t="s">
        <v>2761</v>
      </c>
      <c r="B112" s="17" t="s">
        <v>2565</v>
      </c>
      <c r="C112" s="35" t="s">
        <v>1188</v>
      </c>
      <c r="D112" s="17" t="s">
        <v>3792</v>
      </c>
      <c r="E112" s="19">
        <v>26</v>
      </c>
      <c r="F112" s="1024"/>
      <c r="G112" s="20">
        <f t="shared" ref="G112:G117" si="12">E112*F112</f>
        <v>0</v>
      </c>
      <c r="H112" s="18" t="s">
        <v>2762</v>
      </c>
      <c r="I112" s="21" t="s">
        <v>2565</v>
      </c>
      <c r="J112" s="1005" t="str">
        <f t="shared" si="11"/>
        <v>CHYBNÁ CENA</v>
      </c>
    </row>
    <row r="113" spans="1:10" ht="66.75" customHeight="1">
      <c r="A113" s="16" t="s">
        <v>1189</v>
      </c>
      <c r="B113" s="17" t="s">
        <v>2565</v>
      </c>
      <c r="C113" s="36" t="s">
        <v>1260</v>
      </c>
      <c r="D113" s="17" t="s">
        <v>3792</v>
      </c>
      <c r="E113" s="19">
        <v>26</v>
      </c>
      <c r="F113" s="1024"/>
      <c r="G113" s="20">
        <f t="shared" si="12"/>
        <v>0</v>
      </c>
      <c r="H113" s="18" t="s">
        <v>2762</v>
      </c>
      <c r="I113" s="21" t="s">
        <v>2565</v>
      </c>
      <c r="J113" s="1005" t="str">
        <f t="shared" si="11"/>
        <v>CHYBNÁ CENA</v>
      </c>
    </row>
    <row r="114" spans="1:10" ht="51">
      <c r="A114" s="16" t="s">
        <v>1190</v>
      </c>
      <c r="B114" s="17" t="s">
        <v>2565</v>
      </c>
      <c r="C114" s="37" t="s">
        <v>152</v>
      </c>
      <c r="D114" s="17" t="s">
        <v>3792</v>
      </c>
      <c r="E114" s="19">
        <v>26</v>
      </c>
      <c r="F114" s="1024"/>
      <c r="G114" s="20">
        <f t="shared" si="12"/>
        <v>0</v>
      </c>
      <c r="H114" s="18" t="s">
        <v>2762</v>
      </c>
      <c r="I114" s="21" t="s">
        <v>2565</v>
      </c>
      <c r="J114" s="1005" t="str">
        <f t="shared" si="11"/>
        <v>CHYBNÁ CENA</v>
      </c>
    </row>
    <row r="115" spans="1:10" ht="12.75" customHeight="1">
      <c r="A115" s="16" t="s">
        <v>1191</v>
      </c>
      <c r="B115" s="17" t="s">
        <v>2565</v>
      </c>
      <c r="C115" s="18" t="s">
        <v>1192</v>
      </c>
      <c r="D115" s="17" t="s">
        <v>3792</v>
      </c>
      <c r="E115" s="19">
        <v>12</v>
      </c>
      <c r="F115" s="1024"/>
      <c r="G115" s="20">
        <f t="shared" si="12"/>
        <v>0</v>
      </c>
      <c r="H115" s="18" t="s">
        <v>2762</v>
      </c>
      <c r="I115" s="21" t="s">
        <v>2565</v>
      </c>
      <c r="J115" s="1005" t="str">
        <f t="shared" si="11"/>
        <v>CHYBNÁ CENA</v>
      </c>
    </row>
    <row r="116" spans="1:10" ht="25.5">
      <c r="A116" s="16" t="s">
        <v>1194</v>
      </c>
      <c r="B116" s="17" t="s">
        <v>2565</v>
      </c>
      <c r="C116" s="38" t="s">
        <v>1193</v>
      </c>
      <c r="D116" s="17" t="s">
        <v>2755</v>
      </c>
      <c r="E116" s="19">
        <v>1</v>
      </c>
      <c r="F116" s="1024"/>
      <c r="G116" s="20">
        <f t="shared" si="12"/>
        <v>0</v>
      </c>
      <c r="H116" s="18" t="s">
        <v>2762</v>
      </c>
      <c r="I116" s="1020"/>
      <c r="J116" s="1005" t="str">
        <f t="shared" si="11"/>
        <v>CHYBNÁ CENA</v>
      </c>
    </row>
    <row r="117" spans="1:10">
      <c r="A117" s="16" t="s">
        <v>1195</v>
      </c>
      <c r="B117" s="17" t="s">
        <v>2565</v>
      </c>
      <c r="C117" s="18" t="s">
        <v>1196</v>
      </c>
      <c r="D117" s="17" t="s">
        <v>2755</v>
      </c>
      <c r="E117" s="19">
        <v>1</v>
      </c>
      <c r="F117" s="1024"/>
      <c r="G117" s="20">
        <f t="shared" si="12"/>
        <v>0</v>
      </c>
      <c r="H117" s="18" t="s">
        <v>2762</v>
      </c>
      <c r="I117" s="1020"/>
      <c r="J117" s="1005" t="str">
        <f t="shared" si="11"/>
        <v>CHYBNÁ CENA</v>
      </c>
    </row>
    <row r="118" spans="1:10">
      <c r="A118" s="16" t="s">
        <v>2565</v>
      </c>
      <c r="B118" s="17" t="s">
        <v>2565</v>
      </c>
      <c r="C118" s="18" t="s">
        <v>2565</v>
      </c>
      <c r="D118" s="17" t="s">
        <v>2565</v>
      </c>
      <c r="E118" s="19" t="s">
        <v>2565</v>
      </c>
      <c r="F118" s="1024"/>
      <c r="G118" s="20" t="s">
        <v>2565</v>
      </c>
      <c r="H118" s="18"/>
      <c r="I118" s="21" t="s">
        <v>2565</v>
      </c>
      <c r="J118" s="1005" t="str">
        <f t="shared" si="11"/>
        <v/>
      </c>
    </row>
    <row r="119" spans="1:10">
      <c r="A119" s="16" t="s">
        <v>2565</v>
      </c>
      <c r="B119" s="17" t="s">
        <v>2565</v>
      </c>
      <c r="C119" s="23" t="s">
        <v>1197</v>
      </c>
      <c r="D119" s="17" t="s">
        <v>2565</v>
      </c>
      <c r="E119" s="19" t="s">
        <v>2565</v>
      </c>
      <c r="F119" s="1024"/>
      <c r="G119" s="20" t="s">
        <v>2565</v>
      </c>
      <c r="H119" s="18"/>
      <c r="I119" s="21" t="s">
        <v>2565</v>
      </c>
      <c r="J119" s="1005" t="str">
        <f t="shared" si="11"/>
        <v/>
      </c>
    </row>
    <row r="120" spans="1:10">
      <c r="A120" s="16" t="s">
        <v>2565</v>
      </c>
      <c r="B120" s="17" t="s">
        <v>2565</v>
      </c>
      <c r="C120" s="18" t="s">
        <v>2565</v>
      </c>
      <c r="D120" s="17" t="s">
        <v>2565</v>
      </c>
      <c r="E120" s="19" t="s">
        <v>2565</v>
      </c>
      <c r="F120" s="1024"/>
      <c r="G120" s="20" t="s">
        <v>2565</v>
      </c>
      <c r="H120" s="18"/>
      <c r="I120" s="21" t="s">
        <v>2565</v>
      </c>
      <c r="J120" s="1005" t="str">
        <f t="shared" si="11"/>
        <v/>
      </c>
    </row>
    <row r="121" spans="1:10">
      <c r="A121" s="16" t="s">
        <v>1198</v>
      </c>
      <c r="B121" s="17" t="s">
        <v>2565</v>
      </c>
      <c r="C121" s="18" t="s">
        <v>161</v>
      </c>
      <c r="D121" s="17" t="s">
        <v>2954</v>
      </c>
      <c r="E121" s="19">
        <v>256</v>
      </c>
      <c r="F121" s="1024"/>
      <c r="G121" s="20">
        <f>E121*F121</f>
        <v>0</v>
      </c>
      <c r="H121" s="18" t="s">
        <v>160</v>
      </c>
      <c r="I121" s="21" t="s">
        <v>2565</v>
      </c>
      <c r="J121" s="1005" t="str">
        <f t="shared" si="11"/>
        <v>CHYBNÁ CENA</v>
      </c>
    </row>
    <row r="122" spans="1:10">
      <c r="A122" s="16" t="s">
        <v>1201</v>
      </c>
      <c r="B122" s="17" t="s">
        <v>2565</v>
      </c>
      <c r="C122" s="18" t="s">
        <v>162</v>
      </c>
      <c r="D122" s="17" t="s">
        <v>2954</v>
      </c>
      <c r="E122" s="19">
        <v>78</v>
      </c>
      <c r="F122" s="1024"/>
      <c r="G122" s="20">
        <f>E122*F122</f>
        <v>0</v>
      </c>
      <c r="H122" s="18" t="s">
        <v>2762</v>
      </c>
      <c r="I122" s="21" t="s">
        <v>2565</v>
      </c>
      <c r="J122" s="1005" t="str">
        <f t="shared" si="11"/>
        <v>CHYBNÁ CENA</v>
      </c>
    </row>
    <row r="123" spans="1:10">
      <c r="A123" s="16" t="s">
        <v>2565</v>
      </c>
      <c r="B123" s="17" t="s">
        <v>2565</v>
      </c>
      <c r="C123" s="18" t="s">
        <v>163</v>
      </c>
      <c r="D123" s="17" t="s">
        <v>2954</v>
      </c>
      <c r="E123" s="19">
        <v>334</v>
      </c>
      <c r="F123" s="1024"/>
      <c r="G123" s="20">
        <f>E123*F123</f>
        <v>0</v>
      </c>
      <c r="H123" s="18" t="s">
        <v>164</v>
      </c>
      <c r="I123" s="21" t="s">
        <v>2565</v>
      </c>
      <c r="J123" s="1005" t="str">
        <f t="shared" si="11"/>
        <v>CHYBNÁ CENA</v>
      </c>
    </row>
    <row r="124" spans="1:10" ht="38.25">
      <c r="A124" s="16" t="s">
        <v>1199</v>
      </c>
      <c r="B124" s="17" t="s">
        <v>2565</v>
      </c>
      <c r="C124" s="18" t="s">
        <v>1257</v>
      </c>
      <c r="D124" s="17" t="s">
        <v>2755</v>
      </c>
      <c r="E124" s="19">
        <v>1</v>
      </c>
      <c r="F124" s="1024"/>
      <c r="G124" s="20">
        <f>E124*F124</f>
        <v>0</v>
      </c>
      <c r="H124" s="18" t="s">
        <v>1200</v>
      </c>
      <c r="I124" s="21" t="s">
        <v>2565</v>
      </c>
      <c r="J124" s="1005" t="str">
        <f t="shared" si="11"/>
        <v>CHYBNÁ CENA</v>
      </c>
    </row>
    <row r="125" spans="1:10">
      <c r="A125" s="16" t="s">
        <v>2565</v>
      </c>
      <c r="B125" s="17" t="s">
        <v>2565</v>
      </c>
      <c r="C125" s="18" t="s">
        <v>2565</v>
      </c>
      <c r="D125" s="17" t="s">
        <v>2565</v>
      </c>
      <c r="E125" s="19" t="s">
        <v>2565</v>
      </c>
      <c r="F125" s="1024"/>
      <c r="G125" s="20" t="s">
        <v>2565</v>
      </c>
      <c r="H125" s="18"/>
      <c r="I125" s="21" t="s">
        <v>2565</v>
      </c>
      <c r="J125" s="1005" t="str">
        <f t="shared" si="11"/>
        <v/>
      </c>
    </row>
    <row r="126" spans="1:10">
      <c r="A126" s="16" t="s">
        <v>2565</v>
      </c>
      <c r="B126" s="17" t="s">
        <v>2565</v>
      </c>
      <c r="C126" s="23" t="s">
        <v>4480</v>
      </c>
      <c r="D126" s="17" t="s">
        <v>2565</v>
      </c>
      <c r="E126" s="19" t="s">
        <v>2565</v>
      </c>
      <c r="F126" s="1024"/>
      <c r="G126" s="20" t="s">
        <v>2565</v>
      </c>
      <c r="H126" s="18"/>
      <c r="I126" s="21" t="s">
        <v>2565</v>
      </c>
      <c r="J126" s="1005" t="str">
        <f t="shared" si="11"/>
        <v/>
      </c>
    </row>
    <row r="127" spans="1:10">
      <c r="A127" s="16" t="s">
        <v>2565</v>
      </c>
      <c r="B127" s="17" t="s">
        <v>2565</v>
      </c>
      <c r="C127" s="18" t="s">
        <v>2565</v>
      </c>
      <c r="D127" s="17" t="s">
        <v>2565</v>
      </c>
      <c r="E127" s="19" t="s">
        <v>2565</v>
      </c>
      <c r="F127" s="1024"/>
      <c r="G127" s="20" t="s">
        <v>2565</v>
      </c>
      <c r="H127" s="18"/>
      <c r="I127" s="21" t="s">
        <v>2565</v>
      </c>
      <c r="J127" s="1005" t="str">
        <f t="shared" si="11"/>
        <v/>
      </c>
    </row>
    <row r="128" spans="1:10" ht="14.25">
      <c r="A128" s="16" t="s">
        <v>2565</v>
      </c>
      <c r="B128" s="17" t="s">
        <v>2565</v>
      </c>
      <c r="C128" s="39" t="s">
        <v>1203</v>
      </c>
      <c r="D128" s="17" t="s">
        <v>4492</v>
      </c>
      <c r="E128" s="19">
        <v>3100</v>
      </c>
      <c r="F128" s="1024"/>
      <c r="G128" s="20">
        <f t="shared" ref="G128:G160" si="13">E128*F128</f>
        <v>0</v>
      </c>
      <c r="H128" s="18" t="s">
        <v>4493</v>
      </c>
      <c r="I128" s="21" t="s">
        <v>2565</v>
      </c>
      <c r="J128" s="1005" t="str">
        <f t="shared" si="11"/>
        <v>CHYBNÁ CENA</v>
      </c>
    </row>
    <row r="129" spans="1:10" ht="14.25">
      <c r="A129" s="16" t="s">
        <v>2565</v>
      </c>
      <c r="B129" s="17" t="s">
        <v>2565</v>
      </c>
      <c r="C129" s="40" t="s">
        <v>1204</v>
      </c>
      <c r="D129" s="17" t="s">
        <v>4492</v>
      </c>
      <c r="E129" s="19">
        <v>680</v>
      </c>
      <c r="F129" s="1024"/>
      <c r="G129" s="20">
        <f t="shared" si="13"/>
        <v>0</v>
      </c>
      <c r="H129" s="18" t="s">
        <v>4493</v>
      </c>
      <c r="I129" s="21" t="s">
        <v>2565</v>
      </c>
      <c r="J129" s="1005" t="str">
        <f t="shared" si="11"/>
        <v>CHYBNÁ CENA</v>
      </c>
    </row>
    <row r="130" spans="1:10" ht="14.25">
      <c r="A130" s="16" t="s">
        <v>2565</v>
      </c>
      <c r="B130" s="17" t="s">
        <v>2565</v>
      </c>
      <c r="C130" s="40" t="s">
        <v>1205</v>
      </c>
      <c r="D130" s="17" t="s">
        <v>4492</v>
      </c>
      <c r="E130" s="19">
        <v>220</v>
      </c>
      <c r="F130" s="1024"/>
      <c r="G130" s="20">
        <f t="shared" si="13"/>
        <v>0</v>
      </c>
      <c r="H130" s="18" t="s">
        <v>4493</v>
      </c>
      <c r="I130" s="21" t="s">
        <v>2565</v>
      </c>
      <c r="J130" s="1005" t="str">
        <f t="shared" si="11"/>
        <v>CHYBNÁ CENA</v>
      </c>
    </row>
    <row r="131" spans="1:10" ht="14.25">
      <c r="A131" s="16" t="s">
        <v>2565</v>
      </c>
      <c r="B131" s="17" t="s">
        <v>2565</v>
      </c>
      <c r="C131" s="40" t="s">
        <v>4481</v>
      </c>
      <c r="D131" s="17" t="s">
        <v>4492</v>
      </c>
      <c r="E131" s="19">
        <v>200</v>
      </c>
      <c r="F131" s="1024"/>
      <c r="G131" s="20">
        <f t="shared" si="13"/>
        <v>0</v>
      </c>
      <c r="H131" s="18" t="s">
        <v>4493</v>
      </c>
      <c r="I131" s="21" t="s">
        <v>2565</v>
      </c>
      <c r="J131" s="1005" t="str">
        <f t="shared" si="11"/>
        <v>CHYBNÁ CENA</v>
      </c>
    </row>
    <row r="132" spans="1:10" ht="14.25">
      <c r="A132" s="16"/>
      <c r="B132" s="17"/>
      <c r="C132" s="40" t="s">
        <v>4858</v>
      </c>
      <c r="D132" s="96" t="s">
        <v>4492</v>
      </c>
      <c r="E132" s="19">
        <v>580</v>
      </c>
      <c r="F132" s="1024"/>
      <c r="G132" s="20">
        <f t="shared" si="13"/>
        <v>0</v>
      </c>
      <c r="H132" s="18" t="s">
        <v>4493</v>
      </c>
      <c r="I132" s="21"/>
      <c r="J132" s="1005" t="str">
        <f t="shared" si="11"/>
        <v>CHYBNÁ CENA</v>
      </c>
    </row>
    <row r="133" spans="1:10" ht="14.25">
      <c r="A133" s="16"/>
      <c r="B133" s="17"/>
      <c r="C133" s="40" t="s">
        <v>4859</v>
      </c>
      <c r="D133" s="96" t="s">
        <v>4492</v>
      </c>
      <c r="E133" s="19">
        <v>680</v>
      </c>
      <c r="F133" s="1024"/>
      <c r="G133" s="20">
        <f t="shared" si="13"/>
        <v>0</v>
      </c>
      <c r="H133" s="18" t="s">
        <v>4863</v>
      </c>
      <c r="I133" s="21"/>
      <c r="J133" s="1005" t="str">
        <f t="shared" si="11"/>
        <v>CHYBNÁ CENA</v>
      </c>
    </row>
    <row r="134" spans="1:10" ht="14.25">
      <c r="A134" s="16"/>
      <c r="B134" s="17"/>
      <c r="C134" s="40" t="s">
        <v>4860</v>
      </c>
      <c r="D134" s="96" t="s">
        <v>4492</v>
      </c>
      <c r="E134" s="19">
        <v>60</v>
      </c>
      <c r="F134" s="1024"/>
      <c r="G134" s="20">
        <f t="shared" si="13"/>
        <v>0</v>
      </c>
      <c r="H134" s="18" t="s">
        <v>4863</v>
      </c>
      <c r="I134" s="21"/>
      <c r="J134" s="1005" t="str">
        <f t="shared" si="11"/>
        <v>CHYBNÁ CENA</v>
      </c>
    </row>
    <row r="135" spans="1:10" ht="14.25">
      <c r="A135" s="16"/>
      <c r="B135" s="17"/>
      <c r="C135" s="40" t="s">
        <v>4861</v>
      </c>
      <c r="D135" s="96" t="s">
        <v>4492</v>
      </c>
      <c r="E135" s="19">
        <v>120</v>
      </c>
      <c r="F135" s="1024"/>
      <c r="G135" s="20">
        <f t="shared" si="13"/>
        <v>0</v>
      </c>
      <c r="H135" s="18" t="s">
        <v>4863</v>
      </c>
      <c r="I135" s="21"/>
      <c r="J135" s="1005" t="str">
        <f t="shared" si="11"/>
        <v>CHYBNÁ CENA</v>
      </c>
    </row>
    <row r="136" spans="1:10" ht="14.25">
      <c r="A136" s="16"/>
      <c r="B136" s="17"/>
      <c r="C136" s="40" t="s">
        <v>4862</v>
      </c>
      <c r="D136" s="96" t="s">
        <v>4492</v>
      </c>
      <c r="E136" s="19">
        <v>20</v>
      </c>
      <c r="F136" s="1024"/>
      <c r="G136" s="20">
        <f t="shared" si="13"/>
        <v>0</v>
      </c>
      <c r="H136" s="18" t="s">
        <v>4864</v>
      </c>
      <c r="I136" s="21"/>
      <c r="J136" s="1005" t="str">
        <f t="shared" si="11"/>
        <v>CHYBNÁ CENA</v>
      </c>
    </row>
    <row r="137" spans="1:10" ht="14.25">
      <c r="A137" s="16" t="s">
        <v>2565</v>
      </c>
      <c r="B137" s="17" t="s">
        <v>2565</v>
      </c>
      <c r="C137" s="40" t="s">
        <v>155</v>
      </c>
      <c r="D137" s="17" t="s">
        <v>4492</v>
      </c>
      <c r="E137" s="19">
        <v>190</v>
      </c>
      <c r="F137" s="1024"/>
      <c r="G137" s="20">
        <f t="shared" si="13"/>
        <v>0</v>
      </c>
      <c r="H137" s="18" t="s">
        <v>156</v>
      </c>
      <c r="I137" s="21" t="s">
        <v>2565</v>
      </c>
      <c r="J137" s="1005" t="str">
        <f t="shared" si="11"/>
        <v>CHYBNÁ CENA</v>
      </c>
    </row>
    <row r="138" spans="1:10" ht="14.25">
      <c r="A138" s="16" t="s">
        <v>2565</v>
      </c>
      <c r="B138" s="17" t="s">
        <v>2565</v>
      </c>
      <c r="C138" s="40" t="s">
        <v>1206</v>
      </c>
      <c r="D138" s="17" t="s">
        <v>4492</v>
      </c>
      <c r="E138" s="19">
        <v>240</v>
      </c>
      <c r="F138" s="1024"/>
      <c r="G138" s="20">
        <f t="shared" si="13"/>
        <v>0</v>
      </c>
      <c r="H138" s="18" t="s">
        <v>157</v>
      </c>
      <c r="I138" s="21" t="s">
        <v>2565</v>
      </c>
      <c r="J138" s="1005" t="str">
        <f t="shared" si="11"/>
        <v>CHYBNÁ CENA</v>
      </c>
    </row>
    <row r="139" spans="1:10" ht="14.25">
      <c r="A139" s="16" t="s">
        <v>2565</v>
      </c>
      <c r="B139" s="17" t="s">
        <v>2565</v>
      </c>
      <c r="C139" s="40" t="s">
        <v>4482</v>
      </c>
      <c r="D139" s="17" t="s">
        <v>4492</v>
      </c>
      <c r="E139" s="19">
        <v>50</v>
      </c>
      <c r="F139" s="1024"/>
      <c r="G139" s="20">
        <f t="shared" si="13"/>
        <v>0</v>
      </c>
      <c r="H139" s="18" t="s">
        <v>157</v>
      </c>
      <c r="I139" s="21" t="s">
        <v>2565</v>
      </c>
      <c r="J139" s="1005" t="str">
        <f t="shared" ref="J139:J174" si="14">IF((ISBLANK(D139)),"",IF(G139&lt;=0,"CHYBNÁ CENA",""))</f>
        <v>CHYBNÁ CENA</v>
      </c>
    </row>
    <row r="140" spans="1:10" ht="14.25">
      <c r="A140" s="16" t="s">
        <v>2565</v>
      </c>
      <c r="B140" s="17" t="s">
        <v>2565</v>
      </c>
      <c r="C140" s="40" t="s">
        <v>1207</v>
      </c>
      <c r="D140" s="17" t="s">
        <v>4492</v>
      </c>
      <c r="E140" s="19">
        <v>190</v>
      </c>
      <c r="F140" s="1024"/>
      <c r="G140" s="20">
        <f t="shared" si="13"/>
        <v>0</v>
      </c>
      <c r="H140" s="18" t="s">
        <v>157</v>
      </c>
      <c r="I140" s="21" t="s">
        <v>2565</v>
      </c>
      <c r="J140" s="1005" t="str">
        <f t="shared" si="14"/>
        <v>CHYBNÁ CENA</v>
      </c>
    </row>
    <row r="141" spans="1:10" ht="14.25">
      <c r="A141" s="16" t="s">
        <v>2565</v>
      </c>
      <c r="B141" s="17" t="s">
        <v>2565</v>
      </c>
      <c r="C141" s="40" t="s">
        <v>4483</v>
      </c>
      <c r="D141" s="17" t="s">
        <v>4492</v>
      </c>
      <c r="E141" s="19">
        <v>10</v>
      </c>
      <c r="F141" s="1024"/>
      <c r="G141" s="20">
        <f t="shared" si="13"/>
        <v>0</v>
      </c>
      <c r="H141" s="18" t="s">
        <v>157</v>
      </c>
      <c r="I141" s="21" t="s">
        <v>2565</v>
      </c>
      <c r="J141" s="1005" t="str">
        <f t="shared" si="14"/>
        <v>CHYBNÁ CENA</v>
      </c>
    </row>
    <row r="142" spans="1:10" ht="14.25">
      <c r="A142" s="16" t="s">
        <v>2565</v>
      </c>
      <c r="B142" s="17" t="s">
        <v>2565</v>
      </c>
      <c r="C142" s="40" t="s">
        <v>158</v>
      </c>
      <c r="D142" s="17" t="s">
        <v>4492</v>
      </c>
      <c r="E142" s="19">
        <v>15</v>
      </c>
      <c r="F142" s="1024"/>
      <c r="G142" s="20">
        <f t="shared" si="13"/>
        <v>0</v>
      </c>
      <c r="H142" s="18" t="s">
        <v>157</v>
      </c>
      <c r="I142" s="21" t="s">
        <v>2565</v>
      </c>
      <c r="J142" s="1005" t="str">
        <f t="shared" si="14"/>
        <v>CHYBNÁ CENA</v>
      </c>
    </row>
    <row r="143" spans="1:10" ht="14.25">
      <c r="A143" s="16" t="s">
        <v>2565</v>
      </c>
      <c r="B143" s="17" t="s">
        <v>2565</v>
      </c>
      <c r="C143" s="40" t="s">
        <v>4488</v>
      </c>
      <c r="D143" s="17" t="s">
        <v>4492</v>
      </c>
      <c r="E143" s="19">
        <v>120</v>
      </c>
      <c r="F143" s="1024"/>
      <c r="G143" s="20">
        <f t="shared" si="13"/>
        <v>0</v>
      </c>
      <c r="H143" s="18" t="s">
        <v>157</v>
      </c>
      <c r="I143" s="21" t="s">
        <v>2565</v>
      </c>
      <c r="J143" s="1005" t="str">
        <f t="shared" si="14"/>
        <v>CHYBNÁ CENA</v>
      </c>
    </row>
    <row r="144" spans="1:10" ht="14.25">
      <c r="A144" s="16" t="s">
        <v>2565</v>
      </c>
      <c r="B144" s="17" t="s">
        <v>2565</v>
      </c>
      <c r="C144" s="40" t="s">
        <v>4489</v>
      </c>
      <c r="D144" s="17" t="s">
        <v>4492</v>
      </c>
      <c r="E144" s="19">
        <v>20</v>
      </c>
      <c r="F144" s="1024"/>
      <c r="G144" s="20">
        <f t="shared" si="13"/>
        <v>0</v>
      </c>
      <c r="H144" s="18" t="s">
        <v>157</v>
      </c>
      <c r="I144" s="21" t="s">
        <v>2565</v>
      </c>
      <c r="J144" s="1005" t="str">
        <f t="shared" si="14"/>
        <v>CHYBNÁ CENA</v>
      </c>
    </row>
    <row r="145" spans="1:10" ht="14.25">
      <c r="A145" s="16" t="s">
        <v>2565</v>
      </c>
      <c r="B145" s="17" t="s">
        <v>2565</v>
      </c>
      <c r="C145" s="40" t="s">
        <v>4487</v>
      </c>
      <c r="D145" s="17" t="s">
        <v>4492</v>
      </c>
      <c r="E145" s="19">
        <v>15</v>
      </c>
      <c r="F145" s="1024"/>
      <c r="G145" s="20">
        <f t="shared" si="13"/>
        <v>0</v>
      </c>
      <c r="H145" s="18" t="s">
        <v>157</v>
      </c>
      <c r="I145" s="21" t="s">
        <v>2565</v>
      </c>
      <c r="J145" s="1005" t="str">
        <f t="shared" si="14"/>
        <v>CHYBNÁ CENA</v>
      </c>
    </row>
    <row r="146" spans="1:10">
      <c r="A146" s="16" t="s">
        <v>2565</v>
      </c>
      <c r="B146" s="17" t="s">
        <v>2565</v>
      </c>
      <c r="C146" s="40" t="s">
        <v>4490</v>
      </c>
      <c r="D146" s="17" t="s">
        <v>4492</v>
      </c>
      <c r="E146" s="19">
        <v>15</v>
      </c>
      <c r="F146" s="1024"/>
      <c r="G146" s="20">
        <f t="shared" si="13"/>
        <v>0</v>
      </c>
      <c r="H146" s="18" t="s">
        <v>157</v>
      </c>
      <c r="I146" s="21" t="s">
        <v>2565</v>
      </c>
      <c r="J146" s="1005" t="str">
        <f t="shared" si="14"/>
        <v>CHYBNÁ CENA</v>
      </c>
    </row>
    <row r="147" spans="1:10">
      <c r="A147" s="16" t="s">
        <v>2565</v>
      </c>
      <c r="B147" s="17" t="s">
        <v>2565</v>
      </c>
      <c r="C147" s="40" t="s">
        <v>4491</v>
      </c>
      <c r="D147" s="17" t="s">
        <v>4492</v>
      </c>
      <c r="E147" s="19">
        <v>5</v>
      </c>
      <c r="F147" s="1024"/>
      <c r="G147" s="20">
        <f t="shared" si="13"/>
        <v>0</v>
      </c>
      <c r="H147" s="18" t="s">
        <v>157</v>
      </c>
      <c r="I147" s="21" t="s">
        <v>2565</v>
      </c>
      <c r="J147" s="1005" t="str">
        <f t="shared" si="14"/>
        <v>CHYBNÁ CENA</v>
      </c>
    </row>
    <row r="148" spans="1:10">
      <c r="A148" s="16" t="s">
        <v>2565</v>
      </c>
      <c r="B148" s="17" t="s">
        <v>2565</v>
      </c>
      <c r="C148" s="40" t="s">
        <v>4486</v>
      </c>
      <c r="D148" s="17" t="s">
        <v>4492</v>
      </c>
      <c r="E148" s="19">
        <v>5</v>
      </c>
      <c r="F148" s="1024"/>
      <c r="G148" s="20">
        <f t="shared" si="13"/>
        <v>0</v>
      </c>
      <c r="H148" s="18" t="s">
        <v>157</v>
      </c>
      <c r="I148" s="21" t="s">
        <v>2565</v>
      </c>
      <c r="J148" s="1005" t="str">
        <f t="shared" si="14"/>
        <v>CHYBNÁ CENA</v>
      </c>
    </row>
    <row r="149" spans="1:10">
      <c r="A149" s="16" t="s">
        <v>2565</v>
      </c>
      <c r="B149" s="17" t="s">
        <v>2565</v>
      </c>
      <c r="C149" s="40" t="s">
        <v>4494</v>
      </c>
      <c r="D149" s="17" t="s">
        <v>4492</v>
      </c>
      <c r="E149" s="19">
        <v>60</v>
      </c>
      <c r="F149" s="1024"/>
      <c r="G149" s="20">
        <f t="shared" si="13"/>
        <v>0</v>
      </c>
      <c r="H149" s="18" t="s">
        <v>4493</v>
      </c>
      <c r="I149" s="21" t="s">
        <v>2565</v>
      </c>
      <c r="J149" s="1005" t="str">
        <f t="shared" si="14"/>
        <v>CHYBNÁ CENA</v>
      </c>
    </row>
    <row r="150" spans="1:10" ht="38.25">
      <c r="A150" s="16" t="s">
        <v>2565</v>
      </c>
      <c r="B150" s="17" t="s">
        <v>2565</v>
      </c>
      <c r="C150" s="41" t="s">
        <v>1208</v>
      </c>
      <c r="D150" s="17" t="s">
        <v>4492</v>
      </c>
      <c r="E150" s="19">
        <v>20</v>
      </c>
      <c r="F150" s="1024"/>
      <c r="G150" s="20">
        <f t="shared" si="13"/>
        <v>0</v>
      </c>
      <c r="H150" s="18" t="s">
        <v>4493</v>
      </c>
      <c r="I150" s="21" t="s">
        <v>2565</v>
      </c>
      <c r="J150" s="1005" t="str">
        <f t="shared" si="14"/>
        <v>CHYBNÁ CENA</v>
      </c>
    </row>
    <row r="151" spans="1:10" ht="25.5">
      <c r="A151" s="16" t="s">
        <v>2565</v>
      </c>
      <c r="B151" s="17" t="s">
        <v>2565</v>
      </c>
      <c r="C151" s="41" t="s">
        <v>4495</v>
      </c>
      <c r="D151" s="17" t="s">
        <v>4492</v>
      </c>
      <c r="E151" s="19">
        <v>90</v>
      </c>
      <c r="F151" s="1024"/>
      <c r="G151" s="20">
        <f t="shared" si="13"/>
        <v>0</v>
      </c>
      <c r="H151" s="18" t="s">
        <v>4493</v>
      </c>
      <c r="I151" s="21" t="s">
        <v>2565</v>
      </c>
      <c r="J151" s="1005" t="str">
        <f t="shared" si="14"/>
        <v>CHYBNÁ CENA</v>
      </c>
    </row>
    <row r="152" spans="1:10" ht="25.5">
      <c r="A152" s="16" t="s">
        <v>2565</v>
      </c>
      <c r="B152" s="17" t="s">
        <v>2565</v>
      </c>
      <c r="C152" s="41" t="s">
        <v>1209</v>
      </c>
      <c r="D152" s="17" t="s">
        <v>4492</v>
      </c>
      <c r="E152" s="19">
        <v>180</v>
      </c>
      <c r="F152" s="1024"/>
      <c r="G152" s="20">
        <f t="shared" si="13"/>
        <v>0</v>
      </c>
      <c r="H152" s="18" t="s">
        <v>4493</v>
      </c>
      <c r="I152" s="21" t="s">
        <v>2565</v>
      </c>
      <c r="J152" s="1005" t="str">
        <f t="shared" si="14"/>
        <v>CHYBNÁ CENA</v>
      </c>
    </row>
    <row r="153" spans="1:10" ht="25.5">
      <c r="A153" s="16" t="s">
        <v>2565</v>
      </c>
      <c r="B153" s="17" t="s">
        <v>2565</v>
      </c>
      <c r="C153" s="41" t="s">
        <v>1210</v>
      </c>
      <c r="D153" s="17" t="s">
        <v>4492</v>
      </c>
      <c r="E153" s="19">
        <v>70</v>
      </c>
      <c r="F153" s="1024"/>
      <c r="G153" s="20">
        <f t="shared" si="13"/>
        <v>0</v>
      </c>
      <c r="H153" s="18" t="s">
        <v>4493</v>
      </c>
      <c r="I153" s="21" t="s">
        <v>2565</v>
      </c>
      <c r="J153" s="1005" t="str">
        <f t="shared" si="14"/>
        <v>CHYBNÁ CENA</v>
      </c>
    </row>
    <row r="154" spans="1:10" ht="25.5">
      <c r="A154" s="16" t="s">
        <v>2565</v>
      </c>
      <c r="B154" s="17" t="s">
        <v>2565</v>
      </c>
      <c r="C154" s="41" t="s">
        <v>4477</v>
      </c>
      <c r="D154" s="17" t="s">
        <v>4492</v>
      </c>
      <c r="E154" s="19">
        <v>30</v>
      </c>
      <c r="F154" s="1024"/>
      <c r="G154" s="20">
        <f t="shared" si="13"/>
        <v>0</v>
      </c>
      <c r="H154" s="18" t="s">
        <v>4493</v>
      </c>
      <c r="I154" s="21" t="s">
        <v>2565</v>
      </c>
      <c r="J154" s="1005" t="str">
        <f t="shared" si="14"/>
        <v>CHYBNÁ CENA</v>
      </c>
    </row>
    <row r="155" spans="1:10" ht="25.5">
      <c r="A155" s="16" t="s">
        <v>2565</v>
      </c>
      <c r="B155" s="17" t="s">
        <v>2565</v>
      </c>
      <c r="C155" s="41" t="s">
        <v>4478</v>
      </c>
      <c r="D155" s="17" t="s">
        <v>4492</v>
      </c>
      <c r="E155" s="19">
        <v>20</v>
      </c>
      <c r="F155" s="1024"/>
      <c r="G155" s="20">
        <f t="shared" si="13"/>
        <v>0</v>
      </c>
      <c r="H155" s="18" t="s">
        <v>4493</v>
      </c>
      <c r="I155" s="21" t="s">
        <v>2565</v>
      </c>
      <c r="J155" s="1005" t="str">
        <f t="shared" si="14"/>
        <v>CHYBNÁ CENA</v>
      </c>
    </row>
    <row r="156" spans="1:10">
      <c r="A156" s="16" t="s">
        <v>2565</v>
      </c>
      <c r="B156" s="17" t="s">
        <v>2565</v>
      </c>
      <c r="C156" s="42" t="s">
        <v>4479</v>
      </c>
      <c r="D156" s="17" t="s">
        <v>2755</v>
      </c>
      <c r="E156" s="19">
        <v>1</v>
      </c>
      <c r="F156" s="1024"/>
      <c r="G156" s="20">
        <f t="shared" si="13"/>
        <v>0</v>
      </c>
      <c r="H156" s="18" t="s">
        <v>4493</v>
      </c>
      <c r="I156" s="21" t="s">
        <v>2565</v>
      </c>
      <c r="J156" s="1005" t="str">
        <f t="shared" si="14"/>
        <v>CHYBNÁ CENA</v>
      </c>
    </row>
    <row r="157" spans="1:10">
      <c r="A157" s="16" t="s">
        <v>2565</v>
      </c>
      <c r="B157" s="17" t="s">
        <v>2565</v>
      </c>
      <c r="C157" s="43" t="s">
        <v>4484</v>
      </c>
      <c r="D157" s="17" t="s">
        <v>4492</v>
      </c>
      <c r="E157" s="19">
        <v>120</v>
      </c>
      <c r="F157" s="1024"/>
      <c r="G157" s="20">
        <f t="shared" si="13"/>
        <v>0</v>
      </c>
      <c r="H157" s="18" t="s">
        <v>4493</v>
      </c>
      <c r="I157" s="21" t="s">
        <v>2565</v>
      </c>
      <c r="J157" s="1005" t="str">
        <f t="shared" si="14"/>
        <v>CHYBNÁ CENA</v>
      </c>
    </row>
    <row r="158" spans="1:10" ht="25.5">
      <c r="A158" s="16" t="s">
        <v>2565</v>
      </c>
      <c r="B158" s="17" t="s">
        <v>2565</v>
      </c>
      <c r="C158" s="51" t="s">
        <v>2837</v>
      </c>
      <c r="D158" s="17" t="s">
        <v>2755</v>
      </c>
      <c r="E158" s="19">
        <v>1</v>
      </c>
      <c r="F158" s="1024"/>
      <c r="G158" s="20">
        <f t="shared" si="13"/>
        <v>0</v>
      </c>
      <c r="H158" s="18" t="s">
        <v>1264</v>
      </c>
      <c r="I158" s="21" t="s">
        <v>2565</v>
      </c>
      <c r="J158" s="1005" t="str">
        <f t="shared" si="14"/>
        <v>CHYBNÁ CENA</v>
      </c>
    </row>
    <row r="159" spans="1:10">
      <c r="A159" s="16" t="s">
        <v>2565</v>
      </c>
      <c r="B159" s="17" t="s">
        <v>2565</v>
      </c>
      <c r="C159" s="52" t="s">
        <v>2838</v>
      </c>
      <c r="D159" s="17" t="s">
        <v>2755</v>
      </c>
      <c r="E159" s="19">
        <v>1</v>
      </c>
      <c r="F159" s="1024"/>
      <c r="G159" s="20">
        <f t="shared" si="13"/>
        <v>0</v>
      </c>
      <c r="H159" s="18" t="s">
        <v>4493</v>
      </c>
      <c r="I159" s="21" t="s">
        <v>2565</v>
      </c>
      <c r="J159" s="1005" t="str">
        <f t="shared" si="14"/>
        <v>CHYBNÁ CENA</v>
      </c>
    </row>
    <row r="160" spans="1:10">
      <c r="A160" s="16" t="s">
        <v>2565</v>
      </c>
      <c r="B160" s="17" t="s">
        <v>2565</v>
      </c>
      <c r="C160" s="43" t="s">
        <v>1263</v>
      </c>
      <c r="D160" s="17" t="s">
        <v>2755</v>
      </c>
      <c r="E160" s="19">
        <v>1</v>
      </c>
      <c r="F160" s="1024"/>
      <c r="G160" s="20">
        <f t="shared" si="13"/>
        <v>0</v>
      </c>
      <c r="H160" s="18" t="s">
        <v>1264</v>
      </c>
      <c r="I160" s="21" t="s">
        <v>2565</v>
      </c>
      <c r="J160" s="1005" t="str">
        <f t="shared" si="14"/>
        <v>CHYBNÁ CENA</v>
      </c>
    </row>
    <row r="161" spans="1:10">
      <c r="A161" s="16" t="s">
        <v>2565</v>
      </c>
      <c r="B161" s="17" t="s">
        <v>2565</v>
      </c>
      <c r="C161" s="18" t="s">
        <v>2565</v>
      </c>
      <c r="D161" s="17" t="s">
        <v>2565</v>
      </c>
      <c r="E161" s="19" t="s">
        <v>2565</v>
      </c>
      <c r="F161" s="1024"/>
      <c r="G161" s="20" t="s">
        <v>2565</v>
      </c>
      <c r="H161" s="18"/>
      <c r="I161" s="21" t="s">
        <v>2565</v>
      </c>
      <c r="J161" s="1005" t="str">
        <f t="shared" si="14"/>
        <v/>
      </c>
    </row>
    <row r="162" spans="1:10">
      <c r="A162" s="16" t="s">
        <v>2565</v>
      </c>
      <c r="B162" s="17" t="s">
        <v>2565</v>
      </c>
      <c r="C162" s="23" t="s">
        <v>4496</v>
      </c>
      <c r="D162" s="17" t="s">
        <v>2565</v>
      </c>
      <c r="E162" s="19" t="s">
        <v>2565</v>
      </c>
      <c r="F162" s="1024"/>
      <c r="G162" s="20" t="s">
        <v>2565</v>
      </c>
      <c r="H162" s="18"/>
      <c r="I162" s="21" t="s">
        <v>2565</v>
      </c>
      <c r="J162" s="1005" t="str">
        <f t="shared" si="14"/>
        <v/>
      </c>
    </row>
    <row r="163" spans="1:10">
      <c r="A163" s="16" t="s">
        <v>2565</v>
      </c>
      <c r="B163" s="17" t="s">
        <v>2565</v>
      </c>
      <c r="C163" s="40" t="s">
        <v>2565</v>
      </c>
      <c r="D163" s="17" t="s">
        <v>2565</v>
      </c>
      <c r="E163" s="19" t="s">
        <v>2565</v>
      </c>
      <c r="F163" s="1024"/>
      <c r="G163" s="20" t="s">
        <v>2565</v>
      </c>
      <c r="H163" s="18" t="s">
        <v>2565</v>
      </c>
      <c r="I163" s="21" t="s">
        <v>2565</v>
      </c>
      <c r="J163" s="1005" t="str">
        <f t="shared" si="14"/>
        <v/>
      </c>
    </row>
    <row r="164" spans="1:10">
      <c r="A164" s="16" t="s">
        <v>2565</v>
      </c>
      <c r="B164" s="17" t="s">
        <v>2565</v>
      </c>
      <c r="C164" s="18" t="s">
        <v>4497</v>
      </c>
      <c r="D164" s="17" t="s">
        <v>2755</v>
      </c>
      <c r="E164" s="19">
        <v>1</v>
      </c>
      <c r="F164" s="1024"/>
      <c r="G164" s="20">
        <f t="shared" ref="G164:G173" si="15">E164*F164</f>
        <v>0</v>
      </c>
      <c r="H164" s="18" t="s">
        <v>4493</v>
      </c>
      <c r="I164" s="21" t="s">
        <v>2565</v>
      </c>
      <c r="J164" s="1005" t="str">
        <f t="shared" si="14"/>
        <v>CHYBNÁ CENA</v>
      </c>
    </row>
    <row r="165" spans="1:10">
      <c r="A165" s="16" t="s">
        <v>2565</v>
      </c>
      <c r="B165" s="17" t="s">
        <v>2565</v>
      </c>
      <c r="C165" s="40" t="s">
        <v>4498</v>
      </c>
      <c r="D165" s="17" t="s">
        <v>2755</v>
      </c>
      <c r="E165" s="19">
        <v>1</v>
      </c>
      <c r="F165" s="1024"/>
      <c r="G165" s="20">
        <f t="shared" si="15"/>
        <v>0</v>
      </c>
      <c r="H165" s="18" t="s">
        <v>4493</v>
      </c>
      <c r="I165" s="21" t="s">
        <v>2565</v>
      </c>
      <c r="J165" s="1005" t="str">
        <f t="shared" si="14"/>
        <v>CHYBNÁ CENA</v>
      </c>
    </row>
    <row r="166" spans="1:10">
      <c r="A166" s="16" t="s">
        <v>2565</v>
      </c>
      <c r="B166" s="17" t="s">
        <v>2565</v>
      </c>
      <c r="C166" s="40" t="s">
        <v>1258</v>
      </c>
      <c r="D166" s="17" t="s">
        <v>2755</v>
      </c>
      <c r="E166" s="19">
        <v>1</v>
      </c>
      <c r="F166" s="1024"/>
      <c r="G166" s="20">
        <f t="shared" si="15"/>
        <v>0</v>
      </c>
      <c r="H166" s="18" t="s">
        <v>4493</v>
      </c>
      <c r="I166" s="21" t="s">
        <v>2565</v>
      </c>
      <c r="J166" s="1005" t="str">
        <f t="shared" si="14"/>
        <v>CHYBNÁ CENA</v>
      </c>
    </row>
    <row r="167" spans="1:10" ht="38.25">
      <c r="A167" s="16" t="s">
        <v>2565</v>
      </c>
      <c r="B167" s="17" t="s">
        <v>2565</v>
      </c>
      <c r="C167" s="44" t="s">
        <v>2955</v>
      </c>
      <c r="D167" s="17" t="s">
        <v>2755</v>
      </c>
      <c r="E167" s="19">
        <v>1</v>
      </c>
      <c r="F167" s="1024"/>
      <c r="G167" s="20">
        <f t="shared" si="15"/>
        <v>0</v>
      </c>
      <c r="H167" s="18" t="s">
        <v>4500</v>
      </c>
      <c r="I167" s="21" t="s">
        <v>2565</v>
      </c>
      <c r="J167" s="1005" t="str">
        <f t="shared" si="14"/>
        <v>CHYBNÁ CENA</v>
      </c>
    </row>
    <row r="168" spans="1:10" ht="25.5">
      <c r="A168" s="16" t="s">
        <v>2565</v>
      </c>
      <c r="B168" s="17" t="s">
        <v>2565</v>
      </c>
      <c r="C168" s="45" t="s">
        <v>159</v>
      </c>
      <c r="D168" s="17" t="s">
        <v>2755</v>
      </c>
      <c r="E168" s="19">
        <v>1</v>
      </c>
      <c r="F168" s="1024"/>
      <c r="G168" s="20">
        <f t="shared" si="15"/>
        <v>0</v>
      </c>
      <c r="H168" s="18" t="s">
        <v>4503</v>
      </c>
      <c r="I168" s="21" t="s">
        <v>2565</v>
      </c>
      <c r="J168" s="1005" t="str">
        <f t="shared" si="14"/>
        <v>CHYBNÁ CENA</v>
      </c>
    </row>
    <row r="169" spans="1:10" ht="39" customHeight="1">
      <c r="A169" s="16" t="s">
        <v>2565</v>
      </c>
      <c r="B169" s="17" t="s">
        <v>2565</v>
      </c>
      <c r="C169" s="29" t="s">
        <v>4499</v>
      </c>
      <c r="D169" s="17" t="s">
        <v>3792</v>
      </c>
      <c r="E169" s="19">
        <v>3</v>
      </c>
      <c r="F169" s="1024"/>
      <c r="G169" s="20">
        <f t="shared" si="15"/>
        <v>0</v>
      </c>
      <c r="H169" s="18" t="s">
        <v>4501</v>
      </c>
      <c r="I169" s="21" t="s">
        <v>2565</v>
      </c>
      <c r="J169" s="1005" t="str">
        <f t="shared" si="14"/>
        <v>CHYBNÁ CENA</v>
      </c>
    </row>
    <row r="170" spans="1:10" ht="52.5" customHeight="1">
      <c r="A170" s="16" t="s">
        <v>2565</v>
      </c>
      <c r="B170" s="17" t="s">
        <v>2565</v>
      </c>
      <c r="C170" s="27" t="s">
        <v>4502</v>
      </c>
      <c r="D170" s="17" t="s">
        <v>2755</v>
      </c>
      <c r="E170" s="19">
        <v>1</v>
      </c>
      <c r="F170" s="1024"/>
      <c r="G170" s="20">
        <f t="shared" si="15"/>
        <v>0</v>
      </c>
      <c r="H170" s="18" t="s">
        <v>4503</v>
      </c>
      <c r="I170" s="21" t="s">
        <v>2565</v>
      </c>
      <c r="J170" s="1005" t="str">
        <f t="shared" si="14"/>
        <v>CHYBNÁ CENA</v>
      </c>
    </row>
    <row r="171" spans="1:10" ht="13.5" customHeight="1">
      <c r="A171" s="16" t="s">
        <v>2565</v>
      </c>
      <c r="B171" s="17" t="s">
        <v>2565</v>
      </c>
      <c r="C171" s="27" t="s">
        <v>4504</v>
      </c>
      <c r="D171" s="17" t="s">
        <v>2755</v>
      </c>
      <c r="E171" s="19">
        <v>1</v>
      </c>
      <c r="F171" s="1024"/>
      <c r="G171" s="20">
        <f t="shared" si="15"/>
        <v>0</v>
      </c>
      <c r="H171" s="18" t="s">
        <v>4503</v>
      </c>
      <c r="I171" s="21" t="s">
        <v>2565</v>
      </c>
      <c r="J171" s="1005" t="str">
        <f t="shared" si="14"/>
        <v>CHYBNÁ CENA</v>
      </c>
    </row>
    <row r="172" spans="1:10" ht="66" customHeight="1">
      <c r="A172" s="16" t="s">
        <v>2565</v>
      </c>
      <c r="B172" s="17" t="s">
        <v>2565</v>
      </c>
      <c r="C172" s="53" t="s">
        <v>2949</v>
      </c>
      <c r="D172" s="17" t="s">
        <v>2950</v>
      </c>
      <c r="E172" s="19">
        <v>1</v>
      </c>
      <c r="F172" s="1024"/>
      <c r="G172" s="20">
        <f t="shared" si="15"/>
        <v>0</v>
      </c>
      <c r="H172" s="18" t="s">
        <v>1264</v>
      </c>
      <c r="I172" s="21" t="s">
        <v>2565</v>
      </c>
      <c r="J172" s="1005" t="str">
        <f t="shared" si="14"/>
        <v>CHYBNÁ CENA</v>
      </c>
    </row>
    <row r="173" spans="1:10" ht="64.5" customHeight="1">
      <c r="A173" s="16" t="s">
        <v>2565</v>
      </c>
      <c r="B173" s="17" t="s">
        <v>2565</v>
      </c>
      <c r="C173" s="55" t="s">
        <v>2951</v>
      </c>
      <c r="D173" s="17" t="s">
        <v>2952</v>
      </c>
      <c r="E173" s="19">
        <v>100</v>
      </c>
      <c r="F173" s="1024"/>
      <c r="G173" s="20">
        <f t="shared" si="15"/>
        <v>0</v>
      </c>
      <c r="H173" s="18" t="s">
        <v>1264</v>
      </c>
      <c r="I173" s="21" t="s">
        <v>2565</v>
      </c>
      <c r="J173" s="1005" t="str">
        <f t="shared" si="14"/>
        <v>CHYBNÁ CENA</v>
      </c>
    </row>
    <row r="174" spans="1:10" ht="25.5" customHeight="1">
      <c r="A174" s="16" t="s">
        <v>2565</v>
      </c>
      <c r="B174" s="17" t="s">
        <v>2565</v>
      </c>
      <c r="C174" s="54" t="s">
        <v>2565</v>
      </c>
      <c r="D174" s="17" t="s">
        <v>2565</v>
      </c>
      <c r="E174" s="19" t="s">
        <v>2565</v>
      </c>
      <c r="F174" s="1024"/>
      <c r="G174" s="20" t="s">
        <v>2565</v>
      </c>
      <c r="H174" s="18" t="s">
        <v>2565</v>
      </c>
      <c r="I174" s="21" t="s">
        <v>2565</v>
      </c>
      <c r="J174" s="1005" t="str">
        <f t="shared" si="14"/>
        <v/>
      </c>
    </row>
    <row r="175" spans="1:10" s="273" customFormat="1" ht="13.5" thickBot="1">
      <c r="A175" s="405"/>
      <c r="B175" s="406"/>
      <c r="C175" s="407" t="s">
        <v>2956</v>
      </c>
      <c r="D175" s="405"/>
      <c r="E175" s="409"/>
      <c r="F175" s="410"/>
      <c r="G175" s="431">
        <f>SUM(G6:G173)</f>
        <v>0</v>
      </c>
      <c r="H175" s="408"/>
      <c r="I175" s="408"/>
    </row>
    <row r="176" spans="1:10" ht="13.5" thickBot="1">
      <c r="A176" s="1304" t="s">
        <v>45</v>
      </c>
      <c r="B176" s="1305"/>
      <c r="C176" s="1305"/>
      <c r="D176" s="1305"/>
      <c r="E176" s="1305"/>
      <c r="F176" s="1305"/>
      <c r="G176" s="1305"/>
      <c r="H176" s="1305"/>
      <c r="I176" s="1306"/>
    </row>
    <row r="179" spans="6:7">
      <c r="F179" s="1006" t="s">
        <v>245</v>
      </c>
      <c r="G179" s="1007">
        <f>COUNTIF(G6:G174,"&lt;=0")</f>
        <v>139</v>
      </c>
    </row>
  </sheetData>
  <sheetProtection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selection activeCell="I2" sqref="I2"/>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287" t="s">
        <v>2563</v>
      </c>
      <c r="B1" s="1288"/>
      <c r="C1" s="1289" t="s">
        <v>1363</v>
      </c>
      <c r="D1" s="1290"/>
      <c r="E1" s="1290"/>
      <c r="F1" s="1290"/>
      <c r="G1" s="1291"/>
      <c r="H1" s="1291"/>
      <c r="I1" s="1291"/>
      <c r="K1" s="8"/>
      <c r="L1" s="8"/>
    </row>
    <row r="2" spans="1:14" ht="30" customHeight="1" thickBot="1">
      <c r="A2" s="1292" t="s">
        <v>2564</v>
      </c>
      <c r="B2" s="1293"/>
      <c r="C2" s="1289" t="s">
        <v>3643</v>
      </c>
      <c r="D2" s="1290"/>
      <c r="E2" s="1290"/>
      <c r="F2" s="1290"/>
      <c r="G2" s="2" t="s">
        <v>2566</v>
      </c>
      <c r="H2" s="944"/>
      <c r="I2" s="1340" t="s">
        <v>4573</v>
      </c>
      <c r="K2" s="8"/>
      <c r="L2" s="8"/>
    </row>
    <row r="3" spans="1:14" ht="16.5" customHeight="1" thickBot="1">
      <c r="A3" s="1294" t="s">
        <v>2567</v>
      </c>
      <c r="B3" s="1290"/>
      <c r="C3" s="1290"/>
      <c r="D3" s="1290"/>
      <c r="E3" s="1290"/>
      <c r="F3" s="1290"/>
      <c r="G3" s="1290"/>
      <c r="H3" s="1290"/>
      <c r="I3" s="1295"/>
      <c r="K3" s="8"/>
      <c r="L3" s="8"/>
    </row>
    <row r="4" spans="1:14" ht="25.5" customHeight="1">
      <c r="A4" s="1281" t="s">
        <v>2568</v>
      </c>
      <c r="B4" s="216" t="s">
        <v>2569</v>
      </c>
      <c r="C4" s="1283" t="s">
        <v>2570</v>
      </c>
      <c r="D4" s="1285" t="s">
        <v>2571</v>
      </c>
      <c r="E4" s="1285" t="s">
        <v>2572</v>
      </c>
      <c r="F4" s="1296" t="s">
        <v>2573</v>
      </c>
      <c r="G4" s="1297"/>
      <c r="H4" s="1285" t="s">
        <v>3789</v>
      </c>
      <c r="I4" s="1301" t="s">
        <v>2574</v>
      </c>
      <c r="K4" s="8"/>
      <c r="L4" s="8"/>
    </row>
    <row r="5" spans="1:14" ht="29.85" customHeight="1" thickBot="1">
      <c r="A5" s="1282"/>
      <c r="B5" s="4" t="s">
        <v>2575</v>
      </c>
      <c r="C5" s="1284"/>
      <c r="D5" s="1286"/>
      <c r="E5" s="1286"/>
      <c r="F5" s="5" t="s">
        <v>2576</v>
      </c>
      <c r="G5" s="724" t="s">
        <v>4447</v>
      </c>
      <c r="H5" s="1303"/>
      <c r="I5" s="1302"/>
      <c r="J5" s="1008" t="s">
        <v>694</v>
      </c>
      <c r="K5" s="8"/>
      <c r="L5" s="8"/>
    </row>
    <row r="6" spans="1:14">
      <c r="A6" s="11" t="s">
        <v>2565</v>
      </c>
      <c r="B6" s="12" t="s">
        <v>2565</v>
      </c>
      <c r="C6" s="214" t="s">
        <v>2565</v>
      </c>
      <c r="D6" s="12"/>
      <c r="E6" s="13"/>
      <c r="F6" s="14"/>
      <c r="G6" s="14"/>
      <c r="H6" s="214"/>
      <c r="I6" s="15" t="s">
        <v>2565</v>
      </c>
      <c r="J6" s="1005" t="str">
        <f t="shared" ref="J6:J37" si="0">IF((ISBLANK(D6)),"",IF(G6&lt;=0,"CHYBNÁ CENA",""))</f>
        <v/>
      </c>
    </row>
    <row r="7" spans="1:14">
      <c r="F7" s="1038"/>
      <c r="J7" s="1005" t="str">
        <f t="shared" si="0"/>
        <v/>
      </c>
    </row>
    <row r="8" spans="1:14" s="113" customFormat="1" ht="27.75" customHeight="1">
      <c r="A8" s="371" t="s">
        <v>1779</v>
      </c>
      <c r="B8" s="372" t="s">
        <v>3644</v>
      </c>
      <c r="C8" s="374" t="s">
        <v>3645</v>
      </c>
      <c r="D8" s="400" t="s">
        <v>3792</v>
      </c>
      <c r="E8" s="376">
        <v>6</v>
      </c>
      <c r="F8" s="994"/>
      <c r="G8" s="401">
        <f>E8*F8</f>
        <v>0</v>
      </c>
      <c r="H8" s="374"/>
      <c r="I8" s="400"/>
      <c r="J8" s="1005" t="str">
        <f t="shared" si="0"/>
        <v>CHYBNÁ CENA</v>
      </c>
      <c r="K8" s="347"/>
      <c r="L8" s="399"/>
      <c r="M8" s="399"/>
      <c r="N8" s="399"/>
    </row>
    <row r="9" spans="1:14" s="113" customFormat="1" ht="27" customHeight="1">
      <c r="A9" s="371" t="s">
        <v>4793</v>
      </c>
      <c r="B9" s="372" t="s">
        <v>3646</v>
      </c>
      <c r="C9" s="374" t="s">
        <v>3647</v>
      </c>
      <c r="D9" s="400" t="s">
        <v>3792</v>
      </c>
      <c r="E9" s="376">
        <v>64</v>
      </c>
      <c r="F9" s="994"/>
      <c r="G9" s="401">
        <f t="shared" ref="G9:G68" si="1">E9*F9</f>
        <v>0</v>
      </c>
      <c r="H9" s="374"/>
      <c r="I9" s="400"/>
      <c r="J9" s="1005" t="str">
        <f t="shared" si="0"/>
        <v>CHYBNÁ CENA</v>
      </c>
      <c r="K9" s="347"/>
      <c r="L9" s="399"/>
      <c r="M9" s="399"/>
      <c r="N9" s="399"/>
    </row>
    <row r="10" spans="1:14" s="113" customFormat="1" ht="25.5" customHeight="1">
      <c r="A10" s="371" t="s">
        <v>4183</v>
      </c>
      <c r="B10" s="372" t="s">
        <v>3648</v>
      </c>
      <c r="C10" s="374" t="s">
        <v>4270</v>
      </c>
      <c r="D10" s="400" t="s">
        <v>3792</v>
      </c>
      <c r="E10" s="376">
        <v>4</v>
      </c>
      <c r="F10" s="994"/>
      <c r="G10" s="401">
        <f t="shared" si="1"/>
        <v>0</v>
      </c>
      <c r="H10" s="374"/>
      <c r="I10" s="400"/>
      <c r="J10" s="1005" t="str">
        <f t="shared" si="0"/>
        <v>CHYBNÁ CENA</v>
      </c>
      <c r="K10" s="347"/>
      <c r="L10" s="399"/>
      <c r="M10" s="399"/>
      <c r="N10" s="399"/>
    </row>
    <row r="11" spans="1:14" s="113" customFormat="1" ht="22.5">
      <c r="A11" s="371" t="s">
        <v>4462</v>
      </c>
      <c r="B11" s="372" t="s">
        <v>4271</v>
      </c>
      <c r="C11" s="374" t="s">
        <v>4272</v>
      </c>
      <c r="D11" s="400" t="s">
        <v>3792</v>
      </c>
      <c r="E11" s="376">
        <v>72</v>
      </c>
      <c r="F11" s="994"/>
      <c r="G11" s="401">
        <f t="shared" si="1"/>
        <v>0</v>
      </c>
      <c r="H11" s="374"/>
      <c r="I11" s="400"/>
      <c r="J11" s="1005" t="str">
        <f t="shared" si="0"/>
        <v>CHYBNÁ CENA</v>
      </c>
      <c r="K11" s="347"/>
      <c r="L11" s="399"/>
      <c r="M11" s="399"/>
      <c r="N11" s="399"/>
    </row>
    <row r="12" spans="1:14" s="113" customFormat="1">
      <c r="A12" s="371" t="s">
        <v>3388</v>
      </c>
      <c r="B12" s="372" t="s">
        <v>4273</v>
      </c>
      <c r="C12" s="374" t="s">
        <v>4274</v>
      </c>
      <c r="D12" s="400" t="s">
        <v>3792</v>
      </c>
      <c r="E12" s="376">
        <v>13</v>
      </c>
      <c r="F12" s="994"/>
      <c r="G12" s="401">
        <f t="shared" si="1"/>
        <v>0</v>
      </c>
      <c r="H12" s="374"/>
      <c r="I12" s="400"/>
      <c r="J12" s="1005" t="str">
        <f t="shared" si="0"/>
        <v>CHYBNÁ CENA</v>
      </c>
      <c r="K12" s="347"/>
      <c r="L12" s="399"/>
      <c r="M12" s="399"/>
      <c r="N12" s="399"/>
    </row>
    <row r="13" spans="1:14" s="113" customFormat="1">
      <c r="A13" s="371" t="s">
        <v>1317</v>
      </c>
      <c r="B13" s="372" t="s">
        <v>4275</v>
      </c>
      <c r="C13" s="374" t="s">
        <v>4276</v>
      </c>
      <c r="D13" s="400" t="s">
        <v>3792</v>
      </c>
      <c r="E13" s="376">
        <v>90</v>
      </c>
      <c r="F13" s="994"/>
      <c r="G13" s="401">
        <f t="shared" si="1"/>
        <v>0</v>
      </c>
      <c r="H13" s="374"/>
      <c r="I13" s="400"/>
      <c r="J13" s="1005" t="str">
        <f t="shared" si="0"/>
        <v>CHYBNÁ CENA</v>
      </c>
      <c r="K13" s="347"/>
      <c r="L13" s="399"/>
      <c r="M13" s="399"/>
      <c r="N13" s="399"/>
    </row>
    <row r="14" spans="1:14" s="113" customFormat="1">
      <c r="A14" s="371" t="s">
        <v>1318</v>
      </c>
      <c r="B14" s="372" t="s">
        <v>4277</v>
      </c>
      <c r="C14" s="374" t="s">
        <v>4278</v>
      </c>
      <c r="D14" s="400" t="s">
        <v>3792</v>
      </c>
      <c r="E14" s="376">
        <v>24</v>
      </c>
      <c r="F14" s="994"/>
      <c r="G14" s="401">
        <f t="shared" si="1"/>
        <v>0</v>
      </c>
      <c r="H14" s="374"/>
      <c r="I14" s="400"/>
      <c r="J14" s="1005" t="str">
        <f t="shared" si="0"/>
        <v>CHYBNÁ CENA</v>
      </c>
      <c r="K14" s="347"/>
      <c r="L14" s="399"/>
      <c r="M14" s="399"/>
      <c r="N14" s="399"/>
    </row>
    <row r="15" spans="1:14" s="113" customFormat="1" ht="22.5">
      <c r="A15" s="371" t="s">
        <v>4279</v>
      </c>
      <c r="B15" s="372" t="s">
        <v>4280</v>
      </c>
      <c r="C15" s="374" t="s">
        <v>4281</v>
      </c>
      <c r="D15" s="400" t="s">
        <v>3792</v>
      </c>
      <c r="E15" s="376">
        <v>10</v>
      </c>
      <c r="F15" s="994"/>
      <c r="G15" s="401">
        <f t="shared" si="1"/>
        <v>0</v>
      </c>
      <c r="H15" s="374"/>
      <c r="I15" s="400"/>
      <c r="J15" s="1005" t="str">
        <f t="shared" si="0"/>
        <v>CHYBNÁ CENA</v>
      </c>
      <c r="K15" s="347"/>
      <c r="L15" s="399"/>
      <c r="M15" s="399"/>
      <c r="N15" s="399"/>
    </row>
    <row r="16" spans="1:14" s="113" customFormat="1">
      <c r="A16" s="371" t="s">
        <v>4282</v>
      </c>
      <c r="B16" s="372" t="s">
        <v>4283</v>
      </c>
      <c r="C16" s="374" t="s">
        <v>4284</v>
      </c>
      <c r="D16" s="400" t="s">
        <v>3792</v>
      </c>
      <c r="E16" s="376">
        <v>4</v>
      </c>
      <c r="F16" s="994"/>
      <c r="G16" s="401">
        <f t="shared" si="1"/>
        <v>0</v>
      </c>
      <c r="H16" s="374"/>
      <c r="I16" s="400"/>
      <c r="J16" s="1005" t="str">
        <f t="shared" si="0"/>
        <v>CHYBNÁ CENA</v>
      </c>
      <c r="K16" s="347"/>
      <c r="L16" s="399"/>
      <c r="M16" s="399"/>
      <c r="N16" s="399"/>
    </row>
    <row r="17" spans="1:14" s="113" customFormat="1" ht="22.5">
      <c r="A17" s="371" t="s">
        <v>4285</v>
      </c>
      <c r="B17" s="372" t="s">
        <v>4286</v>
      </c>
      <c r="C17" s="374" t="s">
        <v>4287</v>
      </c>
      <c r="D17" s="400" t="s">
        <v>3792</v>
      </c>
      <c r="E17" s="376">
        <v>3</v>
      </c>
      <c r="F17" s="994"/>
      <c r="G17" s="401">
        <f t="shared" si="1"/>
        <v>0</v>
      </c>
      <c r="H17" s="374"/>
      <c r="I17" s="400"/>
      <c r="J17" s="1005" t="str">
        <f t="shared" si="0"/>
        <v>CHYBNÁ CENA</v>
      </c>
      <c r="K17" s="347"/>
      <c r="L17" s="399"/>
      <c r="M17" s="399"/>
      <c r="N17" s="399"/>
    </row>
    <row r="18" spans="1:14" s="113" customFormat="1" ht="22.5">
      <c r="A18" s="371" t="s">
        <v>4288</v>
      </c>
      <c r="B18" s="372" t="s">
        <v>4289</v>
      </c>
      <c r="C18" s="374" t="s">
        <v>4290</v>
      </c>
      <c r="D18" s="400" t="s">
        <v>3792</v>
      </c>
      <c r="E18" s="376">
        <v>493</v>
      </c>
      <c r="F18" s="994"/>
      <c r="G18" s="401">
        <f t="shared" si="1"/>
        <v>0</v>
      </c>
      <c r="H18" s="374"/>
      <c r="I18" s="400"/>
      <c r="J18" s="1005" t="str">
        <f t="shared" si="0"/>
        <v>CHYBNÁ CENA</v>
      </c>
      <c r="K18" s="347"/>
      <c r="L18" s="399"/>
      <c r="M18" s="399"/>
      <c r="N18" s="399"/>
    </row>
    <row r="19" spans="1:14" s="113" customFormat="1" ht="22.5">
      <c r="A19" s="371" t="s">
        <v>4291</v>
      </c>
      <c r="B19" s="372" t="s">
        <v>4292</v>
      </c>
      <c r="C19" s="374" t="s">
        <v>4293</v>
      </c>
      <c r="D19" s="400" t="s">
        <v>3792</v>
      </c>
      <c r="E19" s="376">
        <v>103</v>
      </c>
      <c r="F19" s="994"/>
      <c r="G19" s="401">
        <f t="shared" si="1"/>
        <v>0</v>
      </c>
      <c r="H19" s="374"/>
      <c r="I19" s="400"/>
      <c r="J19" s="1005" t="str">
        <f t="shared" si="0"/>
        <v>CHYBNÁ CENA</v>
      </c>
      <c r="K19" s="347"/>
      <c r="L19" s="399"/>
      <c r="M19" s="399"/>
      <c r="N19" s="399"/>
    </row>
    <row r="20" spans="1:14" s="113" customFormat="1" ht="22.5">
      <c r="A20" s="371" t="s">
        <v>4294</v>
      </c>
      <c r="B20" s="372" t="s">
        <v>4295</v>
      </c>
      <c r="C20" s="374" t="s">
        <v>4296</v>
      </c>
      <c r="D20" s="400" t="s">
        <v>3792</v>
      </c>
      <c r="E20" s="376">
        <f>3-1</f>
        <v>2</v>
      </c>
      <c r="F20" s="994"/>
      <c r="G20" s="401">
        <f t="shared" si="1"/>
        <v>0</v>
      </c>
      <c r="H20" s="374"/>
      <c r="I20" s="400"/>
      <c r="J20" s="1005" t="str">
        <f t="shared" si="0"/>
        <v>CHYBNÁ CENA</v>
      </c>
      <c r="K20" s="347"/>
      <c r="L20" s="399"/>
      <c r="M20" s="399"/>
      <c r="N20" s="399"/>
    </row>
    <row r="21" spans="1:14" s="113" customFormat="1">
      <c r="A21" s="371" t="s">
        <v>4297</v>
      </c>
      <c r="B21" s="372" t="s">
        <v>4298</v>
      </c>
      <c r="C21" s="374" t="s">
        <v>4299</v>
      </c>
      <c r="D21" s="400" t="s">
        <v>3792</v>
      </c>
      <c r="E21" s="376">
        <v>24</v>
      </c>
      <c r="F21" s="994"/>
      <c r="G21" s="401">
        <f t="shared" si="1"/>
        <v>0</v>
      </c>
      <c r="H21" s="374"/>
      <c r="I21" s="400"/>
      <c r="J21" s="1005" t="str">
        <f t="shared" si="0"/>
        <v>CHYBNÁ CENA</v>
      </c>
      <c r="K21" s="347"/>
      <c r="L21" s="399"/>
      <c r="M21" s="399"/>
      <c r="N21" s="399"/>
    </row>
    <row r="22" spans="1:14" s="113" customFormat="1">
      <c r="A22" s="371" t="s">
        <v>4300</v>
      </c>
      <c r="B22" s="372" t="s">
        <v>4301</v>
      </c>
      <c r="C22" s="374" t="s">
        <v>4302</v>
      </c>
      <c r="D22" s="400" t="s">
        <v>3792</v>
      </c>
      <c r="E22" s="376">
        <v>6</v>
      </c>
      <c r="F22" s="994"/>
      <c r="G22" s="401">
        <f t="shared" si="1"/>
        <v>0</v>
      </c>
      <c r="H22" s="374"/>
      <c r="I22" s="400"/>
      <c r="J22" s="1005" t="str">
        <f t="shared" si="0"/>
        <v>CHYBNÁ CENA</v>
      </c>
      <c r="K22" s="347"/>
      <c r="L22" s="399"/>
      <c r="M22" s="399"/>
      <c r="N22" s="399"/>
    </row>
    <row r="23" spans="1:14" s="113" customFormat="1" ht="22.5">
      <c r="A23" s="371" t="s">
        <v>4303</v>
      </c>
      <c r="B23" s="372" t="s">
        <v>2639</v>
      </c>
      <c r="C23" s="374" t="s">
        <v>2640</v>
      </c>
      <c r="D23" s="400" t="s">
        <v>3792</v>
      </c>
      <c r="E23" s="376">
        <v>1</v>
      </c>
      <c r="F23" s="994"/>
      <c r="G23" s="401">
        <f t="shared" si="1"/>
        <v>0</v>
      </c>
      <c r="H23" s="374"/>
      <c r="I23" s="400"/>
      <c r="J23" s="1005" t="str">
        <f t="shared" si="0"/>
        <v>CHYBNÁ CENA</v>
      </c>
      <c r="K23" s="347"/>
      <c r="L23" s="399"/>
      <c r="M23" s="399"/>
      <c r="N23" s="399"/>
    </row>
    <row r="24" spans="1:14" s="113" customFormat="1" ht="22.5">
      <c r="A24" s="371" t="s">
        <v>2641</v>
      </c>
      <c r="B24" s="372" t="s">
        <v>2642</v>
      </c>
      <c r="C24" s="374" t="s">
        <v>2643</v>
      </c>
      <c r="D24" s="400" t="s">
        <v>3792</v>
      </c>
      <c r="E24" s="376">
        <v>1</v>
      </c>
      <c r="F24" s="994"/>
      <c r="G24" s="401">
        <f t="shared" si="1"/>
        <v>0</v>
      </c>
      <c r="H24" s="374"/>
      <c r="I24" s="400"/>
      <c r="J24" s="1005" t="str">
        <f t="shared" si="0"/>
        <v>CHYBNÁ CENA</v>
      </c>
      <c r="K24" s="347"/>
      <c r="L24" s="399"/>
      <c r="M24" s="399"/>
      <c r="N24" s="399"/>
    </row>
    <row r="25" spans="1:14" s="113" customFormat="1" ht="22.5">
      <c r="A25" s="371" t="s">
        <v>2644</v>
      </c>
      <c r="B25" s="372" t="s">
        <v>2645</v>
      </c>
      <c r="C25" s="374" t="s">
        <v>2646</v>
      </c>
      <c r="D25" s="400" t="s">
        <v>3792</v>
      </c>
      <c r="E25" s="376">
        <v>4</v>
      </c>
      <c r="F25" s="994"/>
      <c r="G25" s="401">
        <f t="shared" si="1"/>
        <v>0</v>
      </c>
      <c r="H25" s="374"/>
      <c r="I25" s="400"/>
      <c r="J25" s="1005" t="str">
        <f t="shared" si="0"/>
        <v>CHYBNÁ CENA</v>
      </c>
      <c r="K25" s="347"/>
      <c r="L25" s="399"/>
      <c r="M25" s="399"/>
      <c r="N25" s="399"/>
    </row>
    <row r="26" spans="1:14" s="113" customFormat="1" ht="22.5">
      <c r="A26" s="371" t="s">
        <v>2647</v>
      </c>
      <c r="B26" s="372" t="s">
        <v>2648</v>
      </c>
      <c r="C26" s="374" t="s">
        <v>2649</v>
      </c>
      <c r="D26" s="400" t="s">
        <v>3792</v>
      </c>
      <c r="E26" s="376">
        <v>1</v>
      </c>
      <c r="F26" s="994"/>
      <c r="G26" s="401">
        <f t="shared" si="1"/>
        <v>0</v>
      </c>
      <c r="H26" s="374"/>
      <c r="I26" s="400"/>
      <c r="J26" s="1005" t="str">
        <f t="shared" si="0"/>
        <v>CHYBNÁ CENA</v>
      </c>
      <c r="K26" s="347"/>
      <c r="L26" s="399"/>
      <c r="M26" s="399"/>
      <c r="N26" s="399"/>
    </row>
    <row r="27" spans="1:14" s="113" customFormat="1" ht="22.5">
      <c r="A27" s="371" t="s">
        <v>2650</v>
      </c>
      <c r="B27" s="372" t="s">
        <v>2651</v>
      </c>
      <c r="C27" s="374" t="s">
        <v>2652</v>
      </c>
      <c r="D27" s="400" t="s">
        <v>3792</v>
      </c>
      <c r="E27" s="376">
        <v>1</v>
      </c>
      <c r="F27" s="994"/>
      <c r="G27" s="401">
        <f t="shared" si="1"/>
        <v>0</v>
      </c>
      <c r="H27" s="374"/>
      <c r="I27" s="400"/>
      <c r="J27" s="1005" t="str">
        <f t="shared" si="0"/>
        <v>CHYBNÁ CENA</v>
      </c>
      <c r="K27" s="347"/>
      <c r="L27" s="399"/>
      <c r="M27" s="399"/>
      <c r="N27" s="399"/>
    </row>
    <row r="28" spans="1:14" s="113" customFormat="1" ht="22.5">
      <c r="A28" s="371" t="s">
        <v>2653</v>
      </c>
      <c r="B28" s="372" t="s">
        <v>4317</v>
      </c>
      <c r="C28" s="374" t="s">
        <v>4318</v>
      </c>
      <c r="D28" s="400" t="s">
        <v>3792</v>
      </c>
      <c r="E28" s="376">
        <v>2</v>
      </c>
      <c r="F28" s="994"/>
      <c r="G28" s="401">
        <f t="shared" si="1"/>
        <v>0</v>
      </c>
      <c r="H28" s="374"/>
      <c r="I28" s="400"/>
      <c r="J28" s="1005" t="str">
        <f t="shared" si="0"/>
        <v>CHYBNÁ CENA</v>
      </c>
      <c r="K28" s="347"/>
      <c r="L28" s="399"/>
      <c r="M28" s="399"/>
      <c r="N28" s="399"/>
    </row>
    <row r="29" spans="1:14" s="113" customFormat="1" ht="22.5">
      <c r="A29" s="371" t="s">
        <v>392</v>
      </c>
      <c r="B29" s="372" t="s">
        <v>4319</v>
      </c>
      <c r="C29" s="374" t="s">
        <v>4320</v>
      </c>
      <c r="D29" s="400" t="s">
        <v>3792</v>
      </c>
      <c r="E29" s="376">
        <v>35</v>
      </c>
      <c r="F29" s="994"/>
      <c r="G29" s="401">
        <f t="shared" si="1"/>
        <v>0</v>
      </c>
      <c r="H29" s="374"/>
      <c r="I29" s="400"/>
      <c r="J29" s="1005" t="str">
        <f t="shared" si="0"/>
        <v>CHYBNÁ CENA</v>
      </c>
      <c r="K29" s="347"/>
      <c r="L29" s="399"/>
      <c r="M29" s="399"/>
      <c r="N29" s="399"/>
    </row>
    <row r="30" spans="1:14" s="113" customFormat="1" ht="22.5">
      <c r="A30" s="371" t="s">
        <v>4321</v>
      </c>
      <c r="B30" s="372" t="s">
        <v>4322</v>
      </c>
      <c r="C30" s="374" t="s">
        <v>4323</v>
      </c>
      <c r="D30" s="400" t="s">
        <v>3792</v>
      </c>
      <c r="E30" s="376">
        <v>2</v>
      </c>
      <c r="F30" s="994"/>
      <c r="G30" s="401">
        <f t="shared" si="1"/>
        <v>0</v>
      </c>
      <c r="H30" s="374"/>
      <c r="I30" s="400"/>
      <c r="J30" s="1005" t="str">
        <f t="shared" si="0"/>
        <v>CHYBNÁ CENA</v>
      </c>
      <c r="K30" s="347"/>
      <c r="L30" s="399"/>
      <c r="M30" s="399"/>
      <c r="N30" s="399"/>
    </row>
    <row r="31" spans="1:14" s="113" customFormat="1">
      <c r="A31" s="371" t="s">
        <v>4324</v>
      </c>
      <c r="B31" s="372" t="s">
        <v>4325</v>
      </c>
      <c r="C31" s="374" t="s">
        <v>4326</v>
      </c>
      <c r="D31" s="400" t="s">
        <v>3792</v>
      </c>
      <c r="E31" s="376">
        <v>151</v>
      </c>
      <c r="F31" s="994"/>
      <c r="G31" s="401">
        <f t="shared" si="1"/>
        <v>0</v>
      </c>
      <c r="H31" s="374"/>
      <c r="I31" s="400"/>
      <c r="J31" s="1005" t="str">
        <f t="shared" si="0"/>
        <v>CHYBNÁ CENA</v>
      </c>
      <c r="K31" s="347"/>
      <c r="L31" s="399"/>
      <c r="M31" s="399"/>
      <c r="N31" s="399"/>
    </row>
    <row r="32" spans="1:14" s="113" customFormat="1" ht="22.5">
      <c r="A32" s="371" t="s">
        <v>4327</v>
      </c>
      <c r="B32" s="372" t="s">
        <v>4328</v>
      </c>
      <c r="C32" s="374" t="s">
        <v>4329</v>
      </c>
      <c r="D32" s="400" t="s">
        <v>3792</v>
      </c>
      <c r="E32" s="376">
        <v>138</v>
      </c>
      <c r="F32" s="994"/>
      <c r="G32" s="401">
        <f t="shared" si="1"/>
        <v>0</v>
      </c>
      <c r="H32" s="374"/>
      <c r="I32" s="400"/>
      <c r="J32" s="1005" t="str">
        <f t="shared" si="0"/>
        <v>CHYBNÁ CENA</v>
      </c>
      <c r="K32" s="347"/>
      <c r="L32" s="399"/>
      <c r="M32" s="399"/>
      <c r="N32" s="399"/>
    </row>
    <row r="33" spans="1:14" s="113" customFormat="1" ht="22.5">
      <c r="A33" s="371" t="s">
        <v>4330</v>
      </c>
      <c r="B33" s="372" t="s">
        <v>4331</v>
      </c>
      <c r="C33" s="374" t="s">
        <v>4332</v>
      </c>
      <c r="D33" s="400" t="s">
        <v>3792</v>
      </c>
      <c r="E33" s="376">
        <v>68</v>
      </c>
      <c r="F33" s="994"/>
      <c r="G33" s="401">
        <f t="shared" si="1"/>
        <v>0</v>
      </c>
      <c r="H33" s="374"/>
      <c r="I33" s="400"/>
      <c r="J33" s="1005" t="str">
        <f t="shared" si="0"/>
        <v>CHYBNÁ CENA</v>
      </c>
      <c r="K33" s="347"/>
      <c r="L33" s="399"/>
      <c r="M33" s="399"/>
      <c r="N33" s="399"/>
    </row>
    <row r="34" spans="1:14" s="113" customFormat="1" ht="22.5">
      <c r="A34" s="371" t="s">
        <v>1900</v>
      </c>
      <c r="B34" s="372" t="s">
        <v>4333</v>
      </c>
      <c r="C34" s="374" t="s">
        <v>2137</v>
      </c>
      <c r="D34" s="400" t="s">
        <v>3792</v>
      </c>
      <c r="E34" s="376">
        <v>72</v>
      </c>
      <c r="F34" s="994"/>
      <c r="G34" s="401">
        <f t="shared" si="1"/>
        <v>0</v>
      </c>
      <c r="H34" s="374"/>
      <c r="I34" s="400"/>
      <c r="J34" s="1005" t="str">
        <f t="shared" si="0"/>
        <v>CHYBNÁ CENA</v>
      </c>
      <c r="K34" s="347"/>
      <c r="L34" s="399"/>
      <c r="M34" s="399"/>
      <c r="N34" s="399"/>
    </row>
    <row r="35" spans="1:14" s="113" customFormat="1" ht="22.5">
      <c r="A35" s="371" t="s">
        <v>2138</v>
      </c>
      <c r="B35" s="372" t="s">
        <v>2139</v>
      </c>
      <c r="C35" s="374" t="s">
        <v>2140</v>
      </c>
      <c r="D35" s="400" t="s">
        <v>3792</v>
      </c>
      <c r="E35" s="376">
        <v>3</v>
      </c>
      <c r="F35" s="994"/>
      <c r="G35" s="401">
        <f t="shared" si="1"/>
        <v>0</v>
      </c>
      <c r="H35" s="374"/>
      <c r="I35" s="400"/>
      <c r="J35" s="1005" t="str">
        <f t="shared" si="0"/>
        <v>CHYBNÁ CENA</v>
      </c>
      <c r="K35" s="347"/>
      <c r="L35" s="399"/>
      <c r="M35" s="399"/>
      <c r="N35" s="399"/>
    </row>
    <row r="36" spans="1:14" s="113" customFormat="1" ht="22.5">
      <c r="A36" s="371" t="s">
        <v>2141</v>
      </c>
      <c r="B36" s="372" t="s">
        <v>2142</v>
      </c>
      <c r="C36" s="374" t="s">
        <v>2143</v>
      </c>
      <c r="D36" s="400" t="s">
        <v>3792</v>
      </c>
      <c r="E36" s="376">
        <v>1</v>
      </c>
      <c r="F36" s="994"/>
      <c r="G36" s="401">
        <f t="shared" si="1"/>
        <v>0</v>
      </c>
      <c r="H36" s="374"/>
      <c r="I36" s="400"/>
      <c r="J36" s="1005" t="str">
        <f t="shared" si="0"/>
        <v>CHYBNÁ CENA</v>
      </c>
      <c r="K36" s="347"/>
      <c r="L36" s="399"/>
      <c r="M36" s="399"/>
      <c r="N36" s="399"/>
    </row>
    <row r="37" spans="1:14" s="113" customFormat="1" ht="22.5">
      <c r="A37" s="371" t="s">
        <v>2144</v>
      </c>
      <c r="B37" s="372" t="s">
        <v>2145</v>
      </c>
      <c r="C37" s="374" t="s">
        <v>2146</v>
      </c>
      <c r="D37" s="400" t="s">
        <v>3792</v>
      </c>
      <c r="E37" s="376">
        <v>6</v>
      </c>
      <c r="F37" s="994"/>
      <c r="G37" s="401">
        <f t="shared" si="1"/>
        <v>0</v>
      </c>
      <c r="H37" s="374"/>
      <c r="I37" s="400"/>
      <c r="J37" s="1005" t="str">
        <f t="shared" si="0"/>
        <v>CHYBNÁ CENA</v>
      </c>
      <c r="K37" s="347"/>
      <c r="L37" s="399"/>
      <c r="M37" s="399"/>
      <c r="N37" s="399"/>
    </row>
    <row r="38" spans="1:14" s="113" customFormat="1" ht="22.5">
      <c r="A38" s="371" t="s">
        <v>2147</v>
      </c>
      <c r="B38" s="372" t="s">
        <v>2148</v>
      </c>
      <c r="C38" s="374" t="s">
        <v>2149</v>
      </c>
      <c r="D38" s="400" t="s">
        <v>3792</v>
      </c>
      <c r="E38" s="376">
        <v>2</v>
      </c>
      <c r="F38" s="994"/>
      <c r="G38" s="401">
        <f t="shared" si="1"/>
        <v>0</v>
      </c>
      <c r="H38" s="374"/>
      <c r="I38" s="400"/>
      <c r="J38" s="1005" t="str">
        <f t="shared" ref="J38:J74" si="2">IF((ISBLANK(D38)),"",IF(G38&lt;=0,"CHYBNÁ CENA",""))</f>
        <v>CHYBNÁ CENA</v>
      </c>
      <c r="K38" s="347"/>
      <c r="L38" s="399"/>
      <c r="M38" s="399"/>
      <c r="N38" s="399"/>
    </row>
    <row r="39" spans="1:14" s="113" customFormat="1">
      <c r="A39" s="371" t="s">
        <v>4356</v>
      </c>
      <c r="B39" s="372" t="s">
        <v>4357</v>
      </c>
      <c r="C39" s="374" t="s">
        <v>4358</v>
      </c>
      <c r="D39" s="400" t="s">
        <v>3792</v>
      </c>
      <c r="E39" s="376">
        <v>92</v>
      </c>
      <c r="F39" s="994"/>
      <c r="G39" s="401">
        <f t="shared" si="1"/>
        <v>0</v>
      </c>
      <c r="H39" s="374"/>
      <c r="I39" s="400"/>
      <c r="J39" s="1005" t="str">
        <f t="shared" si="2"/>
        <v>CHYBNÁ CENA</v>
      </c>
      <c r="K39" s="347"/>
      <c r="L39" s="399"/>
      <c r="M39" s="399"/>
      <c r="N39" s="399"/>
    </row>
    <row r="40" spans="1:14" s="113" customFormat="1">
      <c r="A40" s="371" t="s">
        <v>4359</v>
      </c>
      <c r="B40" s="372" t="s">
        <v>4360</v>
      </c>
      <c r="C40" s="374" t="s">
        <v>4361</v>
      </c>
      <c r="D40" s="400" t="s">
        <v>3792</v>
      </c>
      <c r="E40" s="376">
        <v>2</v>
      </c>
      <c r="F40" s="994"/>
      <c r="G40" s="401">
        <f t="shared" si="1"/>
        <v>0</v>
      </c>
      <c r="H40" s="374"/>
      <c r="I40" s="400"/>
      <c r="J40" s="1005" t="str">
        <f t="shared" si="2"/>
        <v>CHYBNÁ CENA</v>
      </c>
      <c r="K40" s="347"/>
      <c r="L40" s="399"/>
      <c r="M40" s="399"/>
      <c r="N40" s="399"/>
    </row>
    <row r="41" spans="1:14" s="113" customFormat="1">
      <c r="A41" s="371" t="s">
        <v>4362</v>
      </c>
      <c r="B41" s="372" t="s">
        <v>4363</v>
      </c>
      <c r="C41" s="374" t="s">
        <v>4364</v>
      </c>
      <c r="D41" s="400" t="s">
        <v>3792</v>
      </c>
      <c r="E41" s="376">
        <v>85</v>
      </c>
      <c r="F41" s="994"/>
      <c r="G41" s="401">
        <f t="shared" si="1"/>
        <v>0</v>
      </c>
      <c r="H41" s="374"/>
      <c r="I41" s="400"/>
      <c r="J41" s="1005" t="str">
        <f t="shared" si="2"/>
        <v>CHYBNÁ CENA</v>
      </c>
      <c r="K41" s="347"/>
      <c r="L41" s="399"/>
      <c r="M41" s="399"/>
      <c r="N41" s="399"/>
    </row>
    <row r="42" spans="1:14" s="113" customFormat="1">
      <c r="A42" s="371" t="s">
        <v>4365</v>
      </c>
      <c r="B42" s="372" t="s">
        <v>4366</v>
      </c>
      <c r="C42" s="374" t="s">
        <v>4367</v>
      </c>
      <c r="D42" s="400" t="s">
        <v>3792</v>
      </c>
      <c r="E42" s="376">
        <v>4</v>
      </c>
      <c r="F42" s="994"/>
      <c r="G42" s="401">
        <f t="shared" si="1"/>
        <v>0</v>
      </c>
      <c r="H42" s="374"/>
      <c r="I42" s="400"/>
      <c r="J42" s="1005" t="str">
        <f t="shared" si="2"/>
        <v>CHYBNÁ CENA</v>
      </c>
      <c r="K42" s="347"/>
      <c r="L42" s="399"/>
      <c r="M42" s="399"/>
      <c r="N42" s="399"/>
    </row>
    <row r="43" spans="1:14" s="113" customFormat="1">
      <c r="A43" s="371" t="s">
        <v>4368</v>
      </c>
      <c r="B43" s="372" t="s">
        <v>4369</v>
      </c>
      <c r="C43" s="374" t="s">
        <v>4370</v>
      </c>
      <c r="D43" s="400" t="s">
        <v>3792</v>
      </c>
      <c r="E43" s="376">
        <v>2</v>
      </c>
      <c r="F43" s="994"/>
      <c r="G43" s="401">
        <f t="shared" si="1"/>
        <v>0</v>
      </c>
      <c r="H43" s="374"/>
      <c r="I43" s="400"/>
      <c r="J43" s="1005" t="str">
        <f t="shared" si="2"/>
        <v>CHYBNÁ CENA</v>
      </c>
      <c r="K43" s="347"/>
      <c r="L43" s="399"/>
      <c r="M43" s="399"/>
      <c r="N43" s="399"/>
    </row>
    <row r="44" spans="1:14" s="113" customFormat="1">
      <c r="A44" s="371" t="s">
        <v>4371</v>
      </c>
      <c r="B44" s="372" t="s">
        <v>4372</v>
      </c>
      <c r="C44" s="374" t="s">
        <v>4373</v>
      </c>
      <c r="D44" s="400" t="s">
        <v>3792</v>
      </c>
      <c r="E44" s="376">
        <v>937</v>
      </c>
      <c r="F44" s="994"/>
      <c r="G44" s="401">
        <f t="shared" si="1"/>
        <v>0</v>
      </c>
      <c r="H44" s="374"/>
      <c r="I44" s="400"/>
      <c r="J44" s="1005" t="str">
        <f t="shared" si="2"/>
        <v>CHYBNÁ CENA</v>
      </c>
      <c r="K44" s="347"/>
      <c r="L44" s="399"/>
      <c r="M44" s="399"/>
      <c r="N44" s="399"/>
    </row>
    <row r="45" spans="1:14" s="113" customFormat="1">
      <c r="A45" s="371" t="s">
        <v>4374</v>
      </c>
      <c r="B45" s="372" t="s">
        <v>4375</v>
      </c>
      <c r="C45" s="374" t="s">
        <v>4376</v>
      </c>
      <c r="D45" s="400" t="s">
        <v>3792</v>
      </c>
      <c r="E45" s="376">
        <v>10</v>
      </c>
      <c r="F45" s="994"/>
      <c r="G45" s="401">
        <f t="shared" si="1"/>
        <v>0</v>
      </c>
      <c r="H45" s="374"/>
      <c r="I45" s="400"/>
      <c r="J45" s="1005" t="str">
        <f t="shared" si="2"/>
        <v>CHYBNÁ CENA</v>
      </c>
      <c r="K45" s="347"/>
      <c r="L45" s="399"/>
      <c r="M45" s="399"/>
      <c r="N45" s="399"/>
    </row>
    <row r="46" spans="1:14" s="113" customFormat="1">
      <c r="A46" s="371" t="s">
        <v>4377</v>
      </c>
      <c r="B46" s="372" t="s">
        <v>4378</v>
      </c>
      <c r="C46" s="374" t="s">
        <v>4379</v>
      </c>
      <c r="D46" s="400" t="s">
        <v>4492</v>
      </c>
      <c r="E46" s="376">
        <v>135</v>
      </c>
      <c r="F46" s="994"/>
      <c r="G46" s="401">
        <f t="shared" si="1"/>
        <v>0</v>
      </c>
      <c r="H46" s="374"/>
      <c r="I46" s="400"/>
      <c r="J46" s="1005" t="str">
        <f t="shared" si="2"/>
        <v>CHYBNÁ CENA</v>
      </c>
      <c r="K46" s="347"/>
      <c r="L46" s="399"/>
      <c r="M46" s="399"/>
      <c r="N46" s="399"/>
    </row>
    <row r="47" spans="1:14" s="113" customFormat="1">
      <c r="A47" s="371" t="s">
        <v>4380</v>
      </c>
      <c r="B47" s="372" t="s">
        <v>4381</v>
      </c>
      <c r="C47" s="374" t="s">
        <v>4382</v>
      </c>
      <c r="D47" s="400" t="s">
        <v>4492</v>
      </c>
      <c r="E47" s="376">
        <v>451</v>
      </c>
      <c r="F47" s="994"/>
      <c r="G47" s="401">
        <f t="shared" si="1"/>
        <v>0</v>
      </c>
      <c r="H47" s="374"/>
      <c r="I47" s="400"/>
      <c r="J47" s="1005" t="str">
        <f t="shared" si="2"/>
        <v>CHYBNÁ CENA</v>
      </c>
      <c r="K47" s="347"/>
      <c r="L47" s="399"/>
      <c r="M47" s="399"/>
      <c r="N47" s="399"/>
    </row>
    <row r="48" spans="1:14" s="113" customFormat="1" ht="22.5">
      <c r="A48" s="371" t="s">
        <v>4383</v>
      </c>
      <c r="B48" s="372" t="s">
        <v>4384</v>
      </c>
      <c r="C48" s="374" t="s">
        <v>4385</v>
      </c>
      <c r="D48" s="400" t="s">
        <v>3792</v>
      </c>
      <c r="E48" s="376">
        <v>4</v>
      </c>
      <c r="F48" s="994"/>
      <c r="G48" s="401">
        <f t="shared" si="1"/>
        <v>0</v>
      </c>
      <c r="H48" s="374"/>
      <c r="I48" s="400"/>
      <c r="J48" s="1005" t="str">
        <f t="shared" si="2"/>
        <v>CHYBNÁ CENA</v>
      </c>
      <c r="K48" s="347"/>
      <c r="L48" s="399"/>
      <c r="M48" s="399"/>
      <c r="N48" s="399"/>
    </row>
    <row r="49" spans="1:14" s="113" customFormat="1">
      <c r="A49" s="371" t="s">
        <v>4386</v>
      </c>
      <c r="B49" s="372" t="s">
        <v>4387</v>
      </c>
      <c r="C49" s="374" t="s">
        <v>4388</v>
      </c>
      <c r="D49" s="400" t="s">
        <v>4492</v>
      </c>
      <c r="E49" s="376">
        <v>42</v>
      </c>
      <c r="F49" s="994"/>
      <c r="G49" s="401">
        <f t="shared" si="1"/>
        <v>0</v>
      </c>
      <c r="H49" s="374"/>
      <c r="I49" s="400"/>
      <c r="J49" s="1005" t="str">
        <f t="shared" si="2"/>
        <v>CHYBNÁ CENA</v>
      </c>
      <c r="K49" s="347"/>
      <c r="L49" s="399"/>
      <c r="M49" s="399"/>
      <c r="N49" s="399"/>
    </row>
    <row r="50" spans="1:14" s="113" customFormat="1">
      <c r="A50" s="371" t="s">
        <v>4389</v>
      </c>
      <c r="B50" s="372" t="s">
        <v>4390</v>
      </c>
      <c r="C50" s="374" t="s">
        <v>4391</v>
      </c>
      <c r="D50" s="400" t="s">
        <v>4492</v>
      </c>
      <c r="E50" s="376">
        <v>6</v>
      </c>
      <c r="F50" s="994"/>
      <c r="G50" s="401">
        <f t="shared" si="1"/>
        <v>0</v>
      </c>
      <c r="H50" s="374"/>
      <c r="I50" s="400"/>
      <c r="J50" s="1005" t="str">
        <f t="shared" si="2"/>
        <v>CHYBNÁ CENA</v>
      </c>
      <c r="K50" s="347"/>
      <c r="L50" s="399"/>
      <c r="M50" s="399"/>
      <c r="N50" s="399"/>
    </row>
    <row r="51" spans="1:14" s="113" customFormat="1">
      <c r="A51" s="371" t="s">
        <v>3679</v>
      </c>
      <c r="B51" s="372" t="s">
        <v>3680</v>
      </c>
      <c r="C51" s="374" t="s">
        <v>3681</v>
      </c>
      <c r="D51" s="400" t="s">
        <v>3792</v>
      </c>
      <c r="E51" s="376">
        <v>5</v>
      </c>
      <c r="F51" s="994"/>
      <c r="G51" s="401">
        <f t="shared" si="1"/>
        <v>0</v>
      </c>
      <c r="H51" s="374"/>
      <c r="I51" s="400"/>
      <c r="J51" s="1005" t="str">
        <f t="shared" si="2"/>
        <v>CHYBNÁ CENA</v>
      </c>
      <c r="K51" s="347"/>
      <c r="L51" s="399"/>
      <c r="M51" s="399"/>
      <c r="N51" s="399"/>
    </row>
    <row r="52" spans="1:14" s="113" customFormat="1">
      <c r="A52" s="371" t="s">
        <v>3682</v>
      </c>
      <c r="B52" s="372" t="s">
        <v>3683</v>
      </c>
      <c r="C52" s="374" t="s">
        <v>3684</v>
      </c>
      <c r="D52" s="400" t="s">
        <v>3792</v>
      </c>
      <c r="E52" s="376">
        <v>8</v>
      </c>
      <c r="F52" s="994"/>
      <c r="G52" s="401">
        <f t="shared" si="1"/>
        <v>0</v>
      </c>
      <c r="H52" s="374"/>
      <c r="I52" s="400"/>
      <c r="J52" s="1005" t="str">
        <f t="shared" si="2"/>
        <v>CHYBNÁ CENA</v>
      </c>
      <c r="K52" s="347"/>
      <c r="L52" s="399"/>
      <c r="M52" s="399"/>
      <c r="N52" s="399"/>
    </row>
    <row r="53" spans="1:14" s="113" customFormat="1">
      <c r="A53" s="371" t="s">
        <v>3685</v>
      </c>
      <c r="B53" s="372" t="s">
        <v>3686</v>
      </c>
      <c r="C53" s="374" t="s">
        <v>3687</v>
      </c>
      <c r="D53" s="400" t="s">
        <v>3792</v>
      </c>
      <c r="E53" s="376">
        <v>2</v>
      </c>
      <c r="F53" s="994"/>
      <c r="G53" s="401">
        <f t="shared" si="1"/>
        <v>0</v>
      </c>
      <c r="H53" s="374"/>
      <c r="I53" s="400"/>
      <c r="J53" s="1005" t="str">
        <f t="shared" si="2"/>
        <v>CHYBNÁ CENA</v>
      </c>
      <c r="K53" s="347"/>
      <c r="L53" s="399"/>
      <c r="M53" s="399"/>
      <c r="N53" s="399"/>
    </row>
    <row r="54" spans="1:14" s="113" customFormat="1" ht="22.5">
      <c r="A54" s="371" t="s">
        <v>3688</v>
      </c>
      <c r="B54" s="372" t="s">
        <v>3689</v>
      </c>
      <c r="C54" s="374" t="s">
        <v>3690</v>
      </c>
      <c r="D54" s="400" t="s">
        <v>3792</v>
      </c>
      <c r="E54" s="376">
        <v>2</v>
      </c>
      <c r="F54" s="994"/>
      <c r="G54" s="401">
        <f t="shared" si="1"/>
        <v>0</v>
      </c>
      <c r="H54" s="374"/>
      <c r="I54" s="400"/>
      <c r="J54" s="1005" t="str">
        <f t="shared" si="2"/>
        <v>CHYBNÁ CENA</v>
      </c>
      <c r="K54" s="347"/>
      <c r="L54" s="399"/>
      <c r="M54" s="399"/>
      <c r="N54" s="399"/>
    </row>
    <row r="55" spans="1:14" s="113" customFormat="1">
      <c r="A55" s="371" t="s">
        <v>3691</v>
      </c>
      <c r="B55" s="372" t="s">
        <v>3692</v>
      </c>
      <c r="C55" s="374" t="s">
        <v>3693</v>
      </c>
      <c r="D55" s="400" t="s">
        <v>3792</v>
      </c>
      <c r="E55" s="376">
        <f>2+2</f>
        <v>4</v>
      </c>
      <c r="F55" s="994"/>
      <c r="G55" s="401">
        <f t="shared" si="1"/>
        <v>0</v>
      </c>
      <c r="H55" s="374"/>
      <c r="I55" s="400"/>
      <c r="J55" s="1005" t="str">
        <f t="shared" si="2"/>
        <v>CHYBNÁ CENA</v>
      </c>
      <c r="K55" s="347"/>
      <c r="L55" s="399"/>
      <c r="M55" s="399"/>
      <c r="N55" s="399"/>
    </row>
    <row r="56" spans="1:14" s="113" customFormat="1">
      <c r="A56" s="371" t="s">
        <v>3694</v>
      </c>
      <c r="B56" s="372" t="s">
        <v>3695</v>
      </c>
      <c r="C56" s="374" t="s">
        <v>3696</v>
      </c>
      <c r="D56" s="400" t="s">
        <v>3792</v>
      </c>
      <c r="E56" s="376">
        <v>1</v>
      </c>
      <c r="F56" s="994"/>
      <c r="G56" s="401">
        <f t="shared" si="1"/>
        <v>0</v>
      </c>
      <c r="H56" s="374"/>
      <c r="I56" s="400"/>
      <c r="J56" s="1005" t="str">
        <f t="shared" si="2"/>
        <v>CHYBNÁ CENA</v>
      </c>
      <c r="K56" s="347"/>
      <c r="L56" s="399"/>
      <c r="M56" s="399"/>
      <c r="N56" s="399"/>
    </row>
    <row r="57" spans="1:14" s="113" customFormat="1">
      <c r="A57" s="371" t="s">
        <v>3697</v>
      </c>
      <c r="B57" s="372" t="s">
        <v>3698</v>
      </c>
      <c r="C57" s="374" t="s">
        <v>3699</v>
      </c>
      <c r="D57" s="400" t="s">
        <v>3792</v>
      </c>
      <c r="E57" s="376">
        <v>1</v>
      </c>
      <c r="F57" s="994"/>
      <c r="G57" s="401">
        <f t="shared" si="1"/>
        <v>0</v>
      </c>
      <c r="H57" s="374"/>
      <c r="I57" s="400"/>
      <c r="J57" s="1005" t="str">
        <f t="shared" si="2"/>
        <v>CHYBNÁ CENA</v>
      </c>
      <c r="K57" s="347"/>
      <c r="L57" s="399"/>
      <c r="M57" s="399"/>
      <c r="N57" s="399"/>
    </row>
    <row r="58" spans="1:14" s="113" customFormat="1">
      <c r="A58" s="371" t="s">
        <v>3700</v>
      </c>
      <c r="B58" s="372" t="s">
        <v>3701</v>
      </c>
      <c r="C58" s="374" t="s">
        <v>3702</v>
      </c>
      <c r="D58" s="400" t="s">
        <v>3792</v>
      </c>
      <c r="E58" s="376">
        <v>1</v>
      </c>
      <c r="F58" s="994"/>
      <c r="G58" s="401">
        <f t="shared" si="1"/>
        <v>0</v>
      </c>
      <c r="H58" s="374"/>
      <c r="I58" s="400"/>
      <c r="J58" s="1005" t="str">
        <f t="shared" si="2"/>
        <v>CHYBNÁ CENA</v>
      </c>
      <c r="K58" s="347"/>
      <c r="L58" s="399"/>
      <c r="M58" s="399"/>
      <c r="N58" s="399"/>
    </row>
    <row r="59" spans="1:14" s="113" customFormat="1">
      <c r="A59" s="371" t="s">
        <v>3703</v>
      </c>
      <c r="B59" s="372" t="s">
        <v>3704</v>
      </c>
      <c r="C59" s="374" t="s">
        <v>3705</v>
      </c>
      <c r="D59" s="400" t="s">
        <v>3792</v>
      </c>
      <c r="E59" s="376">
        <v>2</v>
      </c>
      <c r="F59" s="994"/>
      <c r="G59" s="401">
        <f t="shared" si="1"/>
        <v>0</v>
      </c>
      <c r="H59" s="374"/>
      <c r="I59" s="400"/>
      <c r="J59" s="1005" t="str">
        <f t="shared" si="2"/>
        <v>CHYBNÁ CENA</v>
      </c>
      <c r="K59" s="347"/>
      <c r="L59" s="399"/>
      <c r="M59" s="399"/>
      <c r="N59" s="399"/>
    </row>
    <row r="60" spans="1:14" s="113" customFormat="1">
      <c r="A60" s="371" t="s">
        <v>3706</v>
      </c>
      <c r="B60" s="372" t="s">
        <v>3707</v>
      </c>
      <c r="C60" s="374" t="s">
        <v>3708</v>
      </c>
      <c r="D60" s="400" t="s">
        <v>3792</v>
      </c>
      <c r="E60" s="376">
        <v>1</v>
      </c>
      <c r="F60" s="994"/>
      <c r="G60" s="401">
        <f t="shared" si="1"/>
        <v>0</v>
      </c>
      <c r="H60" s="374"/>
      <c r="I60" s="400"/>
      <c r="J60" s="1005" t="str">
        <f t="shared" si="2"/>
        <v>CHYBNÁ CENA</v>
      </c>
      <c r="K60" s="347"/>
      <c r="L60" s="399"/>
      <c r="M60" s="399"/>
      <c r="N60" s="399"/>
    </row>
    <row r="61" spans="1:14" s="113" customFormat="1">
      <c r="A61" s="371" t="s">
        <v>3709</v>
      </c>
      <c r="B61" s="372" t="s">
        <v>3710</v>
      </c>
      <c r="C61" s="374" t="s">
        <v>3711</v>
      </c>
      <c r="D61" s="400" t="s">
        <v>3792</v>
      </c>
      <c r="E61" s="376">
        <v>1</v>
      </c>
      <c r="F61" s="994"/>
      <c r="G61" s="401">
        <f t="shared" si="1"/>
        <v>0</v>
      </c>
      <c r="H61" s="374"/>
      <c r="I61" s="400"/>
      <c r="J61" s="1005" t="str">
        <f t="shared" si="2"/>
        <v>CHYBNÁ CENA</v>
      </c>
      <c r="K61" s="347"/>
      <c r="L61" s="399"/>
      <c r="M61" s="399"/>
      <c r="N61" s="399"/>
    </row>
    <row r="62" spans="1:14" s="113" customFormat="1">
      <c r="A62" s="371" t="s">
        <v>3712</v>
      </c>
      <c r="B62" s="372" t="s">
        <v>3713</v>
      </c>
      <c r="C62" s="374" t="s">
        <v>3714</v>
      </c>
      <c r="D62" s="400" t="s">
        <v>3792</v>
      </c>
      <c r="E62" s="376">
        <v>6</v>
      </c>
      <c r="F62" s="994"/>
      <c r="G62" s="401">
        <f t="shared" si="1"/>
        <v>0</v>
      </c>
      <c r="H62" s="374"/>
      <c r="I62" s="400"/>
      <c r="J62" s="1005" t="str">
        <f t="shared" si="2"/>
        <v>CHYBNÁ CENA</v>
      </c>
      <c r="K62" s="347"/>
      <c r="L62" s="399"/>
      <c r="M62" s="399"/>
      <c r="N62" s="399"/>
    </row>
    <row r="63" spans="1:14" s="113" customFormat="1">
      <c r="A63" s="371" t="s">
        <v>3715</v>
      </c>
      <c r="B63" s="372" t="s">
        <v>3716</v>
      </c>
      <c r="C63" s="374" t="s">
        <v>3717</v>
      </c>
      <c r="D63" s="400" t="s">
        <v>3792</v>
      </c>
      <c r="E63" s="376">
        <v>2</v>
      </c>
      <c r="F63" s="994"/>
      <c r="G63" s="401">
        <f t="shared" si="1"/>
        <v>0</v>
      </c>
      <c r="H63" s="374"/>
      <c r="I63" s="400"/>
      <c r="J63" s="1005" t="str">
        <f t="shared" si="2"/>
        <v>CHYBNÁ CENA</v>
      </c>
      <c r="K63" s="347"/>
      <c r="L63" s="399"/>
      <c r="M63" s="399"/>
      <c r="N63" s="399"/>
    </row>
    <row r="64" spans="1:14" s="113" customFormat="1">
      <c r="A64" s="371" t="s">
        <v>3817</v>
      </c>
      <c r="B64" s="372" t="s">
        <v>3718</v>
      </c>
      <c r="C64" s="374" t="s">
        <v>3719</v>
      </c>
      <c r="D64" s="400" t="s">
        <v>3792</v>
      </c>
      <c r="E64" s="376">
        <v>2</v>
      </c>
      <c r="F64" s="994"/>
      <c r="G64" s="401">
        <f t="shared" si="1"/>
        <v>0</v>
      </c>
      <c r="H64" s="374"/>
      <c r="I64" s="400"/>
      <c r="J64" s="1005" t="str">
        <f t="shared" si="2"/>
        <v>CHYBNÁ CENA</v>
      </c>
      <c r="K64" s="347"/>
      <c r="L64" s="399"/>
      <c r="M64" s="399"/>
      <c r="N64" s="399"/>
    </row>
    <row r="65" spans="1:14" s="113" customFormat="1">
      <c r="A65" s="371" t="s">
        <v>3823</v>
      </c>
      <c r="B65" s="372" t="s">
        <v>3720</v>
      </c>
      <c r="C65" s="374" t="s">
        <v>3721</v>
      </c>
      <c r="D65" s="400" t="s">
        <v>3792</v>
      </c>
      <c r="E65" s="376">
        <v>1</v>
      </c>
      <c r="F65" s="994"/>
      <c r="G65" s="401">
        <f t="shared" si="1"/>
        <v>0</v>
      </c>
      <c r="H65" s="374"/>
      <c r="I65" s="400"/>
      <c r="J65" s="1005" t="str">
        <f t="shared" si="2"/>
        <v>CHYBNÁ CENA</v>
      </c>
      <c r="K65" s="347"/>
      <c r="L65" s="399"/>
      <c r="M65" s="399"/>
      <c r="N65" s="399"/>
    </row>
    <row r="66" spans="1:14" s="113" customFormat="1">
      <c r="A66" s="371" t="s">
        <v>2232</v>
      </c>
      <c r="B66" s="372" t="s">
        <v>3722</v>
      </c>
      <c r="C66" s="374" t="s">
        <v>3723</v>
      </c>
      <c r="D66" s="400" t="s">
        <v>3792</v>
      </c>
      <c r="E66" s="376">
        <v>1</v>
      </c>
      <c r="F66" s="994"/>
      <c r="G66" s="401">
        <f t="shared" si="1"/>
        <v>0</v>
      </c>
      <c r="H66" s="374"/>
      <c r="I66" s="400"/>
      <c r="J66" s="1005" t="str">
        <f t="shared" si="2"/>
        <v>CHYBNÁ CENA</v>
      </c>
      <c r="K66" s="347"/>
      <c r="L66" s="399"/>
      <c r="M66" s="399"/>
      <c r="N66" s="399"/>
    </row>
    <row r="67" spans="1:14" s="113" customFormat="1">
      <c r="A67" s="371" t="s">
        <v>267</v>
      </c>
      <c r="B67" s="372" t="s">
        <v>3724</v>
      </c>
      <c r="C67" s="374" t="s">
        <v>3725</v>
      </c>
      <c r="D67" s="400" t="s">
        <v>3792</v>
      </c>
      <c r="E67" s="376">
        <v>28</v>
      </c>
      <c r="F67" s="994"/>
      <c r="G67" s="401">
        <f t="shared" si="1"/>
        <v>0</v>
      </c>
      <c r="H67" s="374"/>
      <c r="I67" s="400"/>
      <c r="J67" s="1005" t="str">
        <f t="shared" si="2"/>
        <v>CHYBNÁ CENA</v>
      </c>
      <c r="K67" s="347"/>
      <c r="L67" s="399"/>
      <c r="M67" s="399"/>
      <c r="N67" s="399"/>
    </row>
    <row r="68" spans="1:14" s="113" customFormat="1">
      <c r="A68" s="371" t="s">
        <v>3726</v>
      </c>
      <c r="B68" s="372" t="s">
        <v>3727</v>
      </c>
      <c r="C68" s="374" t="s">
        <v>3728</v>
      </c>
      <c r="D68" s="400" t="s">
        <v>1751</v>
      </c>
      <c r="E68" s="376">
        <v>124</v>
      </c>
      <c r="F68" s="994"/>
      <c r="G68" s="401">
        <f t="shared" si="1"/>
        <v>0</v>
      </c>
      <c r="H68" s="374"/>
      <c r="I68" s="400"/>
      <c r="J68" s="1005" t="str">
        <f t="shared" si="2"/>
        <v>CHYBNÁ CENA</v>
      </c>
      <c r="K68" s="347"/>
      <c r="L68" s="399"/>
      <c r="M68" s="399"/>
      <c r="N68" s="399"/>
    </row>
    <row r="69" spans="1:14" s="113" customFormat="1">
      <c r="A69" s="371" t="s">
        <v>3729</v>
      </c>
      <c r="B69" s="372" t="s">
        <v>3730</v>
      </c>
      <c r="C69" s="374" t="s">
        <v>3731</v>
      </c>
      <c r="D69" s="400" t="s">
        <v>3792</v>
      </c>
      <c r="E69" s="376">
        <v>1</v>
      </c>
      <c r="F69" s="994"/>
      <c r="G69" s="401">
        <f t="shared" ref="G69:G74" si="3">E69*F69</f>
        <v>0</v>
      </c>
      <c r="H69" s="374"/>
      <c r="I69" s="400"/>
      <c r="J69" s="1005" t="str">
        <f t="shared" si="2"/>
        <v>CHYBNÁ CENA</v>
      </c>
      <c r="K69" s="347"/>
      <c r="L69" s="399"/>
      <c r="M69" s="399"/>
      <c r="N69" s="399"/>
    </row>
    <row r="70" spans="1:14" s="113" customFormat="1">
      <c r="A70" s="371" t="s">
        <v>3732</v>
      </c>
      <c r="B70" s="372" t="s">
        <v>3733</v>
      </c>
      <c r="C70" s="374" t="s">
        <v>3734</v>
      </c>
      <c r="D70" s="400" t="s">
        <v>4492</v>
      </c>
      <c r="E70" s="376">
        <v>71</v>
      </c>
      <c r="F70" s="994"/>
      <c r="G70" s="401">
        <f t="shared" si="3"/>
        <v>0</v>
      </c>
      <c r="H70" s="374"/>
      <c r="I70" s="400"/>
      <c r="J70" s="1005" t="str">
        <f t="shared" si="2"/>
        <v>CHYBNÁ CENA</v>
      </c>
      <c r="K70" s="347"/>
      <c r="L70" s="399"/>
      <c r="M70" s="399"/>
      <c r="N70" s="399"/>
    </row>
    <row r="71" spans="1:14" s="113" customFormat="1">
      <c r="A71" s="371" t="s">
        <v>3735</v>
      </c>
      <c r="B71" s="372" t="s">
        <v>3736</v>
      </c>
      <c r="C71" s="374" t="s">
        <v>3737</v>
      </c>
      <c r="D71" s="400" t="s">
        <v>1751</v>
      </c>
      <c r="E71" s="376">
        <v>14</v>
      </c>
      <c r="F71" s="994"/>
      <c r="G71" s="401">
        <f t="shared" si="3"/>
        <v>0</v>
      </c>
      <c r="H71" s="374"/>
      <c r="I71" s="400"/>
      <c r="J71" s="1005" t="str">
        <f t="shared" si="2"/>
        <v>CHYBNÁ CENA</v>
      </c>
      <c r="K71" s="347"/>
      <c r="L71" s="399"/>
      <c r="M71" s="399"/>
      <c r="N71" s="399"/>
    </row>
    <row r="72" spans="1:14" s="113" customFormat="1">
      <c r="A72" s="371" t="s">
        <v>3738</v>
      </c>
      <c r="B72" s="372" t="s">
        <v>3739</v>
      </c>
      <c r="C72" s="374" t="s">
        <v>3740</v>
      </c>
      <c r="D72" s="400" t="s">
        <v>3741</v>
      </c>
      <c r="E72" s="376">
        <v>1</v>
      </c>
      <c r="F72" s="994"/>
      <c r="G72" s="401">
        <f t="shared" si="3"/>
        <v>0</v>
      </c>
      <c r="H72" s="374"/>
      <c r="I72" s="400"/>
      <c r="J72" s="1005" t="str">
        <f t="shared" si="2"/>
        <v>CHYBNÁ CENA</v>
      </c>
      <c r="K72" s="347"/>
      <c r="L72" s="399"/>
      <c r="M72" s="399"/>
      <c r="N72" s="399"/>
    </row>
    <row r="73" spans="1:14" s="113" customFormat="1">
      <c r="A73" s="371" t="s">
        <v>3742</v>
      </c>
      <c r="B73" s="372" t="s">
        <v>3743</v>
      </c>
      <c r="C73" s="374" t="s">
        <v>3744</v>
      </c>
      <c r="D73" s="400" t="s">
        <v>3741</v>
      </c>
      <c r="E73" s="376">
        <v>1</v>
      </c>
      <c r="F73" s="994"/>
      <c r="G73" s="401">
        <f t="shared" si="3"/>
        <v>0</v>
      </c>
      <c r="H73" s="374"/>
      <c r="I73" s="400"/>
      <c r="J73" s="1005" t="str">
        <f t="shared" si="2"/>
        <v>CHYBNÁ CENA</v>
      </c>
      <c r="K73" s="347"/>
      <c r="L73" s="399"/>
      <c r="M73" s="399"/>
      <c r="N73" s="399"/>
    </row>
    <row r="74" spans="1:14" s="113" customFormat="1">
      <c r="A74" s="697" t="s">
        <v>3745</v>
      </c>
      <c r="B74" s="726" t="s">
        <v>3746</v>
      </c>
      <c r="C74" s="417" t="s">
        <v>3747</v>
      </c>
      <c r="D74" s="699" t="s">
        <v>3741</v>
      </c>
      <c r="E74" s="700">
        <v>1</v>
      </c>
      <c r="F74" s="996"/>
      <c r="G74" s="701">
        <f t="shared" si="3"/>
        <v>0</v>
      </c>
      <c r="H74" s="417"/>
      <c r="I74" s="699"/>
      <c r="J74" s="1005" t="str">
        <f t="shared" si="2"/>
        <v>CHYBNÁ CENA</v>
      </c>
      <c r="K74" s="347"/>
      <c r="L74" s="399"/>
      <c r="M74" s="399"/>
      <c r="N74" s="399"/>
    </row>
    <row r="76" spans="1:14" s="273" customFormat="1" ht="13.5" thickBot="1">
      <c r="A76" s="405"/>
      <c r="B76" s="406"/>
      <c r="C76" s="407" t="s">
        <v>2956</v>
      </c>
      <c r="D76" s="405"/>
      <c r="E76" s="409"/>
      <c r="F76" s="410"/>
      <c r="G76" s="431">
        <f>SUM(G7:G74)</f>
        <v>0</v>
      </c>
      <c r="H76" s="408"/>
      <c r="I76" s="408"/>
    </row>
    <row r="77" spans="1:14" ht="13.5" thickBot="1">
      <c r="A77" s="1304" t="s">
        <v>45</v>
      </c>
      <c r="B77" s="1305"/>
      <c r="C77" s="1305"/>
      <c r="D77" s="1305"/>
      <c r="E77" s="1305"/>
      <c r="F77" s="1305"/>
      <c r="G77" s="1305"/>
      <c r="H77" s="1305"/>
      <c r="I77" s="1306"/>
    </row>
    <row r="80" spans="1:14">
      <c r="F80" s="1006" t="s">
        <v>245</v>
      </c>
      <c r="G80" s="1007">
        <f>COUNTIF(G6:G75,"&lt;=0")</f>
        <v>67</v>
      </c>
    </row>
  </sheetData>
  <sheetProtection selectLockedCells="1"/>
  <mergeCells count="13">
    <mergeCell ref="A1:B1"/>
    <mergeCell ref="C1:I1"/>
    <mergeCell ref="A2:B2"/>
    <mergeCell ref="C2:F2"/>
    <mergeCell ref="E4:E5"/>
    <mergeCell ref="F4:G4"/>
    <mergeCell ref="I4:I5"/>
    <mergeCell ref="A77:I77"/>
    <mergeCell ref="A3:I3"/>
    <mergeCell ref="A4:A5"/>
    <mergeCell ref="C4:C5"/>
    <mergeCell ref="D4:D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selection activeCell="I2" sqref="I2"/>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13" t="s">
        <v>2563</v>
      </c>
      <c r="B1" s="1314"/>
      <c r="C1" s="1315" t="s">
        <v>1363</v>
      </c>
      <c r="D1" s="1316"/>
      <c r="E1" s="1316"/>
      <c r="F1" s="1316"/>
      <c r="G1" s="1317"/>
      <c r="H1" s="1317"/>
      <c r="I1" s="1318"/>
      <c r="K1" s="8"/>
      <c r="L1" s="8"/>
    </row>
    <row r="2" spans="1:12" ht="30" customHeight="1" thickBot="1">
      <c r="A2" s="1319" t="s">
        <v>2564</v>
      </c>
      <c r="B2" s="1320"/>
      <c r="C2" s="1321" t="s">
        <v>3780</v>
      </c>
      <c r="D2" s="1322"/>
      <c r="E2" s="1322"/>
      <c r="F2" s="1322"/>
      <c r="G2" s="828" t="s">
        <v>2566</v>
      </c>
      <c r="H2" s="945"/>
      <c r="I2" s="1347" t="s">
        <v>4573</v>
      </c>
      <c r="K2" s="8"/>
      <c r="L2" s="8"/>
    </row>
    <row r="3" spans="1:12" ht="16.5" customHeight="1" thickBot="1">
      <c r="A3" s="1323" t="s">
        <v>2567</v>
      </c>
      <c r="B3" s="1324"/>
      <c r="C3" s="1324"/>
      <c r="D3" s="1324"/>
      <c r="E3" s="1324"/>
      <c r="F3" s="1324"/>
      <c r="G3" s="1324"/>
      <c r="H3" s="1324"/>
      <c r="I3" s="1325"/>
      <c r="K3" s="8"/>
      <c r="L3" s="8"/>
    </row>
    <row r="4" spans="1:12" ht="25.5" customHeight="1">
      <c r="A4" s="1281" t="s">
        <v>2568</v>
      </c>
      <c r="B4" s="216" t="s">
        <v>2569</v>
      </c>
      <c r="C4" s="1283" t="s">
        <v>2570</v>
      </c>
      <c r="D4" s="1285" t="s">
        <v>2571</v>
      </c>
      <c r="E4" s="1285" t="s">
        <v>2572</v>
      </c>
      <c r="F4" s="1296" t="s">
        <v>2573</v>
      </c>
      <c r="G4" s="1297"/>
      <c r="H4" s="1285" t="s">
        <v>3789</v>
      </c>
      <c r="I4" s="1301" t="s">
        <v>2574</v>
      </c>
      <c r="K4" s="8"/>
      <c r="L4" s="8"/>
    </row>
    <row r="5" spans="1:12" ht="29.85" customHeight="1" thickBot="1">
      <c r="A5" s="1282"/>
      <c r="B5" s="4" t="s">
        <v>2575</v>
      </c>
      <c r="C5" s="1284"/>
      <c r="D5" s="1286"/>
      <c r="E5" s="1286"/>
      <c r="F5" s="5" t="s">
        <v>2576</v>
      </c>
      <c r="G5" s="724" t="s">
        <v>4447</v>
      </c>
      <c r="H5" s="1303"/>
      <c r="I5" s="1302"/>
      <c r="J5" s="1008" t="s">
        <v>694</v>
      </c>
      <c r="K5" s="8"/>
      <c r="L5" s="8"/>
    </row>
    <row r="6" spans="1:12">
      <c r="A6" s="702" t="s">
        <v>2565</v>
      </c>
      <c r="B6" s="703" t="s">
        <v>2565</v>
      </c>
      <c r="C6" s="704" t="s">
        <v>2565</v>
      </c>
      <c r="D6" s="703"/>
      <c r="E6" s="829"/>
      <c r="F6" s="1036"/>
      <c r="G6" s="364"/>
      <c r="H6" s="704"/>
      <c r="I6" s="830" t="s">
        <v>2565</v>
      </c>
      <c r="J6" s="1005" t="str">
        <f t="shared" ref="J6:J13" si="0">IF((ISBLANK(D6)),"",IF(G6&lt;=0,"CHYBNÁ CENA",""))</f>
        <v/>
      </c>
    </row>
    <row r="7" spans="1:12">
      <c r="A7" s="831"/>
      <c r="B7" s="832"/>
      <c r="C7" s="832"/>
      <c r="D7" s="832"/>
      <c r="E7" s="832"/>
      <c r="F7" s="1037"/>
      <c r="G7" s="832"/>
      <c r="H7" s="832"/>
      <c r="I7" s="833"/>
      <c r="J7" s="1005" t="str">
        <f t="shared" si="0"/>
        <v/>
      </c>
    </row>
    <row r="8" spans="1:12" ht="25.5">
      <c r="A8" s="16" t="s">
        <v>1779</v>
      </c>
      <c r="B8" s="17"/>
      <c r="C8" s="27" t="s">
        <v>3748</v>
      </c>
      <c r="D8" s="17" t="s">
        <v>3792</v>
      </c>
      <c r="E8" s="19">
        <v>41</v>
      </c>
      <c r="F8" s="1024"/>
      <c r="G8" s="20">
        <f t="shared" ref="G8:G13" si="1">E8*F8</f>
        <v>0</v>
      </c>
      <c r="H8" s="27" t="s">
        <v>3781</v>
      </c>
      <c r="I8" s="21"/>
      <c r="J8" s="1005" t="str">
        <f t="shared" si="0"/>
        <v>CHYBNÁ CENA</v>
      </c>
    </row>
    <row r="9" spans="1:12" ht="25.5">
      <c r="A9" s="16" t="s">
        <v>4793</v>
      </c>
      <c r="B9" s="17"/>
      <c r="C9" s="27" t="s">
        <v>3749</v>
      </c>
      <c r="D9" s="17" t="s">
        <v>3792</v>
      </c>
      <c r="E9" s="19">
        <v>8</v>
      </c>
      <c r="F9" s="1024"/>
      <c r="G9" s="20">
        <f t="shared" si="1"/>
        <v>0</v>
      </c>
      <c r="H9" s="27" t="s">
        <v>3781</v>
      </c>
      <c r="I9" s="21"/>
      <c r="J9" s="1005" t="str">
        <f t="shared" si="0"/>
        <v>CHYBNÁ CENA</v>
      </c>
    </row>
    <row r="10" spans="1:12">
      <c r="A10" s="16" t="s">
        <v>4183</v>
      </c>
      <c r="B10" s="17"/>
      <c r="C10" s="27" t="s">
        <v>3750</v>
      </c>
      <c r="D10" s="17" t="s">
        <v>3792</v>
      </c>
      <c r="E10" s="19">
        <v>49</v>
      </c>
      <c r="F10" s="1024"/>
      <c r="G10" s="20">
        <f t="shared" si="1"/>
        <v>0</v>
      </c>
      <c r="H10" s="27" t="s">
        <v>3782</v>
      </c>
      <c r="I10" s="21"/>
      <c r="J10" s="1005" t="str">
        <f t="shared" si="0"/>
        <v>CHYBNÁ CENA</v>
      </c>
    </row>
    <row r="11" spans="1:12">
      <c r="A11" s="16" t="s">
        <v>4462</v>
      </c>
      <c r="B11" s="17"/>
      <c r="C11" s="27" t="s">
        <v>3751</v>
      </c>
      <c r="D11" s="17" t="s">
        <v>3792</v>
      </c>
      <c r="E11" s="19">
        <v>1</v>
      </c>
      <c r="F11" s="1024"/>
      <c r="G11" s="20">
        <f t="shared" si="1"/>
        <v>0</v>
      </c>
      <c r="H11" s="27" t="s">
        <v>3782</v>
      </c>
      <c r="I11" s="21"/>
      <c r="J11" s="1005" t="str">
        <f t="shared" si="0"/>
        <v>CHYBNÁ CENA</v>
      </c>
    </row>
    <row r="12" spans="1:12">
      <c r="A12" s="16" t="s">
        <v>3388</v>
      </c>
      <c r="B12" s="17"/>
      <c r="C12" s="27" t="s">
        <v>3752</v>
      </c>
      <c r="D12" s="17" t="s">
        <v>3792</v>
      </c>
      <c r="E12" s="19">
        <v>1</v>
      </c>
      <c r="F12" s="1024"/>
      <c r="G12" s="20">
        <f t="shared" si="1"/>
        <v>0</v>
      </c>
      <c r="H12" s="27" t="s">
        <v>3782</v>
      </c>
      <c r="I12" s="21"/>
      <c r="J12" s="1005" t="str">
        <f t="shared" si="0"/>
        <v>CHYBNÁ CENA</v>
      </c>
    </row>
    <row r="13" spans="1:12">
      <c r="A13" s="16"/>
      <c r="B13" s="17"/>
      <c r="C13" s="27" t="s">
        <v>3783</v>
      </c>
      <c r="D13" s="17" t="s">
        <v>3792</v>
      </c>
      <c r="E13" s="19">
        <v>1</v>
      </c>
      <c r="F13" s="1024"/>
      <c r="G13" s="20">
        <f t="shared" si="1"/>
        <v>0</v>
      </c>
      <c r="H13" s="27"/>
      <c r="I13" s="21"/>
      <c r="J13" s="1005" t="str">
        <f t="shared" si="0"/>
        <v>CHYBNÁ CENA</v>
      </c>
    </row>
    <row r="15" spans="1:12" s="273" customFormat="1" ht="13.5" thickBot="1">
      <c r="A15" s="405"/>
      <c r="B15" s="406"/>
      <c r="C15" s="407" t="s">
        <v>2956</v>
      </c>
      <c r="D15" s="405"/>
      <c r="E15" s="409"/>
      <c r="F15" s="410"/>
      <c r="G15" s="431">
        <f>SUM(G7:G13)</f>
        <v>0</v>
      </c>
      <c r="H15" s="408"/>
      <c r="I15" s="408"/>
    </row>
    <row r="16" spans="1:12" ht="13.5" thickBot="1">
      <c r="A16" s="1304" t="s">
        <v>45</v>
      </c>
      <c r="B16" s="1305"/>
      <c r="C16" s="1305"/>
      <c r="D16" s="1305"/>
      <c r="E16" s="1305"/>
      <c r="F16" s="1305"/>
      <c r="G16" s="1305"/>
      <c r="H16" s="1305"/>
      <c r="I16" s="1306"/>
    </row>
    <row r="19" spans="6:7">
      <c r="F19" s="1006" t="s">
        <v>245</v>
      </c>
      <c r="G19" s="1007">
        <f>COUNTIF(G6:G13,"&lt;=0")</f>
        <v>6</v>
      </c>
    </row>
  </sheetData>
  <sheetProtection selectLockedCells="1"/>
  <mergeCells count="13">
    <mergeCell ref="A16:I16"/>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6" activePane="bottomLeft" state="frozen"/>
      <selection pane="bottomLeft" activeCell="I2" sqref="I2"/>
    </sheetView>
  </sheetViews>
  <sheetFormatPr defaultRowHeight="12.75"/>
  <cols>
    <col min="1" max="1" width="10.5703125" style="170" customWidth="1"/>
    <col min="2" max="2" width="18.7109375" style="170" customWidth="1"/>
    <col min="3" max="3" width="40.7109375" style="170" customWidth="1"/>
    <col min="4" max="4" width="9.5703125" style="209" customWidth="1"/>
    <col min="5" max="5" width="16.5703125" style="209" customWidth="1"/>
    <col min="6" max="6" width="15.28515625" style="209" customWidth="1"/>
    <col min="7" max="7" width="17.28515625" style="170" customWidth="1"/>
    <col min="8" max="8" width="25.42578125" style="170" customWidth="1"/>
    <col min="9" max="9" width="25.140625" style="170" customWidth="1"/>
    <col min="10" max="10" width="22.140625" style="170" customWidth="1"/>
    <col min="11" max="16384" width="9.140625" style="170"/>
  </cols>
  <sheetData>
    <row r="1" spans="1:10" customFormat="1" ht="31.5" customHeight="1" thickBot="1">
      <c r="A1" s="1287" t="s">
        <v>2563</v>
      </c>
      <c r="B1" s="1288"/>
      <c r="C1" s="1289" t="s">
        <v>1363</v>
      </c>
      <c r="D1" s="1290"/>
      <c r="E1" s="1290"/>
      <c r="F1" s="1290"/>
      <c r="G1" s="1291"/>
      <c r="H1" s="1291"/>
      <c r="I1" s="1291"/>
    </row>
    <row r="2" spans="1:10" customFormat="1" ht="30" customHeight="1" thickBot="1">
      <c r="A2" s="1292" t="s">
        <v>2564</v>
      </c>
      <c r="B2" s="1293"/>
      <c r="C2" s="1289" t="s">
        <v>4420</v>
      </c>
      <c r="D2" s="1290"/>
      <c r="E2" s="1290"/>
      <c r="F2" s="1290"/>
      <c r="G2" s="2" t="s">
        <v>2566</v>
      </c>
      <c r="H2" s="944"/>
      <c r="I2" s="1340" t="s">
        <v>3066</v>
      </c>
    </row>
    <row r="3" spans="1:10" customFormat="1" ht="16.5" customHeight="1" thickBot="1">
      <c r="A3" s="1294" t="s">
        <v>2567</v>
      </c>
      <c r="B3" s="1290"/>
      <c r="C3" s="1290"/>
      <c r="D3" s="1290"/>
      <c r="E3" s="1290"/>
      <c r="F3" s="1290"/>
      <c r="G3" s="1290"/>
      <c r="H3" s="1290"/>
      <c r="I3" s="1295"/>
    </row>
    <row r="4" spans="1:10" customFormat="1" ht="25.5" customHeight="1">
      <c r="A4" s="1281" t="s">
        <v>2568</v>
      </c>
      <c r="B4" s="216" t="s">
        <v>2569</v>
      </c>
      <c r="C4" s="1283" t="s">
        <v>2570</v>
      </c>
      <c r="D4" s="1285" t="s">
        <v>2571</v>
      </c>
      <c r="E4" s="1285" t="s">
        <v>2572</v>
      </c>
      <c r="F4" s="1296" t="s">
        <v>2573</v>
      </c>
      <c r="G4" s="1297"/>
      <c r="H4" s="1285" t="s">
        <v>3789</v>
      </c>
      <c r="I4" s="1301" t="s">
        <v>2574</v>
      </c>
    </row>
    <row r="5" spans="1:10" customFormat="1" ht="29.85" customHeight="1" thickBot="1">
      <c r="A5" s="1282"/>
      <c r="B5" s="4" t="s">
        <v>2575</v>
      </c>
      <c r="C5" s="1284"/>
      <c r="D5" s="1286"/>
      <c r="E5" s="1286"/>
      <c r="F5" s="5" t="s">
        <v>2576</v>
      </c>
      <c r="G5" s="724" t="s">
        <v>4447</v>
      </c>
      <c r="H5" s="1303"/>
      <c r="I5" s="1302"/>
      <c r="J5" s="1008" t="s">
        <v>694</v>
      </c>
    </row>
    <row r="6" spans="1:10" s="798" customFormat="1" ht="29.85" customHeight="1" thickBot="1">
      <c r="A6" s="791"/>
      <c r="B6" s="792"/>
      <c r="C6" s="797" t="s">
        <v>4580</v>
      </c>
      <c r="D6" s="794"/>
      <c r="E6" s="794"/>
      <c r="F6" s="1029"/>
      <c r="G6" s="795">
        <f>SUM(G7)</f>
        <v>0</v>
      </c>
      <c r="H6" s="793"/>
      <c r="I6" s="796"/>
      <c r="J6" s="1005" t="str">
        <f t="shared" ref="J6:J69" si="0">IF((ISBLANK(D6)),"",IF(G6&lt;=0,"CHYBNÁ CENA",""))</f>
        <v/>
      </c>
    </row>
    <row r="7" spans="1:10" s="177" customFormat="1" ht="18">
      <c r="A7" s="171"/>
      <c r="B7" s="172"/>
      <c r="C7" s="173" t="s">
        <v>787</v>
      </c>
      <c r="D7" s="172"/>
      <c r="E7" s="172"/>
      <c r="F7" s="1030"/>
      <c r="G7" s="175">
        <f>SUM(G8+G76+G93+G113+G151+G160+G192+G209)</f>
        <v>0</v>
      </c>
      <c r="H7" s="174"/>
      <c r="I7" s="176"/>
      <c r="J7" s="1005" t="str">
        <f t="shared" si="0"/>
        <v/>
      </c>
    </row>
    <row r="8" spans="1:10" s="177" customFormat="1" ht="18">
      <c r="A8" s="178"/>
      <c r="B8" s="179"/>
      <c r="C8" s="180" t="s">
        <v>75</v>
      </c>
      <c r="D8" s="179"/>
      <c r="E8" s="179"/>
      <c r="F8" s="1031"/>
      <c r="G8" s="182">
        <f>SUM(G9:G75)</f>
        <v>0</v>
      </c>
      <c r="H8" s="181"/>
      <c r="I8" s="183"/>
      <c r="J8" s="1005" t="str">
        <f t="shared" si="0"/>
        <v/>
      </c>
    </row>
    <row r="9" spans="1:10" ht="24">
      <c r="A9" s="966">
        <v>1</v>
      </c>
      <c r="B9" s="967" t="s">
        <v>76</v>
      </c>
      <c r="C9" s="968" t="s">
        <v>77</v>
      </c>
      <c r="D9" s="1266" t="s">
        <v>1751</v>
      </c>
      <c r="E9" s="1267">
        <v>276.10000000000002</v>
      </c>
      <c r="F9" s="1268"/>
      <c r="G9" s="1269">
        <f>E9*F9</f>
        <v>0</v>
      </c>
      <c r="H9" s="969"/>
      <c r="I9" s="970" t="s">
        <v>2565</v>
      </c>
      <c r="J9" s="1005" t="str">
        <f t="shared" si="0"/>
        <v>CHYBNÁ CENA</v>
      </c>
    </row>
    <row r="10" spans="1:10" ht="57.75" customHeight="1">
      <c r="A10" s="971"/>
      <c r="B10" s="972" t="s">
        <v>78</v>
      </c>
      <c r="C10" s="1328" t="s">
        <v>4851</v>
      </c>
      <c r="D10" s="1329"/>
      <c r="E10" s="1329"/>
      <c r="F10" s="1329"/>
      <c r="G10" s="1330"/>
      <c r="H10" s="973"/>
      <c r="I10" s="974" t="s">
        <v>2565</v>
      </c>
      <c r="J10" s="1005" t="str">
        <f t="shared" si="0"/>
        <v/>
      </c>
    </row>
    <row r="11" spans="1:10">
      <c r="A11" s="971"/>
      <c r="B11" s="975"/>
      <c r="C11" s="976"/>
      <c r="D11" s="976"/>
      <c r="E11" s="976"/>
      <c r="F11" s="976"/>
      <c r="G11" s="976"/>
      <c r="H11" s="973"/>
      <c r="I11" s="974"/>
      <c r="J11" s="1005" t="str">
        <f t="shared" si="0"/>
        <v/>
      </c>
    </row>
    <row r="12" spans="1:10" ht="22.5">
      <c r="A12" s="977"/>
      <c r="B12" s="978" t="str">
        <f>IF(AND(B11&lt;&gt;"Výkaz výměr:",C11=""),"Výkaz výměr:","")</f>
        <v>Výkaz výměr:</v>
      </c>
      <c r="C12" s="979" t="s">
        <v>79</v>
      </c>
      <c r="D12" s="980"/>
      <c r="E12" s="1270">
        <v>276.10000000000002</v>
      </c>
      <c r="F12" s="981"/>
      <c r="G12" s="982"/>
      <c r="H12" s="973"/>
      <c r="I12" s="974"/>
      <c r="J12" s="1005" t="str">
        <f t="shared" si="0"/>
        <v/>
      </c>
    </row>
    <row r="13" spans="1:10">
      <c r="A13" s="983"/>
      <c r="B13" s="984" t="str">
        <f>IF(AND(B12&lt;&gt;"Výkaz výměr:",C12=""),"Výkaz výměr:","")</f>
        <v/>
      </c>
      <c r="C13" s="985" t="s">
        <v>80</v>
      </c>
      <c r="D13" s="986"/>
      <c r="E13" s="1271">
        <v>0</v>
      </c>
      <c r="F13" s="987"/>
      <c r="G13" s="988"/>
      <c r="H13" s="965"/>
      <c r="I13" s="989"/>
      <c r="J13" s="1005" t="str">
        <f t="shared" si="0"/>
        <v/>
      </c>
    </row>
    <row r="14" spans="1:10" ht="24">
      <c r="A14" s="966">
        <v>2</v>
      </c>
      <c r="B14" s="967" t="s">
        <v>81</v>
      </c>
      <c r="C14" s="968" t="s">
        <v>1129</v>
      </c>
      <c r="D14" s="1266" t="s">
        <v>1751</v>
      </c>
      <c r="E14" s="1267">
        <v>276.10000000000002</v>
      </c>
      <c r="F14" s="1268"/>
      <c r="G14" s="1269">
        <f>E14*F14</f>
        <v>0</v>
      </c>
      <c r="H14" s="969"/>
      <c r="I14" s="970"/>
      <c r="J14" s="1005" t="str">
        <f t="shared" si="0"/>
        <v>CHYBNÁ CENA</v>
      </c>
    </row>
    <row r="15" spans="1:10" ht="71.25" customHeight="1">
      <c r="A15" s="971"/>
      <c r="B15" s="972" t="s">
        <v>78</v>
      </c>
      <c r="C15" s="1328" t="s">
        <v>1130</v>
      </c>
      <c r="D15" s="1329"/>
      <c r="E15" s="1329"/>
      <c r="F15" s="1329"/>
      <c r="G15" s="1330"/>
      <c r="H15" s="973"/>
      <c r="I15" s="974"/>
      <c r="J15" s="1005" t="str">
        <f t="shared" si="0"/>
        <v/>
      </c>
    </row>
    <row r="16" spans="1:10">
      <c r="A16" s="971"/>
      <c r="B16" s="975"/>
      <c r="C16" s="976"/>
      <c r="D16" s="976"/>
      <c r="E16" s="976"/>
      <c r="F16" s="976"/>
      <c r="G16" s="976"/>
      <c r="H16" s="973"/>
      <c r="I16" s="974"/>
      <c r="J16" s="1005" t="str">
        <f t="shared" si="0"/>
        <v/>
      </c>
    </row>
    <row r="17" spans="1:10" ht="33.75">
      <c r="A17" s="983"/>
      <c r="B17" s="984" t="str">
        <f>IF(AND(B16&lt;&gt;"Výkaz výměr:",C16=""),"Výkaz výměr:","")</f>
        <v>Výkaz výměr:</v>
      </c>
      <c r="C17" s="985" t="s">
        <v>1131</v>
      </c>
      <c r="D17" s="986"/>
      <c r="E17" s="1271">
        <v>276.10000000000002</v>
      </c>
      <c r="F17" s="987"/>
      <c r="G17" s="988"/>
      <c r="H17" s="965"/>
      <c r="I17" s="989"/>
      <c r="J17" s="1005" t="str">
        <f t="shared" si="0"/>
        <v/>
      </c>
    </row>
    <row r="18" spans="1:10">
      <c r="A18" s="966">
        <v>3</v>
      </c>
      <c r="B18" s="967" t="s">
        <v>1132</v>
      </c>
      <c r="C18" s="968" t="s">
        <v>1133</v>
      </c>
      <c r="D18" s="1266" t="s">
        <v>4492</v>
      </c>
      <c r="E18" s="1267">
        <v>231</v>
      </c>
      <c r="F18" s="1268"/>
      <c r="G18" s="1269">
        <f>E18*F18</f>
        <v>0</v>
      </c>
      <c r="H18" s="969"/>
      <c r="I18" s="970"/>
      <c r="J18" s="1005" t="str">
        <f t="shared" si="0"/>
        <v>CHYBNÁ CENA</v>
      </c>
    </row>
    <row r="19" spans="1:10" ht="67.5" customHeight="1">
      <c r="A19" s="971"/>
      <c r="B19" s="972" t="s">
        <v>78</v>
      </c>
      <c r="C19" s="1328" t="s">
        <v>835</v>
      </c>
      <c r="D19" s="1329"/>
      <c r="E19" s="1329"/>
      <c r="F19" s="1329"/>
      <c r="G19" s="1330"/>
      <c r="H19" s="973"/>
      <c r="I19" s="974"/>
      <c r="J19" s="1005" t="str">
        <f t="shared" si="0"/>
        <v/>
      </c>
    </row>
    <row r="20" spans="1:10">
      <c r="A20" s="971"/>
      <c r="B20" s="975"/>
      <c r="C20" s="976"/>
      <c r="D20" s="976"/>
      <c r="E20" s="976"/>
      <c r="F20" s="976"/>
      <c r="G20" s="976"/>
      <c r="H20" s="973"/>
      <c r="I20" s="974"/>
      <c r="J20" s="1005" t="str">
        <f t="shared" si="0"/>
        <v/>
      </c>
    </row>
    <row r="21" spans="1:10" ht="22.5">
      <c r="A21" s="977"/>
      <c r="B21" s="978" t="str">
        <f>IF(AND(B20&lt;&gt;"Výkaz výměr:",C20=""),"Výkaz výměr:","")</f>
        <v>Výkaz výměr:</v>
      </c>
      <c r="C21" s="979" t="s">
        <v>836</v>
      </c>
      <c r="D21" s="980"/>
      <c r="E21" s="1270">
        <v>231</v>
      </c>
      <c r="F21" s="981"/>
      <c r="G21" s="982"/>
      <c r="H21" s="973"/>
      <c r="I21" s="974"/>
      <c r="J21" s="1005" t="str">
        <f t="shared" si="0"/>
        <v/>
      </c>
    </row>
    <row r="22" spans="1:10" ht="22.5">
      <c r="A22" s="983"/>
      <c r="B22" s="984" t="str">
        <f>IF(AND(B21&lt;&gt;"Výkaz výměr:",C21=""),"Výkaz výměr:","")</f>
        <v/>
      </c>
      <c r="C22" s="985" t="s">
        <v>837</v>
      </c>
      <c r="D22" s="986"/>
      <c r="E22" s="1271">
        <v>0</v>
      </c>
      <c r="F22" s="987"/>
      <c r="G22" s="988"/>
      <c r="H22" s="965"/>
      <c r="I22" s="989"/>
      <c r="J22" s="1005" t="str">
        <f t="shared" si="0"/>
        <v/>
      </c>
    </row>
    <row r="23" spans="1:10" ht="24">
      <c r="A23" s="966">
        <v>4</v>
      </c>
      <c r="B23" s="967" t="s">
        <v>838</v>
      </c>
      <c r="C23" s="968" t="s">
        <v>839</v>
      </c>
      <c r="D23" s="1266" t="s">
        <v>1745</v>
      </c>
      <c r="E23" s="1267">
        <v>8.56</v>
      </c>
      <c r="F23" s="1268"/>
      <c r="G23" s="1269">
        <f>E23*F23</f>
        <v>0</v>
      </c>
      <c r="H23" s="969"/>
      <c r="I23" s="970"/>
      <c r="J23" s="1005" t="str">
        <f t="shared" si="0"/>
        <v>CHYBNÁ CENA</v>
      </c>
    </row>
    <row r="24" spans="1:10" ht="54" customHeight="1">
      <c r="A24" s="971"/>
      <c r="B24" s="972" t="s">
        <v>78</v>
      </c>
      <c r="C24" s="1328" t="s">
        <v>840</v>
      </c>
      <c r="D24" s="1329"/>
      <c r="E24" s="1329"/>
      <c r="F24" s="1329"/>
      <c r="G24" s="1330"/>
      <c r="H24" s="973"/>
      <c r="I24" s="974"/>
      <c r="J24" s="1005" t="str">
        <f t="shared" si="0"/>
        <v/>
      </c>
    </row>
    <row r="25" spans="1:10">
      <c r="A25" s="971"/>
      <c r="B25" s="975"/>
      <c r="C25" s="976"/>
      <c r="D25" s="976"/>
      <c r="E25" s="976"/>
      <c r="F25" s="976"/>
      <c r="G25" s="976"/>
      <c r="H25" s="973"/>
      <c r="I25" s="974"/>
      <c r="J25" s="1005" t="str">
        <f t="shared" si="0"/>
        <v/>
      </c>
    </row>
    <row r="26" spans="1:10" ht="22.5">
      <c r="A26" s="983"/>
      <c r="B26" s="984" t="str">
        <f>IF(AND(B25&lt;&gt;"Výkaz výměr:",C25=""),"Výkaz výměr:","")</f>
        <v>Výkaz výměr:</v>
      </c>
      <c r="C26" s="985" t="s">
        <v>841</v>
      </c>
      <c r="D26" s="986"/>
      <c r="E26" s="1271">
        <v>8.56</v>
      </c>
      <c r="F26" s="987"/>
      <c r="G26" s="988"/>
      <c r="H26" s="965"/>
      <c r="I26" s="989"/>
      <c r="J26" s="1005" t="str">
        <f t="shared" si="0"/>
        <v/>
      </c>
    </row>
    <row r="27" spans="1:10" ht="24">
      <c r="A27" s="966">
        <v>5</v>
      </c>
      <c r="B27" s="967" t="s">
        <v>842</v>
      </c>
      <c r="C27" s="968" t="s">
        <v>843</v>
      </c>
      <c r="D27" s="1266" t="s">
        <v>1745</v>
      </c>
      <c r="E27" s="1267">
        <v>234.5</v>
      </c>
      <c r="F27" s="1268"/>
      <c r="G27" s="1269">
        <f>E27*F27</f>
        <v>0</v>
      </c>
      <c r="H27" s="969"/>
      <c r="I27" s="970"/>
      <c r="J27" s="1005" t="str">
        <f t="shared" si="0"/>
        <v>CHYBNÁ CENA</v>
      </c>
    </row>
    <row r="28" spans="1:10" ht="78.75" customHeight="1">
      <c r="A28" s="971"/>
      <c r="B28" s="972" t="s">
        <v>78</v>
      </c>
      <c r="C28" s="1328" t="s">
        <v>844</v>
      </c>
      <c r="D28" s="1329"/>
      <c r="E28" s="1329"/>
      <c r="F28" s="1329"/>
      <c r="G28" s="1330"/>
      <c r="H28" s="973"/>
      <c r="I28" s="974"/>
      <c r="J28" s="1005" t="str">
        <f t="shared" si="0"/>
        <v/>
      </c>
    </row>
    <row r="29" spans="1:10">
      <c r="A29" s="971"/>
      <c r="B29" s="975"/>
      <c r="C29" s="976"/>
      <c r="D29" s="976"/>
      <c r="E29" s="976"/>
      <c r="F29" s="976"/>
      <c r="G29" s="976"/>
      <c r="H29" s="973"/>
      <c r="I29" s="974"/>
      <c r="J29" s="1005" t="str">
        <f t="shared" si="0"/>
        <v/>
      </c>
    </row>
    <row r="30" spans="1:10">
      <c r="A30" s="977"/>
      <c r="B30" s="978" t="str">
        <f>IF(AND(B29&lt;&gt;"Výkaz výměr:",C29=""),"Výkaz výměr:","")</f>
        <v>Výkaz výměr:</v>
      </c>
      <c r="C30" s="979" t="s">
        <v>845</v>
      </c>
      <c r="D30" s="980"/>
      <c r="E30" s="1270">
        <v>90</v>
      </c>
      <c r="F30" s="981"/>
      <c r="G30" s="982"/>
      <c r="H30" s="973"/>
      <c r="I30" s="974"/>
      <c r="J30" s="1005" t="str">
        <f t="shared" si="0"/>
        <v/>
      </c>
    </row>
    <row r="31" spans="1:10" ht="33.75">
      <c r="A31" s="977"/>
      <c r="B31" s="978" t="str">
        <f>IF(AND(B30&lt;&gt;"Výkaz výměr:",C30=""),"Výkaz výměr:","")</f>
        <v/>
      </c>
      <c r="C31" s="979" t="s">
        <v>802</v>
      </c>
      <c r="D31" s="980"/>
      <c r="E31" s="1270">
        <v>51</v>
      </c>
      <c r="F31" s="981"/>
      <c r="G31" s="982"/>
      <c r="H31" s="973"/>
      <c r="I31" s="974"/>
      <c r="J31" s="1005" t="str">
        <f t="shared" si="0"/>
        <v/>
      </c>
    </row>
    <row r="32" spans="1:10">
      <c r="A32" s="983"/>
      <c r="B32" s="984" t="str">
        <f>IF(AND(B31&lt;&gt;"Výkaz výměr:",C31=""),"Výkaz výměr:","")</f>
        <v/>
      </c>
      <c r="C32" s="985" t="s">
        <v>803</v>
      </c>
      <c r="D32" s="986"/>
      <c r="E32" s="1271">
        <v>93.5</v>
      </c>
      <c r="F32" s="987"/>
      <c r="G32" s="988"/>
      <c r="H32" s="965"/>
      <c r="I32" s="989"/>
      <c r="J32" s="1005" t="str">
        <f t="shared" si="0"/>
        <v/>
      </c>
    </row>
    <row r="33" spans="1:10" ht="24">
      <c r="A33" s="966">
        <v>6</v>
      </c>
      <c r="B33" s="967" t="s">
        <v>804</v>
      </c>
      <c r="C33" s="968" t="s">
        <v>805</v>
      </c>
      <c r="D33" s="1266" t="s">
        <v>1745</v>
      </c>
      <c r="E33" s="1267">
        <v>70.349999999999994</v>
      </c>
      <c r="F33" s="1268"/>
      <c r="G33" s="1269">
        <f>E33*F33</f>
        <v>0</v>
      </c>
      <c r="H33" s="969"/>
      <c r="I33" s="970"/>
      <c r="J33" s="1005" t="str">
        <f t="shared" si="0"/>
        <v>CHYBNÁ CENA</v>
      </c>
    </row>
    <row r="34" spans="1:10" ht="80.25" customHeight="1">
      <c r="A34" s="971"/>
      <c r="B34" s="972" t="s">
        <v>78</v>
      </c>
      <c r="C34" s="1326" t="s">
        <v>806</v>
      </c>
      <c r="D34" s="1326"/>
      <c r="E34" s="1326"/>
      <c r="F34" s="1326"/>
      <c r="G34" s="1326"/>
      <c r="H34" s="973"/>
      <c r="I34" s="974"/>
      <c r="J34" s="1005" t="str">
        <f t="shared" si="0"/>
        <v/>
      </c>
    </row>
    <row r="35" spans="1:10">
      <c r="A35" s="971"/>
      <c r="B35" s="975"/>
      <c r="C35" s="976"/>
      <c r="D35" s="976"/>
      <c r="E35" s="976"/>
      <c r="F35" s="976"/>
      <c r="G35" s="976"/>
      <c r="H35" s="973"/>
      <c r="I35" s="974"/>
      <c r="J35" s="1005" t="str">
        <f t="shared" si="0"/>
        <v/>
      </c>
    </row>
    <row r="36" spans="1:10" ht="22.5">
      <c r="A36" s="983"/>
      <c r="B36" s="984" t="str">
        <f>IF(AND(B35&lt;&gt;"Výkaz výměr:",C35=""),"Výkaz výměr:","")</f>
        <v>Výkaz výměr:</v>
      </c>
      <c r="C36" s="985" t="s">
        <v>807</v>
      </c>
      <c r="D36" s="986"/>
      <c r="E36" s="1271">
        <v>70.349999999999994</v>
      </c>
      <c r="F36" s="987"/>
      <c r="G36" s="988"/>
      <c r="H36" s="965"/>
      <c r="I36" s="989"/>
      <c r="J36" s="1005" t="str">
        <f t="shared" si="0"/>
        <v/>
      </c>
    </row>
    <row r="37" spans="1:10" ht="24">
      <c r="A37" s="966">
        <v>7</v>
      </c>
      <c r="B37" s="967" t="s">
        <v>808</v>
      </c>
      <c r="C37" s="968" t="s">
        <v>809</v>
      </c>
      <c r="D37" s="1266" t="s">
        <v>1745</v>
      </c>
      <c r="E37" s="1267">
        <v>12.84</v>
      </c>
      <c r="F37" s="1268"/>
      <c r="G37" s="1269">
        <f>E37*F37</f>
        <v>0</v>
      </c>
      <c r="H37" s="969"/>
      <c r="I37" s="970"/>
      <c r="J37" s="1005" t="str">
        <f t="shared" si="0"/>
        <v>CHYBNÁ CENA</v>
      </c>
    </row>
    <row r="38" spans="1:10" ht="55.5" customHeight="1">
      <c r="A38" s="971"/>
      <c r="B38" s="972" t="s">
        <v>78</v>
      </c>
      <c r="C38" s="1326" t="s">
        <v>810</v>
      </c>
      <c r="D38" s="1326"/>
      <c r="E38" s="1326"/>
      <c r="F38" s="1326"/>
      <c r="G38" s="1326"/>
      <c r="H38" s="973"/>
      <c r="I38" s="974"/>
      <c r="J38" s="1005" t="str">
        <f t="shared" si="0"/>
        <v/>
      </c>
    </row>
    <row r="39" spans="1:10">
      <c r="A39" s="971"/>
      <c r="B39" s="975"/>
      <c r="C39" s="976"/>
      <c r="D39" s="976"/>
      <c r="E39" s="976"/>
      <c r="F39" s="976"/>
      <c r="G39" s="976"/>
      <c r="H39" s="973"/>
      <c r="I39" s="974"/>
      <c r="J39" s="1005" t="str">
        <f t="shared" si="0"/>
        <v/>
      </c>
    </row>
    <row r="40" spans="1:10" ht="22.5">
      <c r="A40" s="983"/>
      <c r="B40" s="984" t="str">
        <f>IF(AND(B39&lt;&gt;"Výkaz výměr:",C39=""),"Výkaz výměr:","")</f>
        <v>Výkaz výměr:</v>
      </c>
      <c r="C40" s="985" t="s">
        <v>2326</v>
      </c>
      <c r="D40" s="986"/>
      <c r="E40" s="1271">
        <v>12.84</v>
      </c>
      <c r="F40" s="987"/>
      <c r="G40" s="988"/>
      <c r="H40" s="965"/>
      <c r="I40" s="989"/>
      <c r="J40" s="1005" t="str">
        <f t="shared" si="0"/>
        <v/>
      </c>
    </row>
    <row r="41" spans="1:10" ht="24">
      <c r="A41" s="966">
        <v>8</v>
      </c>
      <c r="B41" s="967" t="s">
        <v>2327</v>
      </c>
      <c r="C41" s="968" t="s">
        <v>2328</v>
      </c>
      <c r="D41" s="1266" t="s">
        <v>1745</v>
      </c>
      <c r="E41" s="1267">
        <v>3.8519999999999999</v>
      </c>
      <c r="F41" s="1268"/>
      <c r="G41" s="1269">
        <f>E41*F41</f>
        <v>0</v>
      </c>
      <c r="H41" s="969"/>
      <c r="I41" s="970"/>
      <c r="J41" s="1005" t="str">
        <f t="shared" si="0"/>
        <v>CHYBNÁ CENA</v>
      </c>
    </row>
    <row r="42" spans="1:10" ht="79.5" customHeight="1">
      <c r="A42" s="971"/>
      <c r="B42" s="972" t="s">
        <v>78</v>
      </c>
      <c r="C42" s="1326" t="s">
        <v>2329</v>
      </c>
      <c r="D42" s="1326"/>
      <c r="E42" s="1326"/>
      <c r="F42" s="1326"/>
      <c r="G42" s="1326"/>
      <c r="H42" s="973"/>
      <c r="I42" s="974"/>
      <c r="J42" s="1005" t="str">
        <f t="shared" si="0"/>
        <v/>
      </c>
    </row>
    <row r="43" spans="1:10">
      <c r="A43" s="971"/>
      <c r="B43" s="975"/>
      <c r="C43" s="976"/>
      <c r="D43" s="976"/>
      <c r="E43" s="976"/>
      <c r="F43" s="976"/>
      <c r="G43" s="976"/>
      <c r="H43" s="973"/>
      <c r="I43" s="974"/>
      <c r="J43" s="1005" t="str">
        <f t="shared" si="0"/>
        <v/>
      </c>
    </row>
    <row r="44" spans="1:10" ht="22.5">
      <c r="A44" s="983"/>
      <c r="B44" s="984" t="str">
        <f>IF(AND(B43&lt;&gt;"Výkaz výměr:",C43=""),"Výkaz výměr:","")</f>
        <v>Výkaz výměr:</v>
      </c>
      <c r="C44" s="985" t="s">
        <v>2330</v>
      </c>
      <c r="D44" s="986"/>
      <c r="E44" s="1271">
        <v>3.8519999999999999</v>
      </c>
      <c r="F44" s="987"/>
      <c r="G44" s="988"/>
      <c r="H44" s="965"/>
      <c r="I44" s="989"/>
      <c r="J44" s="1005" t="str">
        <f t="shared" si="0"/>
        <v/>
      </c>
    </row>
    <row r="45" spans="1:10" ht="24">
      <c r="A45" s="966">
        <v>9</v>
      </c>
      <c r="B45" s="967" t="s">
        <v>2628</v>
      </c>
      <c r="C45" s="968" t="s">
        <v>2331</v>
      </c>
      <c r="D45" s="1266" t="s">
        <v>1745</v>
      </c>
      <c r="E45" s="1267">
        <v>17.12</v>
      </c>
      <c r="F45" s="1268"/>
      <c r="G45" s="1269">
        <f>E45*F45</f>
        <v>0</v>
      </c>
      <c r="H45" s="969"/>
      <c r="I45" s="970"/>
      <c r="J45" s="1005" t="str">
        <f t="shared" si="0"/>
        <v>CHYBNÁ CENA</v>
      </c>
    </row>
    <row r="46" spans="1:10" ht="56.25" customHeight="1">
      <c r="A46" s="971"/>
      <c r="B46" s="972" t="s">
        <v>78</v>
      </c>
      <c r="C46" s="1326" t="s">
        <v>2332</v>
      </c>
      <c r="D46" s="1326"/>
      <c r="E46" s="1326"/>
      <c r="F46" s="1326"/>
      <c r="G46" s="1326"/>
      <c r="H46" s="973"/>
      <c r="I46" s="974"/>
      <c r="J46" s="1005" t="str">
        <f t="shared" si="0"/>
        <v/>
      </c>
    </row>
    <row r="47" spans="1:10">
      <c r="A47" s="971"/>
      <c r="B47" s="975"/>
      <c r="C47" s="976"/>
      <c r="D47" s="976"/>
      <c r="E47" s="976"/>
      <c r="F47" s="976"/>
      <c r="G47" s="976"/>
      <c r="H47" s="973"/>
      <c r="I47" s="974"/>
      <c r="J47" s="1005" t="str">
        <f t="shared" si="0"/>
        <v/>
      </c>
    </row>
    <row r="48" spans="1:10">
      <c r="A48" s="977"/>
      <c r="B48" s="978" t="str">
        <f>IF(AND(B47&lt;&gt;"Výkaz výměr:",C47=""),"Výkaz výměr:","")</f>
        <v>Výkaz výměr:</v>
      </c>
      <c r="C48" s="979" t="s">
        <v>2333</v>
      </c>
      <c r="D48" s="980"/>
      <c r="E48" s="1270">
        <v>8.56</v>
      </c>
      <c r="F48" s="981"/>
      <c r="G48" s="982"/>
      <c r="H48" s="973"/>
      <c r="I48" s="974"/>
      <c r="J48" s="1005" t="str">
        <f t="shared" si="0"/>
        <v/>
      </c>
    </row>
    <row r="49" spans="1:10">
      <c r="A49" s="983"/>
      <c r="B49" s="984" t="str">
        <f>IF(AND(B48&lt;&gt;"Výkaz výměr:",C48=""),"Výkaz výměr:","")</f>
        <v/>
      </c>
      <c r="C49" s="985" t="s">
        <v>2334</v>
      </c>
      <c r="D49" s="986"/>
      <c r="E49" s="1271">
        <v>8.56</v>
      </c>
      <c r="F49" s="987"/>
      <c r="G49" s="988"/>
      <c r="H49" s="965"/>
      <c r="I49" s="989"/>
      <c r="J49" s="1005" t="str">
        <f t="shared" si="0"/>
        <v/>
      </c>
    </row>
    <row r="50" spans="1:10" ht="24">
      <c r="A50" s="966">
        <v>10</v>
      </c>
      <c r="B50" s="967" t="s">
        <v>2335</v>
      </c>
      <c r="C50" s="968" t="s">
        <v>2336</v>
      </c>
      <c r="D50" s="1266" t="s">
        <v>1745</v>
      </c>
      <c r="E50" s="1267">
        <v>238.78</v>
      </c>
      <c r="F50" s="1268"/>
      <c r="G50" s="1269">
        <f>E50*F50</f>
        <v>0</v>
      </c>
      <c r="H50" s="969"/>
      <c r="I50" s="970"/>
      <c r="J50" s="1005" t="str">
        <f t="shared" si="0"/>
        <v>CHYBNÁ CENA</v>
      </c>
    </row>
    <row r="51" spans="1:10" ht="58.5" customHeight="1">
      <c r="A51" s="971"/>
      <c r="B51" s="972" t="s">
        <v>78</v>
      </c>
      <c r="C51" s="1326" t="s">
        <v>2337</v>
      </c>
      <c r="D51" s="1326"/>
      <c r="E51" s="1326"/>
      <c r="F51" s="1326"/>
      <c r="G51" s="1326"/>
      <c r="H51" s="973"/>
      <c r="I51" s="974"/>
      <c r="J51" s="1005" t="str">
        <f t="shared" si="0"/>
        <v/>
      </c>
    </row>
    <row r="52" spans="1:10">
      <c r="A52" s="971"/>
      <c r="B52" s="975"/>
      <c r="C52" s="976"/>
      <c r="D52" s="976"/>
      <c r="E52" s="976"/>
      <c r="F52" s="976"/>
      <c r="G52" s="976"/>
      <c r="H52" s="973"/>
      <c r="I52" s="974"/>
      <c r="J52" s="1005" t="str">
        <f t="shared" si="0"/>
        <v/>
      </c>
    </row>
    <row r="53" spans="1:10">
      <c r="A53" s="977"/>
      <c r="B53" s="978" t="str">
        <f>IF(AND(B52&lt;&gt;"Výkaz výměr:",C52=""),"Výkaz výměr:","")</f>
        <v>Výkaz výměr:</v>
      </c>
      <c r="C53" s="979" t="s">
        <v>2338</v>
      </c>
      <c r="D53" s="980"/>
      <c r="E53" s="1270">
        <v>234.5</v>
      </c>
      <c r="F53" s="981"/>
      <c r="G53" s="982"/>
      <c r="H53" s="973"/>
      <c r="I53" s="974"/>
      <c r="J53" s="1005" t="str">
        <f t="shared" si="0"/>
        <v/>
      </c>
    </row>
    <row r="54" spans="1:10">
      <c r="A54" s="977"/>
      <c r="B54" s="978" t="str">
        <f>IF(AND(B53&lt;&gt;"Výkaz výměr:",C53=""),"Výkaz výměr:","")</f>
        <v/>
      </c>
      <c r="C54" s="979" t="s">
        <v>2339</v>
      </c>
      <c r="D54" s="980"/>
      <c r="E54" s="1270">
        <v>12.84</v>
      </c>
      <c r="F54" s="981"/>
      <c r="G54" s="982"/>
      <c r="H54" s="973"/>
      <c r="I54" s="974"/>
      <c r="J54" s="1005" t="str">
        <f t="shared" si="0"/>
        <v/>
      </c>
    </row>
    <row r="55" spans="1:10">
      <c r="A55" s="983"/>
      <c r="B55" s="984" t="str">
        <f>IF(AND(B54&lt;&gt;"Výkaz výměr:",C54=""),"Výkaz výměr:","")</f>
        <v/>
      </c>
      <c r="C55" s="985" t="s">
        <v>2340</v>
      </c>
      <c r="D55" s="986"/>
      <c r="E55" s="1271">
        <v>-8.56</v>
      </c>
      <c r="F55" s="987"/>
      <c r="G55" s="988"/>
      <c r="H55" s="965"/>
      <c r="I55" s="989"/>
      <c r="J55" s="1005" t="str">
        <f t="shared" si="0"/>
        <v/>
      </c>
    </row>
    <row r="56" spans="1:10" ht="36">
      <c r="A56" s="966">
        <v>11</v>
      </c>
      <c r="B56" s="967" t="s">
        <v>2341</v>
      </c>
      <c r="C56" s="968" t="s">
        <v>894</v>
      </c>
      <c r="D56" s="1266" t="s">
        <v>1745</v>
      </c>
      <c r="E56" s="1267">
        <v>2387.8000000000002</v>
      </c>
      <c r="F56" s="1268"/>
      <c r="G56" s="1269">
        <f>E56*F56</f>
        <v>0</v>
      </c>
      <c r="H56" s="969"/>
      <c r="I56" s="970"/>
      <c r="J56" s="1005" t="str">
        <f t="shared" si="0"/>
        <v>CHYBNÁ CENA</v>
      </c>
    </row>
    <row r="57" spans="1:10" ht="81.75" customHeight="1">
      <c r="A57" s="971"/>
      <c r="B57" s="972" t="s">
        <v>78</v>
      </c>
      <c r="C57" s="1326" t="s">
        <v>2447</v>
      </c>
      <c r="D57" s="1326"/>
      <c r="E57" s="1326"/>
      <c r="F57" s="1326"/>
      <c r="G57" s="1326"/>
      <c r="H57" s="973"/>
      <c r="I57" s="974"/>
      <c r="J57" s="1005" t="str">
        <f t="shared" si="0"/>
        <v/>
      </c>
    </row>
    <row r="58" spans="1:10">
      <c r="A58" s="971"/>
      <c r="B58" s="975"/>
      <c r="C58" s="976"/>
      <c r="D58" s="976"/>
      <c r="E58" s="976"/>
      <c r="F58" s="976"/>
      <c r="G58" s="976"/>
      <c r="H58" s="973"/>
      <c r="I58" s="974"/>
      <c r="J58" s="1005" t="str">
        <f t="shared" si="0"/>
        <v/>
      </c>
    </row>
    <row r="59" spans="1:10" ht="22.5">
      <c r="A59" s="983"/>
      <c r="B59" s="984" t="str">
        <f>IF(AND(B58&lt;&gt;"Výkaz výměr:",C58=""),"Výkaz výměr:","")</f>
        <v>Výkaz výměr:</v>
      </c>
      <c r="C59" s="985" t="s">
        <v>2448</v>
      </c>
      <c r="D59" s="986"/>
      <c r="E59" s="1271">
        <v>2387.8000000000002</v>
      </c>
      <c r="F59" s="987"/>
      <c r="G59" s="988"/>
      <c r="H59" s="965"/>
      <c r="I59" s="989"/>
      <c r="J59" s="1005" t="str">
        <f t="shared" si="0"/>
        <v/>
      </c>
    </row>
    <row r="60" spans="1:10" ht="24">
      <c r="A60" s="966">
        <v>12</v>
      </c>
      <c r="B60" s="967" t="s">
        <v>2449</v>
      </c>
      <c r="C60" s="968" t="s">
        <v>2450</v>
      </c>
      <c r="D60" s="1266" t="s">
        <v>1745</v>
      </c>
      <c r="E60" s="1267">
        <v>241.4</v>
      </c>
      <c r="F60" s="1268"/>
      <c r="G60" s="1269">
        <f>E60*F60</f>
        <v>0</v>
      </c>
      <c r="H60" s="969"/>
      <c r="I60" s="970"/>
      <c r="J60" s="1005" t="str">
        <f t="shared" si="0"/>
        <v>CHYBNÁ CENA</v>
      </c>
    </row>
    <row r="61" spans="1:10" ht="78" customHeight="1">
      <c r="A61" s="971"/>
      <c r="B61" s="972" t="s">
        <v>78</v>
      </c>
      <c r="C61" s="1326" t="s">
        <v>2451</v>
      </c>
      <c r="D61" s="1326"/>
      <c r="E61" s="1326"/>
      <c r="F61" s="1326"/>
      <c r="G61" s="1326"/>
      <c r="H61" s="973"/>
      <c r="I61" s="974"/>
      <c r="J61" s="1005" t="str">
        <f t="shared" si="0"/>
        <v/>
      </c>
    </row>
    <row r="62" spans="1:10">
      <c r="A62" s="971"/>
      <c r="B62" s="975"/>
      <c r="C62" s="976"/>
      <c r="D62" s="976"/>
      <c r="E62" s="976"/>
      <c r="F62" s="976"/>
      <c r="G62" s="976"/>
      <c r="H62" s="973"/>
      <c r="I62" s="974"/>
      <c r="J62" s="1005" t="str">
        <f t="shared" si="0"/>
        <v/>
      </c>
    </row>
    <row r="63" spans="1:10" ht="33.75">
      <c r="A63" s="983"/>
      <c r="B63" s="984" t="str">
        <f>IF(AND(B62&lt;&gt;"Výkaz výměr:",C62=""),"Výkaz výměr:","")</f>
        <v>Výkaz výměr:</v>
      </c>
      <c r="C63" s="985" t="s">
        <v>2452</v>
      </c>
      <c r="D63" s="986"/>
      <c r="E63" s="1271">
        <v>241.4</v>
      </c>
      <c r="F63" s="987"/>
      <c r="G63" s="988"/>
      <c r="H63" s="965"/>
      <c r="I63" s="989"/>
      <c r="J63" s="1005" t="str">
        <f t="shared" si="0"/>
        <v/>
      </c>
    </row>
    <row r="64" spans="1:10" ht="24">
      <c r="A64" s="966">
        <v>13</v>
      </c>
      <c r="B64" s="967" t="s">
        <v>1767</v>
      </c>
      <c r="C64" s="968" t="s">
        <v>1768</v>
      </c>
      <c r="D64" s="1266" t="s">
        <v>1745</v>
      </c>
      <c r="E64" s="1267">
        <v>8.56</v>
      </c>
      <c r="F64" s="1268"/>
      <c r="G64" s="1269">
        <f>E64*F64</f>
        <v>0</v>
      </c>
      <c r="H64" s="969"/>
      <c r="I64" s="970"/>
      <c r="J64" s="1005" t="str">
        <f t="shared" si="0"/>
        <v>CHYBNÁ CENA</v>
      </c>
    </row>
    <row r="65" spans="1:10" ht="58.5" customHeight="1">
      <c r="A65" s="971"/>
      <c r="B65" s="972" t="s">
        <v>78</v>
      </c>
      <c r="C65" s="1326" t="s">
        <v>2453</v>
      </c>
      <c r="D65" s="1326"/>
      <c r="E65" s="1326"/>
      <c r="F65" s="1326"/>
      <c r="G65" s="1326"/>
      <c r="H65" s="973"/>
      <c r="I65" s="974"/>
      <c r="J65" s="1005" t="str">
        <f t="shared" si="0"/>
        <v/>
      </c>
    </row>
    <row r="66" spans="1:10">
      <c r="A66" s="971"/>
      <c r="B66" s="975"/>
      <c r="C66" s="976"/>
      <c r="D66" s="976"/>
      <c r="E66" s="976"/>
      <c r="F66" s="976"/>
      <c r="G66" s="976"/>
      <c r="H66" s="973"/>
      <c r="I66" s="974"/>
      <c r="J66" s="1005" t="str">
        <f t="shared" si="0"/>
        <v/>
      </c>
    </row>
    <row r="67" spans="1:10" ht="22.5">
      <c r="A67" s="983"/>
      <c r="B67" s="984" t="str">
        <f>IF(AND(B66&lt;&gt;"Výkaz výměr:",C66=""),"Výkaz výměr:","")</f>
        <v>Výkaz výměr:</v>
      </c>
      <c r="C67" s="985" t="s">
        <v>2454</v>
      </c>
      <c r="D67" s="986"/>
      <c r="E67" s="1271">
        <v>8.56</v>
      </c>
      <c r="F67" s="987"/>
      <c r="G67" s="988"/>
      <c r="H67" s="965"/>
      <c r="I67" s="989"/>
      <c r="J67" s="1005" t="str">
        <f t="shared" si="0"/>
        <v/>
      </c>
    </row>
    <row r="68" spans="1:10" ht="24">
      <c r="A68" s="966">
        <v>14</v>
      </c>
      <c r="B68" s="967" t="s">
        <v>2455</v>
      </c>
      <c r="C68" s="968" t="s">
        <v>2456</v>
      </c>
      <c r="D68" s="1266" t="s">
        <v>1751</v>
      </c>
      <c r="E68" s="1267">
        <v>767</v>
      </c>
      <c r="F68" s="1268"/>
      <c r="G68" s="1269">
        <f>E68*F68</f>
        <v>0</v>
      </c>
      <c r="H68" s="969"/>
      <c r="I68" s="970"/>
      <c r="J68" s="1005" t="str">
        <f t="shared" si="0"/>
        <v>CHYBNÁ CENA</v>
      </c>
    </row>
    <row r="69" spans="1:10" ht="53.25" customHeight="1">
      <c r="A69" s="971"/>
      <c r="B69" s="972" t="s">
        <v>78</v>
      </c>
      <c r="C69" s="1326" t="s">
        <v>2457</v>
      </c>
      <c r="D69" s="1326"/>
      <c r="E69" s="1326"/>
      <c r="F69" s="1326"/>
      <c r="G69" s="1326"/>
      <c r="H69" s="973"/>
      <c r="I69" s="974"/>
      <c r="J69" s="1005" t="str">
        <f t="shared" si="0"/>
        <v/>
      </c>
    </row>
    <row r="70" spans="1:10">
      <c r="A70" s="971"/>
      <c r="B70" s="975"/>
      <c r="C70" s="976"/>
      <c r="D70" s="976"/>
      <c r="E70" s="976"/>
      <c r="F70" s="976"/>
      <c r="G70" s="976"/>
      <c r="H70" s="973"/>
      <c r="I70" s="974"/>
      <c r="J70" s="1005" t="str">
        <f t="shared" ref="J70:J133" si="1">IF((ISBLANK(D70)),"",IF(G70&lt;=0,"CHYBNÁ CENA",""))</f>
        <v/>
      </c>
    </row>
    <row r="71" spans="1:10" ht="22.5">
      <c r="A71" s="983"/>
      <c r="B71" s="984" t="str">
        <f>IF(AND(B70&lt;&gt;"Výkaz výměr:",C70=""),"Výkaz výměr:","")</f>
        <v>Výkaz výměr:</v>
      </c>
      <c r="C71" s="985" t="s">
        <v>2458</v>
      </c>
      <c r="D71" s="986"/>
      <c r="E71" s="1271">
        <v>767</v>
      </c>
      <c r="F71" s="987"/>
      <c r="G71" s="988"/>
      <c r="H71" s="965"/>
      <c r="I71" s="989"/>
      <c r="J71" s="1005" t="str">
        <f t="shared" si="1"/>
        <v/>
      </c>
    </row>
    <row r="72" spans="1:10">
      <c r="A72" s="966">
        <v>15</v>
      </c>
      <c r="B72" s="967" t="s">
        <v>2459</v>
      </c>
      <c r="C72" s="968" t="s">
        <v>2460</v>
      </c>
      <c r="D72" s="1266" t="s">
        <v>1751</v>
      </c>
      <c r="E72" s="1267">
        <v>2121</v>
      </c>
      <c r="F72" s="1268"/>
      <c r="G72" s="1269">
        <f>E72*F72</f>
        <v>0</v>
      </c>
      <c r="H72" s="969"/>
      <c r="I72" s="970"/>
      <c r="J72" s="1005" t="str">
        <f t="shared" si="1"/>
        <v>CHYBNÁ CENA</v>
      </c>
    </row>
    <row r="73" spans="1:10">
      <c r="A73" s="971"/>
      <c r="B73" s="972" t="s">
        <v>78</v>
      </c>
      <c r="C73" s="1326" t="s">
        <v>2461</v>
      </c>
      <c r="D73" s="1326"/>
      <c r="E73" s="1326"/>
      <c r="F73" s="1326"/>
      <c r="G73" s="1326"/>
      <c r="H73" s="973"/>
      <c r="I73" s="974"/>
      <c r="J73" s="1005" t="str">
        <f t="shared" si="1"/>
        <v/>
      </c>
    </row>
    <row r="74" spans="1:10">
      <c r="A74" s="971"/>
      <c r="B74" s="975"/>
      <c r="C74" s="976"/>
      <c r="D74" s="976"/>
      <c r="E74" s="976"/>
      <c r="F74" s="976"/>
      <c r="G74" s="976"/>
      <c r="H74" s="973"/>
      <c r="I74" s="974"/>
      <c r="J74" s="1005" t="str">
        <f t="shared" si="1"/>
        <v/>
      </c>
    </row>
    <row r="75" spans="1:10">
      <c r="A75" s="983"/>
      <c r="B75" s="984" t="str">
        <f>IF(AND(B74&lt;&gt;"Výkaz výměr:",C74=""),"Výkaz výměr:","")</f>
        <v>Výkaz výměr:</v>
      </c>
      <c r="C75" s="985" t="s">
        <v>2462</v>
      </c>
      <c r="D75" s="986"/>
      <c r="E75" s="1271">
        <v>2121</v>
      </c>
      <c r="F75" s="987"/>
      <c r="G75" s="988"/>
      <c r="H75" s="965"/>
      <c r="I75" s="989"/>
      <c r="J75" s="1005" t="str">
        <f t="shared" si="1"/>
        <v/>
      </c>
    </row>
    <row r="76" spans="1:10" s="177" customFormat="1" ht="18">
      <c r="A76" s="197" t="s">
        <v>2565</v>
      </c>
      <c r="B76" s="198"/>
      <c r="C76" s="199" t="s">
        <v>2463</v>
      </c>
      <c r="D76" s="200"/>
      <c r="E76" s="200"/>
      <c r="F76" s="200"/>
      <c r="G76" s="1272">
        <f>SUM(G77:G92)</f>
        <v>0</v>
      </c>
      <c r="H76" s="200"/>
      <c r="I76" s="202" t="s">
        <v>2565</v>
      </c>
      <c r="J76" s="1005" t="str">
        <f t="shared" si="1"/>
        <v/>
      </c>
    </row>
    <row r="77" spans="1:10" ht="36">
      <c r="A77" s="966">
        <v>16</v>
      </c>
      <c r="B77" s="967" t="s">
        <v>2464</v>
      </c>
      <c r="C77" s="968" t="s">
        <v>2465</v>
      </c>
      <c r="D77" s="1266" t="s">
        <v>1751</v>
      </c>
      <c r="E77" s="1267">
        <v>1820</v>
      </c>
      <c r="F77" s="1268"/>
      <c r="G77" s="1269">
        <f>E77*F77</f>
        <v>0</v>
      </c>
      <c r="H77" s="969"/>
      <c r="I77" s="970" t="s">
        <v>2565</v>
      </c>
      <c r="J77" s="1005" t="str">
        <f t="shared" si="1"/>
        <v>CHYBNÁ CENA</v>
      </c>
    </row>
    <row r="78" spans="1:10">
      <c r="A78" s="971"/>
      <c r="B78" s="972" t="s">
        <v>78</v>
      </c>
      <c r="C78" s="1326"/>
      <c r="D78" s="1326"/>
      <c r="E78" s="1326"/>
      <c r="F78" s="1326"/>
      <c r="G78" s="1326"/>
      <c r="H78" s="973"/>
      <c r="I78" s="974"/>
      <c r="J78" s="1005" t="str">
        <f t="shared" si="1"/>
        <v/>
      </c>
    </row>
    <row r="79" spans="1:10">
      <c r="A79" s="971"/>
      <c r="B79" s="975"/>
      <c r="C79" s="976"/>
      <c r="D79" s="976"/>
      <c r="E79" s="976"/>
      <c r="F79" s="976"/>
      <c r="G79" s="976"/>
      <c r="H79" s="973"/>
      <c r="I79" s="974"/>
      <c r="J79" s="1005" t="str">
        <f t="shared" si="1"/>
        <v/>
      </c>
    </row>
    <row r="80" spans="1:10" ht="22.5">
      <c r="A80" s="983"/>
      <c r="B80" s="984" t="str">
        <f>IF(AND(B79&lt;&gt;"Výkaz výměr:",C79=""),"Výkaz výměr:","")</f>
        <v>Výkaz výměr:</v>
      </c>
      <c r="C80" s="985" t="s">
        <v>2466</v>
      </c>
      <c r="D80" s="986"/>
      <c r="E80" s="1271">
        <v>1820</v>
      </c>
      <c r="F80" s="987"/>
      <c r="G80" s="988"/>
      <c r="H80" s="965"/>
      <c r="I80" s="989"/>
      <c r="J80" s="1005" t="str">
        <f t="shared" si="1"/>
        <v/>
      </c>
    </row>
    <row r="81" spans="1:10" ht="24">
      <c r="A81" s="966">
        <v>17</v>
      </c>
      <c r="B81" s="967" t="s">
        <v>2467</v>
      </c>
      <c r="C81" s="968" t="s">
        <v>2468</v>
      </c>
      <c r="D81" s="1266" t="s">
        <v>1745</v>
      </c>
      <c r="E81" s="1267">
        <v>273</v>
      </c>
      <c r="F81" s="1268"/>
      <c r="G81" s="1269">
        <f>E81*F81</f>
        <v>0</v>
      </c>
      <c r="H81" s="969"/>
      <c r="I81" s="970"/>
      <c r="J81" s="1005" t="str">
        <f t="shared" si="1"/>
        <v>CHYBNÁ CENA</v>
      </c>
    </row>
    <row r="82" spans="1:10" ht="30.75" customHeight="1">
      <c r="A82" s="971"/>
      <c r="B82" s="972" t="s">
        <v>78</v>
      </c>
      <c r="C82" s="1326" t="s">
        <v>2415</v>
      </c>
      <c r="D82" s="1326"/>
      <c r="E82" s="1326"/>
      <c r="F82" s="1326"/>
      <c r="G82" s="1326"/>
      <c r="H82" s="973"/>
      <c r="I82" s="974"/>
      <c r="J82" s="1005" t="str">
        <f t="shared" si="1"/>
        <v/>
      </c>
    </row>
    <row r="83" spans="1:10">
      <c r="A83" s="971"/>
      <c r="B83" s="975"/>
      <c r="C83" s="976"/>
      <c r="D83" s="976"/>
      <c r="E83" s="976"/>
      <c r="F83" s="976"/>
      <c r="G83" s="976"/>
      <c r="H83" s="973"/>
      <c r="I83" s="974"/>
      <c r="J83" s="1005" t="str">
        <f t="shared" si="1"/>
        <v/>
      </c>
    </row>
    <row r="84" spans="1:10" ht="22.5">
      <c r="A84" s="983"/>
      <c r="B84" s="984" t="str">
        <f>IF(AND(B83&lt;&gt;"Výkaz výměr:",C83=""),"Výkaz výměr:","")</f>
        <v>Výkaz výměr:</v>
      </c>
      <c r="C84" s="985" t="s">
        <v>2416</v>
      </c>
      <c r="D84" s="986"/>
      <c r="E84" s="1271">
        <v>273</v>
      </c>
      <c r="F84" s="987"/>
      <c r="G84" s="988"/>
      <c r="H84" s="965"/>
      <c r="I84" s="989"/>
      <c r="J84" s="1005" t="str">
        <f t="shared" si="1"/>
        <v/>
      </c>
    </row>
    <row r="85" spans="1:10" ht="24">
      <c r="A85" s="966">
        <v>18</v>
      </c>
      <c r="B85" s="967" t="s">
        <v>1758</v>
      </c>
      <c r="C85" s="968" t="s">
        <v>1759</v>
      </c>
      <c r="D85" s="1266" t="s">
        <v>1745</v>
      </c>
      <c r="E85" s="1267">
        <v>273</v>
      </c>
      <c r="F85" s="1268"/>
      <c r="G85" s="1269">
        <f>E85*F85</f>
        <v>0</v>
      </c>
      <c r="H85" s="969"/>
      <c r="I85" s="970"/>
      <c r="J85" s="1005" t="str">
        <f t="shared" si="1"/>
        <v>CHYBNÁ CENA</v>
      </c>
    </row>
    <row r="86" spans="1:10" ht="51.75" customHeight="1">
      <c r="A86" s="971"/>
      <c r="B86" s="972" t="s">
        <v>78</v>
      </c>
      <c r="C86" s="1326" t="s">
        <v>2417</v>
      </c>
      <c r="D86" s="1326"/>
      <c r="E86" s="1326"/>
      <c r="F86" s="1326"/>
      <c r="G86" s="1326"/>
      <c r="H86" s="973"/>
      <c r="I86" s="974"/>
      <c r="J86" s="1005" t="str">
        <f t="shared" si="1"/>
        <v/>
      </c>
    </row>
    <row r="87" spans="1:10">
      <c r="A87" s="971"/>
      <c r="B87" s="975"/>
      <c r="C87" s="976"/>
      <c r="D87" s="976"/>
      <c r="E87" s="976"/>
      <c r="F87" s="976"/>
      <c r="G87" s="976"/>
      <c r="H87" s="973"/>
      <c r="I87" s="974"/>
      <c r="J87" s="1005" t="str">
        <f t="shared" si="1"/>
        <v/>
      </c>
    </row>
    <row r="88" spans="1:10" ht="22.5">
      <c r="A88" s="983"/>
      <c r="B88" s="984" t="str">
        <f>IF(AND(B87&lt;&gt;"Výkaz výměr:",C87=""),"Výkaz výměr:","")</f>
        <v>Výkaz výměr:</v>
      </c>
      <c r="C88" s="985" t="s">
        <v>2418</v>
      </c>
      <c r="D88" s="986"/>
      <c r="E88" s="1271">
        <v>273</v>
      </c>
      <c r="F88" s="987"/>
      <c r="G88" s="988"/>
      <c r="H88" s="965"/>
      <c r="I88" s="989"/>
      <c r="J88" s="1005" t="str">
        <f t="shared" si="1"/>
        <v/>
      </c>
    </row>
    <row r="89" spans="1:10">
      <c r="A89" s="966">
        <v>19</v>
      </c>
      <c r="B89" s="967" t="s">
        <v>1762</v>
      </c>
      <c r="C89" s="968" t="s">
        <v>1763</v>
      </c>
      <c r="D89" s="1266" t="s">
        <v>1745</v>
      </c>
      <c r="E89" s="1267">
        <v>273</v>
      </c>
      <c r="F89" s="1268"/>
      <c r="G89" s="1269">
        <f>E89*F89</f>
        <v>0</v>
      </c>
      <c r="H89" s="969"/>
      <c r="I89" s="970"/>
      <c r="J89" s="1005" t="str">
        <f t="shared" si="1"/>
        <v>CHYBNÁ CENA</v>
      </c>
    </row>
    <row r="90" spans="1:10" ht="30" customHeight="1">
      <c r="A90" s="971"/>
      <c r="B90" s="972" t="s">
        <v>78</v>
      </c>
      <c r="C90" s="1326" t="s">
        <v>2419</v>
      </c>
      <c r="D90" s="1326"/>
      <c r="E90" s="1326"/>
      <c r="F90" s="1326"/>
      <c r="G90" s="1326"/>
      <c r="H90" s="973"/>
      <c r="I90" s="974"/>
      <c r="J90" s="1005" t="str">
        <f t="shared" si="1"/>
        <v/>
      </c>
    </row>
    <row r="91" spans="1:10">
      <c r="A91" s="971"/>
      <c r="B91" s="975"/>
      <c r="C91" s="976"/>
      <c r="D91" s="976"/>
      <c r="E91" s="976"/>
      <c r="F91" s="976"/>
      <c r="G91" s="976"/>
      <c r="H91" s="973"/>
      <c r="I91" s="974"/>
      <c r="J91" s="1005" t="str">
        <f t="shared" si="1"/>
        <v/>
      </c>
    </row>
    <row r="92" spans="1:10">
      <c r="A92" s="983"/>
      <c r="B92" s="984" t="str">
        <f>IF(AND(B91&lt;&gt;"Výkaz výměr:",C91=""),"Výkaz výměr:","")</f>
        <v>Výkaz výměr:</v>
      </c>
      <c r="C92" s="985" t="s">
        <v>2420</v>
      </c>
      <c r="D92" s="986"/>
      <c r="E92" s="1271">
        <v>273</v>
      </c>
      <c r="F92" s="987"/>
      <c r="G92" s="988"/>
      <c r="H92" s="965"/>
      <c r="I92" s="989" t="s">
        <v>2565</v>
      </c>
      <c r="J92" s="1005" t="str">
        <f t="shared" si="1"/>
        <v/>
      </c>
    </row>
    <row r="93" spans="1:10" s="177" customFormat="1" ht="18">
      <c r="A93" s="197" t="s">
        <v>2565</v>
      </c>
      <c r="B93" s="198"/>
      <c r="C93" s="199" t="s">
        <v>2421</v>
      </c>
      <c r="D93" s="200"/>
      <c r="E93" s="200"/>
      <c r="F93" s="200"/>
      <c r="G93" s="1272">
        <f>SUM(G94:G112)</f>
        <v>0</v>
      </c>
      <c r="H93" s="200"/>
      <c r="I93" s="202" t="s">
        <v>2565</v>
      </c>
      <c r="J93" s="1005" t="str">
        <f t="shared" si="1"/>
        <v/>
      </c>
    </row>
    <row r="94" spans="1:10" ht="24">
      <c r="A94" s="966">
        <v>20</v>
      </c>
      <c r="B94" s="967" t="s">
        <v>838</v>
      </c>
      <c r="C94" s="968" t="s">
        <v>839</v>
      </c>
      <c r="D94" s="1266" t="s">
        <v>1745</v>
      </c>
      <c r="E94" s="1267">
        <v>324.89999999999998</v>
      </c>
      <c r="F94" s="1268"/>
      <c r="G94" s="1269">
        <f>E94*F94</f>
        <v>0</v>
      </c>
      <c r="H94" s="969"/>
      <c r="I94" s="970" t="s">
        <v>2565</v>
      </c>
      <c r="J94" s="1005" t="str">
        <f t="shared" si="1"/>
        <v>CHYBNÁ CENA</v>
      </c>
    </row>
    <row r="95" spans="1:10" ht="56.25" customHeight="1">
      <c r="A95" s="971"/>
      <c r="B95" s="972" t="s">
        <v>78</v>
      </c>
      <c r="C95" s="1326" t="s">
        <v>840</v>
      </c>
      <c r="D95" s="1326"/>
      <c r="E95" s="1326"/>
      <c r="F95" s="1326"/>
      <c r="G95" s="1326"/>
      <c r="H95" s="973"/>
      <c r="I95" s="974" t="s">
        <v>2565</v>
      </c>
      <c r="J95" s="1005" t="str">
        <f t="shared" si="1"/>
        <v/>
      </c>
    </row>
    <row r="96" spans="1:10">
      <c r="A96" s="971"/>
      <c r="B96" s="975"/>
      <c r="C96" s="976"/>
      <c r="D96" s="976"/>
      <c r="E96" s="976"/>
      <c r="F96" s="976"/>
      <c r="G96" s="976"/>
      <c r="H96" s="973"/>
      <c r="I96" s="974" t="s">
        <v>2565</v>
      </c>
      <c r="J96" s="1005" t="str">
        <f t="shared" si="1"/>
        <v/>
      </c>
    </row>
    <row r="97" spans="1:10" ht="22.5">
      <c r="A97" s="983"/>
      <c r="B97" s="984" t="str">
        <f>IF(AND(B96&lt;&gt;"Výkaz výměr:",C96=""),"Výkaz výměr:","")</f>
        <v>Výkaz výměr:</v>
      </c>
      <c r="C97" s="985" t="s">
        <v>4421</v>
      </c>
      <c r="D97" s="986"/>
      <c r="E97" s="1271">
        <v>324.89999999999998</v>
      </c>
      <c r="F97" s="987"/>
      <c r="G97" s="988"/>
      <c r="H97" s="965"/>
      <c r="I97" s="989" t="s">
        <v>2565</v>
      </c>
      <c r="J97" s="1005" t="str">
        <f t="shared" si="1"/>
        <v/>
      </c>
    </row>
    <row r="98" spans="1:10" ht="24">
      <c r="A98" s="966">
        <v>21</v>
      </c>
      <c r="B98" s="967" t="s">
        <v>1758</v>
      </c>
      <c r="C98" s="968" t="s">
        <v>1759</v>
      </c>
      <c r="D98" s="1266" t="s">
        <v>1745</v>
      </c>
      <c r="E98" s="1267">
        <v>324.89999999999998</v>
      </c>
      <c r="F98" s="1268"/>
      <c r="G98" s="1269">
        <f>E98*F98</f>
        <v>0</v>
      </c>
      <c r="H98" s="969"/>
      <c r="I98" s="970" t="s">
        <v>2565</v>
      </c>
      <c r="J98" s="1005" t="str">
        <f t="shared" si="1"/>
        <v>CHYBNÁ CENA</v>
      </c>
    </row>
    <row r="99" spans="1:10" ht="54.75" customHeight="1">
      <c r="A99" s="971"/>
      <c r="B99" s="972" t="s">
        <v>78</v>
      </c>
      <c r="C99" s="1326" t="s">
        <v>2417</v>
      </c>
      <c r="D99" s="1326"/>
      <c r="E99" s="1326"/>
      <c r="F99" s="1326"/>
      <c r="G99" s="1326"/>
      <c r="H99" s="973"/>
      <c r="I99" s="974"/>
      <c r="J99" s="1005" t="str">
        <f t="shared" si="1"/>
        <v/>
      </c>
    </row>
    <row r="100" spans="1:10">
      <c r="A100" s="971"/>
      <c r="B100" s="975"/>
      <c r="C100" s="976"/>
      <c r="D100" s="976"/>
      <c r="E100" s="976"/>
      <c r="F100" s="976"/>
      <c r="G100" s="976"/>
      <c r="H100" s="973"/>
      <c r="I100" s="974"/>
      <c r="J100" s="1005" t="str">
        <f t="shared" si="1"/>
        <v/>
      </c>
    </row>
    <row r="101" spans="1:10" ht="22.5">
      <c r="A101" s="983"/>
      <c r="B101" s="984" t="str">
        <f>IF(AND(B100&lt;&gt;"Výkaz výměr:",C100=""),"Výkaz výměr:","")</f>
        <v>Výkaz výměr:</v>
      </c>
      <c r="C101" s="985" t="s">
        <v>4422</v>
      </c>
      <c r="D101" s="986"/>
      <c r="E101" s="1271">
        <v>324.89999999999998</v>
      </c>
      <c r="F101" s="987"/>
      <c r="G101" s="988"/>
      <c r="H101" s="965"/>
      <c r="I101" s="989"/>
      <c r="J101" s="1005" t="str">
        <f t="shared" si="1"/>
        <v/>
      </c>
    </row>
    <row r="102" spans="1:10" ht="24">
      <c r="A102" s="966">
        <v>22</v>
      </c>
      <c r="B102" s="967" t="s">
        <v>2422</v>
      </c>
      <c r="C102" s="968" t="s">
        <v>2423</v>
      </c>
      <c r="D102" s="1266" t="s">
        <v>1751</v>
      </c>
      <c r="E102" s="1267">
        <v>2166</v>
      </c>
      <c r="F102" s="1268"/>
      <c r="G102" s="1269">
        <f>E102*F102</f>
        <v>0</v>
      </c>
      <c r="H102" s="969"/>
      <c r="I102" s="970"/>
      <c r="J102" s="1005" t="str">
        <f t="shared" si="1"/>
        <v>CHYBNÁ CENA</v>
      </c>
    </row>
    <row r="103" spans="1:10" ht="42.75" customHeight="1">
      <c r="A103" s="971"/>
      <c r="B103" s="972" t="s">
        <v>78</v>
      </c>
      <c r="C103" s="1326" t="s">
        <v>2424</v>
      </c>
      <c r="D103" s="1326"/>
      <c r="E103" s="1326"/>
      <c r="F103" s="1326"/>
      <c r="G103" s="1326"/>
      <c r="H103" s="973"/>
      <c r="I103" s="974"/>
      <c r="J103" s="1005" t="str">
        <f t="shared" si="1"/>
        <v/>
      </c>
    </row>
    <row r="104" spans="1:10">
      <c r="A104" s="971"/>
      <c r="B104" s="975"/>
      <c r="C104" s="976"/>
      <c r="D104" s="976"/>
      <c r="E104" s="976"/>
      <c r="F104" s="976"/>
      <c r="G104" s="976"/>
      <c r="H104" s="973"/>
      <c r="I104" s="974"/>
      <c r="J104" s="1005" t="str">
        <f t="shared" si="1"/>
        <v/>
      </c>
    </row>
    <row r="105" spans="1:10" ht="22.5">
      <c r="A105" s="977"/>
      <c r="B105" s="978" t="str">
        <f>IF(AND(B104&lt;&gt;"Výkaz výměr:",C104=""),"Výkaz výměr:","")</f>
        <v>Výkaz výměr:</v>
      </c>
      <c r="C105" s="979" t="s">
        <v>2425</v>
      </c>
      <c r="D105" s="980"/>
      <c r="E105" s="1270">
        <v>2166</v>
      </c>
      <c r="F105" s="981"/>
      <c r="G105" s="982"/>
      <c r="H105" s="973"/>
      <c r="I105" s="974"/>
      <c r="J105" s="1005" t="str">
        <f t="shared" si="1"/>
        <v/>
      </c>
    </row>
    <row r="106" spans="1:10" ht="22.5">
      <c r="A106" s="977"/>
      <c r="B106" s="978" t="str">
        <f>IF(AND(B105&lt;&gt;"Výkaz výměr:",C105=""),"Výkaz výměr:","")</f>
        <v/>
      </c>
      <c r="C106" s="979" t="s">
        <v>2426</v>
      </c>
      <c r="D106" s="980"/>
      <c r="E106" s="1270">
        <v>0</v>
      </c>
      <c r="F106" s="981"/>
      <c r="G106" s="982"/>
      <c r="H106" s="973"/>
      <c r="I106" s="974"/>
      <c r="J106" s="1005" t="str">
        <f t="shared" si="1"/>
        <v/>
      </c>
    </row>
    <row r="107" spans="1:10">
      <c r="A107" s="983"/>
      <c r="B107" s="984" t="str">
        <f>IF(AND(B106&lt;&gt;"Výkaz výměr:",C106=""),"Výkaz výměr:","")</f>
        <v/>
      </c>
      <c r="C107" s="985" t="s">
        <v>2427</v>
      </c>
      <c r="D107" s="986"/>
      <c r="E107" s="1271">
        <v>0</v>
      </c>
      <c r="F107" s="987"/>
      <c r="G107" s="988"/>
      <c r="H107" s="965"/>
      <c r="I107" s="989"/>
      <c r="J107" s="1005" t="str">
        <f t="shared" si="1"/>
        <v/>
      </c>
    </row>
    <row r="108" spans="1:10">
      <c r="A108" s="966">
        <v>23</v>
      </c>
      <c r="B108" s="967" t="s">
        <v>2428</v>
      </c>
      <c r="C108" s="968" t="s">
        <v>2429</v>
      </c>
      <c r="D108" s="1266" t="s">
        <v>1745</v>
      </c>
      <c r="E108" s="1267">
        <v>51.9</v>
      </c>
      <c r="F108" s="1268"/>
      <c r="G108" s="1269">
        <f>E108*F108</f>
        <v>0</v>
      </c>
      <c r="H108" s="969"/>
      <c r="I108" s="970"/>
      <c r="J108" s="1005" t="str">
        <f t="shared" si="1"/>
        <v>CHYBNÁ CENA</v>
      </c>
    </row>
    <row r="109" spans="1:10">
      <c r="A109" s="971"/>
      <c r="B109" s="972" t="s">
        <v>78</v>
      </c>
      <c r="C109" s="1326"/>
      <c r="D109" s="1326"/>
      <c r="E109" s="1326"/>
      <c r="F109" s="1326"/>
      <c r="G109" s="1326"/>
      <c r="H109" s="973"/>
      <c r="I109" s="974"/>
      <c r="J109" s="1005" t="str">
        <f t="shared" si="1"/>
        <v/>
      </c>
    </row>
    <row r="110" spans="1:10">
      <c r="A110" s="971"/>
      <c r="B110" s="975"/>
      <c r="C110" s="976"/>
      <c r="D110" s="976"/>
      <c r="E110" s="976"/>
      <c r="F110" s="976"/>
      <c r="G110" s="976"/>
      <c r="H110" s="973"/>
      <c r="I110" s="974"/>
      <c r="J110" s="1005" t="str">
        <f t="shared" si="1"/>
        <v/>
      </c>
    </row>
    <row r="111" spans="1:10" ht="22.5">
      <c r="A111" s="977"/>
      <c r="B111" s="978" t="str">
        <f>IF(AND(B110&lt;&gt;"Výkaz výměr:",C110=""),"Výkaz výměr:","")</f>
        <v>Výkaz výměr:</v>
      </c>
      <c r="C111" s="993" t="s">
        <v>4423</v>
      </c>
      <c r="D111" s="980"/>
      <c r="E111" s="1273">
        <v>324.89999999999998</v>
      </c>
      <c r="F111" s="981"/>
      <c r="G111" s="982"/>
      <c r="H111" s="973"/>
      <c r="I111" s="974"/>
      <c r="J111" s="1005" t="str">
        <f t="shared" si="1"/>
        <v/>
      </c>
    </row>
    <row r="112" spans="1:10">
      <c r="A112" s="983"/>
      <c r="B112" s="984" t="str">
        <f>IF(AND(B111&lt;&gt;"Výkaz výměr:",C111=""),"Výkaz výměr:","")</f>
        <v/>
      </c>
      <c r="C112" s="993" t="s">
        <v>2430</v>
      </c>
      <c r="D112" s="986"/>
      <c r="E112" s="1273">
        <v>-273</v>
      </c>
      <c r="F112" s="987"/>
      <c r="G112" s="988"/>
      <c r="H112" s="965"/>
      <c r="I112" s="989"/>
      <c r="J112" s="1005" t="str">
        <f t="shared" si="1"/>
        <v/>
      </c>
    </row>
    <row r="113" spans="1:10" s="177" customFormat="1" ht="18">
      <c r="A113" s="197" t="s">
        <v>2565</v>
      </c>
      <c r="B113" s="198"/>
      <c r="C113" s="199" t="s">
        <v>2431</v>
      </c>
      <c r="D113" s="200"/>
      <c r="E113" s="200"/>
      <c r="F113" s="200"/>
      <c r="G113" s="1272">
        <f>SUM(G114:G150)</f>
        <v>0</v>
      </c>
      <c r="H113" s="200"/>
      <c r="I113" s="202" t="s">
        <v>2565</v>
      </c>
      <c r="J113" s="1005" t="str">
        <f t="shared" si="1"/>
        <v/>
      </c>
    </row>
    <row r="114" spans="1:10" ht="24">
      <c r="A114" s="966">
        <v>24</v>
      </c>
      <c r="B114" s="967" t="s">
        <v>2432</v>
      </c>
      <c r="C114" s="968" t="s">
        <v>2433</v>
      </c>
      <c r="D114" s="1266" t="s">
        <v>1751</v>
      </c>
      <c r="E114" s="1267">
        <v>204</v>
      </c>
      <c r="F114" s="1268"/>
      <c r="G114" s="1269">
        <f>E114*F114</f>
        <v>0</v>
      </c>
      <c r="H114" s="969"/>
      <c r="I114" s="970" t="s">
        <v>2565</v>
      </c>
      <c r="J114" s="1005" t="str">
        <f t="shared" si="1"/>
        <v>CHYBNÁ CENA</v>
      </c>
    </row>
    <row r="115" spans="1:10" ht="57" customHeight="1">
      <c r="A115" s="971"/>
      <c r="B115" s="972" t="s">
        <v>78</v>
      </c>
      <c r="C115" s="1326" t="s">
        <v>2434</v>
      </c>
      <c r="D115" s="1326"/>
      <c r="E115" s="1326"/>
      <c r="F115" s="1326"/>
      <c r="G115" s="1326"/>
      <c r="H115" s="973"/>
      <c r="I115" s="974"/>
      <c r="J115" s="1005" t="str">
        <f t="shared" si="1"/>
        <v/>
      </c>
    </row>
    <row r="116" spans="1:10">
      <c r="A116" s="971"/>
      <c r="B116" s="975"/>
      <c r="C116" s="976"/>
      <c r="D116" s="976"/>
      <c r="E116" s="976"/>
      <c r="F116" s="976"/>
      <c r="G116" s="976"/>
      <c r="H116" s="973"/>
      <c r="I116" s="974"/>
      <c r="J116" s="1005" t="str">
        <f t="shared" si="1"/>
        <v/>
      </c>
    </row>
    <row r="117" spans="1:10" ht="33.75">
      <c r="A117" s="983"/>
      <c r="B117" s="984" t="str">
        <f>IF(AND(B116&lt;&gt;"Výkaz výměr:",C116=""),"Výkaz výměr:","")</f>
        <v>Výkaz výměr:</v>
      </c>
      <c r="C117" s="985" t="s">
        <v>4184</v>
      </c>
      <c r="D117" s="986"/>
      <c r="E117" s="1271">
        <v>204</v>
      </c>
      <c r="F117" s="987"/>
      <c r="G117" s="988"/>
      <c r="H117" s="965"/>
      <c r="I117" s="989"/>
      <c r="J117" s="1005" t="str">
        <f t="shared" si="1"/>
        <v/>
      </c>
    </row>
    <row r="118" spans="1:10">
      <c r="A118" s="966">
        <v>25</v>
      </c>
      <c r="B118" s="967" t="s">
        <v>4185</v>
      </c>
      <c r="C118" s="968" t="s">
        <v>4186</v>
      </c>
      <c r="D118" s="1266" t="s">
        <v>1766</v>
      </c>
      <c r="E118" s="1267">
        <v>555.55999999999995</v>
      </c>
      <c r="F118" s="1268"/>
      <c r="G118" s="1269">
        <f>E118*F118</f>
        <v>0</v>
      </c>
      <c r="H118" s="969"/>
      <c r="I118" s="970"/>
      <c r="J118" s="1005" t="str">
        <f t="shared" si="1"/>
        <v>CHYBNÁ CENA</v>
      </c>
    </row>
    <row r="119" spans="1:10">
      <c r="A119" s="971"/>
      <c r="B119" s="972" t="s">
        <v>78</v>
      </c>
      <c r="C119" s="1326"/>
      <c r="D119" s="1326"/>
      <c r="E119" s="1326"/>
      <c r="F119" s="1326"/>
      <c r="G119" s="1326"/>
      <c r="H119" s="973"/>
      <c r="I119" s="974"/>
      <c r="J119" s="1005" t="str">
        <f t="shared" si="1"/>
        <v/>
      </c>
    </row>
    <row r="120" spans="1:10">
      <c r="A120" s="971"/>
      <c r="B120" s="975"/>
      <c r="C120" s="976"/>
      <c r="D120" s="976"/>
      <c r="E120" s="976"/>
      <c r="F120" s="976"/>
      <c r="G120" s="976"/>
      <c r="H120" s="973"/>
      <c r="I120" s="974"/>
      <c r="J120" s="1005" t="str">
        <f t="shared" si="1"/>
        <v/>
      </c>
    </row>
    <row r="121" spans="1:10" ht="22.5">
      <c r="A121" s="977"/>
      <c r="B121" s="978" t="str">
        <f>IF(AND(B120&lt;&gt;"Výkaz výměr:",C120=""),"Výkaz výměr:","")</f>
        <v>Výkaz výměr:</v>
      </c>
      <c r="C121" s="979" t="s">
        <v>4187</v>
      </c>
      <c r="D121" s="980"/>
      <c r="E121" s="1270">
        <v>96.9</v>
      </c>
      <c r="F121" s="981"/>
      <c r="G121" s="982"/>
      <c r="H121" s="973"/>
      <c r="I121" s="974"/>
      <c r="J121" s="1005" t="str">
        <f t="shared" si="1"/>
        <v/>
      </c>
    </row>
    <row r="122" spans="1:10" ht="22.5">
      <c r="A122" s="977"/>
      <c r="B122" s="978" t="str">
        <f>IF(AND(B121&lt;&gt;"Výkaz výměr:",C121=""),"Výkaz výměr:","")</f>
        <v/>
      </c>
      <c r="C122" s="979" t="s">
        <v>4188</v>
      </c>
      <c r="D122" s="980"/>
      <c r="E122" s="1270">
        <v>0</v>
      </c>
      <c r="F122" s="981"/>
      <c r="G122" s="982"/>
      <c r="H122" s="973"/>
      <c r="I122" s="974"/>
      <c r="J122" s="1005" t="str">
        <f t="shared" si="1"/>
        <v/>
      </c>
    </row>
    <row r="123" spans="1:10" ht="22.5">
      <c r="A123" s="983"/>
      <c r="B123" s="984" t="str">
        <f>IF(AND(B122&lt;&gt;"Výkaz výměr:",C122=""),"Výkaz výměr:","")</f>
        <v/>
      </c>
      <c r="C123" s="985" t="s">
        <v>4189</v>
      </c>
      <c r="D123" s="986"/>
      <c r="E123" s="1271">
        <v>458.66</v>
      </c>
      <c r="F123" s="987"/>
      <c r="G123" s="988"/>
      <c r="H123" s="965"/>
      <c r="I123" s="989"/>
      <c r="J123" s="1005" t="str">
        <f t="shared" si="1"/>
        <v/>
      </c>
    </row>
    <row r="124" spans="1:10">
      <c r="A124" s="966">
        <v>26</v>
      </c>
      <c r="B124" s="967" t="s">
        <v>4190</v>
      </c>
      <c r="C124" s="968" t="s">
        <v>4191</v>
      </c>
      <c r="D124" s="1266" t="s">
        <v>1751</v>
      </c>
      <c r="E124" s="1267">
        <v>726</v>
      </c>
      <c r="F124" s="1268"/>
      <c r="G124" s="1269">
        <f>E124*F124</f>
        <v>0</v>
      </c>
      <c r="H124" s="969"/>
      <c r="I124" s="970"/>
      <c r="J124" s="1005" t="str">
        <f t="shared" si="1"/>
        <v>CHYBNÁ CENA</v>
      </c>
    </row>
    <row r="125" spans="1:10" ht="42.75" customHeight="1">
      <c r="A125" s="971"/>
      <c r="B125" s="972" t="s">
        <v>78</v>
      </c>
      <c r="C125" s="1326" t="s">
        <v>4192</v>
      </c>
      <c r="D125" s="1326"/>
      <c r="E125" s="1326"/>
      <c r="F125" s="1326"/>
      <c r="G125" s="1326"/>
      <c r="H125" s="973"/>
      <c r="I125" s="974"/>
      <c r="J125" s="1005" t="str">
        <f t="shared" si="1"/>
        <v/>
      </c>
    </row>
    <row r="126" spans="1:10">
      <c r="A126" s="971"/>
      <c r="B126" s="975"/>
      <c r="C126" s="976"/>
      <c r="D126" s="976"/>
      <c r="E126" s="976"/>
      <c r="F126" s="976"/>
      <c r="G126" s="976"/>
      <c r="H126" s="973"/>
      <c r="I126" s="974"/>
      <c r="J126" s="1005" t="str">
        <f t="shared" si="1"/>
        <v/>
      </c>
    </row>
    <row r="127" spans="1:10">
      <c r="A127" s="977"/>
      <c r="B127" s="978" t="str">
        <f>IF(AND(B126&lt;&gt;"Výkaz výměr:",C126=""),"Výkaz výměr:","")</f>
        <v>Výkaz výměr:</v>
      </c>
      <c r="C127" s="993" t="s">
        <v>4193</v>
      </c>
      <c r="D127" s="980"/>
      <c r="E127" s="1273">
        <v>563</v>
      </c>
      <c r="F127" s="981"/>
      <c r="G127" s="982"/>
      <c r="H127" s="973"/>
      <c r="I127" s="974"/>
      <c r="J127" s="1005" t="str">
        <f t="shared" si="1"/>
        <v/>
      </c>
    </row>
    <row r="128" spans="1:10">
      <c r="A128" s="977"/>
      <c r="B128" s="978"/>
      <c r="C128" s="993" t="s">
        <v>4424</v>
      </c>
      <c r="D128" s="980"/>
      <c r="E128" s="1273">
        <v>-41</v>
      </c>
      <c r="F128" s="981"/>
      <c r="G128" s="982"/>
      <c r="H128" s="973"/>
      <c r="I128" s="974"/>
      <c r="J128" s="1005" t="str">
        <f t="shared" si="1"/>
        <v/>
      </c>
    </row>
    <row r="129" spans="1:10">
      <c r="A129" s="983"/>
      <c r="B129" s="984" t="str">
        <f>IF(AND(B127&lt;&gt;"Výkaz výměr:",C127=""),"Výkaz výměr:","")</f>
        <v/>
      </c>
      <c r="C129" s="993" t="s">
        <v>4194</v>
      </c>
      <c r="D129" s="986"/>
      <c r="E129" s="1273">
        <v>204</v>
      </c>
      <c r="F129" s="987"/>
      <c r="G129" s="988"/>
      <c r="H129" s="965"/>
      <c r="I129" s="989"/>
      <c r="J129" s="1005" t="str">
        <f t="shared" si="1"/>
        <v/>
      </c>
    </row>
    <row r="130" spans="1:10" ht="24">
      <c r="A130" s="966">
        <v>27</v>
      </c>
      <c r="B130" s="967" t="s">
        <v>4195</v>
      </c>
      <c r="C130" s="968" t="s">
        <v>4196</v>
      </c>
      <c r="D130" s="1266" t="s">
        <v>1751</v>
      </c>
      <c r="E130" s="1267">
        <v>204</v>
      </c>
      <c r="F130" s="1268"/>
      <c r="G130" s="1269">
        <f>E130*F130</f>
        <v>0</v>
      </c>
      <c r="H130" s="969"/>
      <c r="I130" s="970"/>
      <c r="J130" s="1005" t="str">
        <f t="shared" si="1"/>
        <v>CHYBNÁ CENA</v>
      </c>
    </row>
    <row r="131" spans="1:10" ht="54" customHeight="1">
      <c r="A131" s="971"/>
      <c r="B131" s="972" t="s">
        <v>78</v>
      </c>
      <c r="C131" s="1326" t="s">
        <v>4197</v>
      </c>
      <c r="D131" s="1326"/>
      <c r="E131" s="1326"/>
      <c r="F131" s="1326"/>
      <c r="G131" s="1326"/>
      <c r="H131" s="973"/>
      <c r="I131" s="974"/>
      <c r="J131" s="1005" t="str">
        <f t="shared" si="1"/>
        <v/>
      </c>
    </row>
    <row r="132" spans="1:10">
      <c r="A132" s="971"/>
      <c r="B132" s="975"/>
      <c r="C132" s="976"/>
      <c r="D132" s="976"/>
      <c r="E132" s="976"/>
      <c r="F132" s="976"/>
      <c r="G132" s="976"/>
      <c r="H132" s="973"/>
      <c r="I132" s="974"/>
      <c r="J132" s="1005" t="str">
        <f t="shared" si="1"/>
        <v/>
      </c>
    </row>
    <row r="133" spans="1:10">
      <c r="A133" s="983"/>
      <c r="B133" s="984" t="str">
        <f>IF(AND(B132&lt;&gt;"Výkaz výměr:",C132=""),"Výkaz výměr:","")</f>
        <v>Výkaz výměr:</v>
      </c>
      <c r="C133" s="985" t="s">
        <v>4194</v>
      </c>
      <c r="D133" s="986"/>
      <c r="E133" s="1271">
        <v>204</v>
      </c>
      <c r="F133" s="987"/>
      <c r="G133" s="988"/>
      <c r="H133" s="965"/>
      <c r="I133" s="989"/>
      <c r="J133" s="1005" t="str">
        <f t="shared" si="1"/>
        <v/>
      </c>
    </row>
    <row r="134" spans="1:10" ht="24">
      <c r="A134" s="966">
        <v>28</v>
      </c>
      <c r="B134" s="967" t="s">
        <v>4198</v>
      </c>
      <c r="C134" s="968" t="s">
        <v>4199</v>
      </c>
      <c r="D134" s="1266" t="s">
        <v>1751</v>
      </c>
      <c r="E134" s="1267">
        <v>522</v>
      </c>
      <c r="F134" s="1268"/>
      <c r="G134" s="1269">
        <f>E134*F134</f>
        <v>0</v>
      </c>
      <c r="H134" s="969"/>
      <c r="I134" s="970"/>
      <c r="J134" s="1005" t="str">
        <f t="shared" ref="J134:J197" si="2">IF((ISBLANK(D134)),"",IF(G134&lt;=0,"CHYBNÁ CENA",""))</f>
        <v>CHYBNÁ CENA</v>
      </c>
    </row>
    <row r="135" spans="1:10" ht="51" customHeight="1">
      <c r="A135" s="971"/>
      <c r="B135" s="972" t="s">
        <v>78</v>
      </c>
      <c r="C135" s="1326" t="s">
        <v>4200</v>
      </c>
      <c r="D135" s="1326"/>
      <c r="E135" s="1326"/>
      <c r="F135" s="1326"/>
      <c r="G135" s="1326"/>
      <c r="H135" s="973"/>
      <c r="I135" s="974"/>
      <c r="J135" s="1005" t="str">
        <f t="shared" si="2"/>
        <v/>
      </c>
    </row>
    <row r="136" spans="1:10">
      <c r="A136" s="971"/>
      <c r="B136" s="972"/>
      <c r="C136" s="976"/>
      <c r="D136" s="976"/>
      <c r="E136" s="976"/>
      <c r="F136" s="976"/>
      <c r="G136" s="976"/>
      <c r="H136" s="973"/>
      <c r="I136" s="974"/>
      <c r="J136" s="1005" t="str">
        <f t="shared" si="2"/>
        <v/>
      </c>
    </row>
    <row r="137" spans="1:10">
      <c r="A137" s="971"/>
      <c r="B137" s="978" t="str">
        <f>IF(AND(B136&lt;&gt;"Výkaz výměr:",C136=""),"Výkaz výměr:","")</f>
        <v>Výkaz výměr:</v>
      </c>
      <c r="C137" s="993" t="s">
        <v>4193</v>
      </c>
      <c r="D137" s="976"/>
      <c r="E137" s="1273">
        <v>563</v>
      </c>
      <c r="F137" s="976"/>
      <c r="G137" s="976"/>
      <c r="H137" s="973"/>
      <c r="I137" s="974"/>
      <c r="J137" s="1005" t="str">
        <f t="shared" si="2"/>
        <v/>
      </c>
    </row>
    <row r="138" spans="1:10">
      <c r="A138" s="983"/>
      <c r="B138" s="984" t="str">
        <f>IF(AND(B137&lt;&gt;"Výkaz výměr:",C137=""),"Výkaz výměr:","")</f>
        <v/>
      </c>
      <c r="C138" s="993" t="s">
        <v>4424</v>
      </c>
      <c r="D138" s="986"/>
      <c r="E138" s="1273">
        <v>-41</v>
      </c>
      <c r="F138" s="987"/>
      <c r="G138" s="988"/>
      <c r="H138" s="965"/>
      <c r="I138" s="989"/>
      <c r="J138" s="1005" t="str">
        <f t="shared" si="2"/>
        <v/>
      </c>
    </row>
    <row r="139" spans="1:10" ht="24">
      <c r="A139" s="966">
        <v>29</v>
      </c>
      <c r="B139" s="967" t="s">
        <v>4201</v>
      </c>
      <c r="C139" s="968" t="s">
        <v>4202</v>
      </c>
      <c r="D139" s="1266" t="s">
        <v>1751</v>
      </c>
      <c r="E139" s="1267">
        <v>527.22</v>
      </c>
      <c r="F139" s="1268"/>
      <c r="G139" s="1269">
        <f>E139*F139</f>
        <v>0</v>
      </c>
      <c r="H139" s="969"/>
      <c r="I139" s="970"/>
      <c r="J139" s="1005" t="str">
        <f t="shared" si="2"/>
        <v>CHYBNÁ CENA</v>
      </c>
    </row>
    <row r="140" spans="1:10">
      <c r="A140" s="971"/>
      <c r="B140" s="972" t="s">
        <v>78</v>
      </c>
      <c r="C140" s="1326"/>
      <c r="D140" s="1326"/>
      <c r="E140" s="1326"/>
      <c r="F140" s="1326"/>
      <c r="G140" s="1326"/>
      <c r="H140" s="973"/>
      <c r="I140" s="974"/>
      <c r="J140" s="1005" t="str">
        <f t="shared" si="2"/>
        <v/>
      </c>
    </row>
    <row r="141" spans="1:10">
      <c r="A141" s="971"/>
      <c r="B141" s="975"/>
      <c r="C141" s="976"/>
      <c r="D141" s="976"/>
      <c r="E141" s="976"/>
      <c r="F141" s="976"/>
      <c r="G141" s="976"/>
      <c r="H141" s="973"/>
      <c r="I141" s="974"/>
      <c r="J141" s="1005" t="str">
        <f t="shared" si="2"/>
        <v/>
      </c>
    </row>
    <row r="142" spans="1:10">
      <c r="A142" s="983"/>
      <c r="B142" s="984" t="str">
        <f>IF(AND(B141&lt;&gt;"Výkaz výměr:",C141=""),"Výkaz výměr:","")</f>
        <v>Výkaz výměr:</v>
      </c>
      <c r="C142" s="985" t="s">
        <v>4425</v>
      </c>
      <c r="D142" s="986"/>
      <c r="E142" s="1271">
        <v>527.22</v>
      </c>
      <c r="F142" s="987"/>
      <c r="G142" s="988"/>
      <c r="H142" s="965"/>
      <c r="I142" s="989"/>
      <c r="J142" s="1005" t="str">
        <f t="shared" si="2"/>
        <v/>
      </c>
    </row>
    <row r="143" spans="1:10" ht="24">
      <c r="A143" s="966">
        <v>30</v>
      </c>
      <c r="B143" s="967" t="s">
        <v>4203</v>
      </c>
      <c r="C143" s="968" t="s">
        <v>4204</v>
      </c>
      <c r="D143" s="1266" t="s">
        <v>1751</v>
      </c>
      <c r="E143" s="1267">
        <v>204</v>
      </c>
      <c r="F143" s="1268"/>
      <c r="G143" s="1269">
        <f>E143*F143</f>
        <v>0</v>
      </c>
      <c r="H143" s="969"/>
      <c r="I143" s="970"/>
      <c r="J143" s="1005" t="str">
        <f t="shared" si="2"/>
        <v>CHYBNÁ CENA</v>
      </c>
    </row>
    <row r="144" spans="1:10" ht="78" customHeight="1">
      <c r="A144" s="971"/>
      <c r="B144" s="972" t="s">
        <v>78</v>
      </c>
      <c r="C144" s="1326" t="s">
        <v>4205</v>
      </c>
      <c r="D144" s="1326"/>
      <c r="E144" s="1326"/>
      <c r="F144" s="1326"/>
      <c r="G144" s="1326"/>
      <c r="H144" s="973"/>
      <c r="I144" s="974"/>
      <c r="J144" s="1005" t="str">
        <f t="shared" si="2"/>
        <v/>
      </c>
    </row>
    <row r="145" spans="1:10">
      <c r="A145" s="971"/>
      <c r="B145" s="975"/>
      <c r="C145" s="976"/>
      <c r="D145" s="976"/>
      <c r="E145" s="976"/>
      <c r="F145" s="976"/>
      <c r="G145" s="976"/>
      <c r="H145" s="973"/>
      <c r="I145" s="974"/>
      <c r="J145" s="1005" t="str">
        <f t="shared" si="2"/>
        <v/>
      </c>
    </row>
    <row r="146" spans="1:10">
      <c r="A146" s="983"/>
      <c r="B146" s="984" t="str">
        <f>IF(AND(B145&lt;&gt;"Výkaz výměr:",C145=""),"Výkaz výměr:","")</f>
        <v>Výkaz výměr:</v>
      </c>
      <c r="C146" s="985" t="s">
        <v>4194</v>
      </c>
      <c r="D146" s="986"/>
      <c r="E146" s="1271">
        <v>204</v>
      </c>
      <c r="F146" s="987"/>
      <c r="G146" s="988"/>
      <c r="H146" s="965"/>
      <c r="I146" s="989"/>
      <c r="J146" s="1005" t="str">
        <f t="shared" si="2"/>
        <v/>
      </c>
    </row>
    <row r="147" spans="1:10" ht="24">
      <c r="A147" s="966">
        <v>31</v>
      </c>
      <c r="B147" s="967" t="s">
        <v>4206</v>
      </c>
      <c r="C147" s="968" t="s">
        <v>4207</v>
      </c>
      <c r="D147" s="1266" t="s">
        <v>1751</v>
      </c>
      <c r="E147" s="1267">
        <v>208.08</v>
      </c>
      <c r="F147" s="1268"/>
      <c r="G147" s="1269">
        <f>E147*F147</f>
        <v>0</v>
      </c>
      <c r="H147" s="969"/>
      <c r="I147" s="970"/>
      <c r="J147" s="1005" t="str">
        <f t="shared" si="2"/>
        <v>CHYBNÁ CENA</v>
      </c>
    </row>
    <row r="148" spans="1:10">
      <c r="A148" s="971"/>
      <c r="B148" s="972" t="s">
        <v>78</v>
      </c>
      <c r="C148" s="1326"/>
      <c r="D148" s="1326"/>
      <c r="E148" s="1326"/>
      <c r="F148" s="1326"/>
      <c r="G148" s="1326"/>
      <c r="H148" s="973"/>
      <c r="I148" s="974"/>
      <c r="J148" s="1005" t="str">
        <f t="shared" si="2"/>
        <v/>
      </c>
    </row>
    <row r="149" spans="1:10">
      <c r="A149" s="971"/>
      <c r="B149" s="975"/>
      <c r="C149" s="976"/>
      <c r="D149" s="976"/>
      <c r="E149" s="976"/>
      <c r="F149" s="976"/>
      <c r="G149" s="976"/>
      <c r="H149" s="973"/>
      <c r="I149" s="974"/>
      <c r="J149" s="1005" t="str">
        <f t="shared" si="2"/>
        <v/>
      </c>
    </row>
    <row r="150" spans="1:10">
      <c r="A150" s="983"/>
      <c r="B150" s="984" t="str">
        <f>IF(AND(B149&lt;&gt;"Výkaz výměr:",C149=""),"Výkaz výměr:","")</f>
        <v>Výkaz výměr:</v>
      </c>
      <c r="C150" s="985" t="s">
        <v>4208</v>
      </c>
      <c r="D150" s="986"/>
      <c r="E150" s="1271">
        <v>208.08</v>
      </c>
      <c r="F150" s="987"/>
      <c r="G150" s="988"/>
      <c r="H150" s="965"/>
      <c r="I150" s="989"/>
      <c r="J150" s="1005" t="str">
        <f t="shared" si="2"/>
        <v/>
      </c>
    </row>
    <row r="151" spans="1:10" s="177" customFormat="1" ht="18">
      <c r="A151" s="197"/>
      <c r="B151" s="198"/>
      <c r="C151" s="199" t="s">
        <v>4209</v>
      </c>
      <c r="D151" s="200"/>
      <c r="E151" s="200"/>
      <c r="F151" s="200"/>
      <c r="G151" s="1272">
        <f>SUM(G152:G159)</f>
        <v>0</v>
      </c>
      <c r="H151" s="200"/>
      <c r="I151" s="202"/>
      <c r="J151" s="1005" t="str">
        <f t="shared" si="2"/>
        <v/>
      </c>
    </row>
    <row r="152" spans="1:10" ht="24">
      <c r="A152" s="966">
        <v>32</v>
      </c>
      <c r="B152" s="967" t="s">
        <v>4210</v>
      </c>
      <c r="C152" s="968" t="s">
        <v>4211</v>
      </c>
      <c r="D152" s="1266" t="s">
        <v>4492</v>
      </c>
      <c r="E152" s="1267">
        <v>401</v>
      </c>
      <c r="F152" s="1268"/>
      <c r="G152" s="1269">
        <f>E152*F152</f>
        <v>0</v>
      </c>
      <c r="H152" s="969"/>
      <c r="I152" s="970"/>
      <c r="J152" s="1005" t="str">
        <f t="shared" si="2"/>
        <v>CHYBNÁ CENA</v>
      </c>
    </row>
    <row r="153" spans="1:10" s="190" customFormat="1" ht="43.5" customHeight="1">
      <c r="A153" s="971"/>
      <c r="B153" s="972" t="s">
        <v>78</v>
      </c>
      <c r="C153" s="1326" t="s">
        <v>4212</v>
      </c>
      <c r="D153" s="1326"/>
      <c r="E153" s="1326"/>
      <c r="F153" s="1326"/>
      <c r="G153" s="1326"/>
      <c r="H153" s="990"/>
      <c r="I153" s="974"/>
      <c r="J153" s="1005" t="str">
        <f t="shared" si="2"/>
        <v/>
      </c>
    </row>
    <row r="154" spans="1:10">
      <c r="A154" s="971"/>
      <c r="B154" s="975"/>
      <c r="C154" s="976"/>
      <c r="D154" s="976"/>
      <c r="E154" s="976"/>
      <c r="F154" s="976"/>
      <c r="G154" s="976"/>
      <c r="H154" s="973"/>
      <c r="I154" s="974"/>
      <c r="J154" s="1005" t="str">
        <f t="shared" si="2"/>
        <v/>
      </c>
    </row>
    <row r="155" spans="1:10">
      <c r="A155" s="983"/>
      <c r="B155" s="984" t="str">
        <f>IF(AND(B154&lt;&gt;"Výkaz výměr:",C154=""),"Výkaz výměr:","")</f>
        <v>Výkaz výměr:</v>
      </c>
      <c r="C155" s="985" t="s">
        <v>4426</v>
      </c>
      <c r="D155" s="986"/>
      <c r="E155" s="1271">
        <v>401</v>
      </c>
      <c r="F155" s="987"/>
      <c r="G155" s="988"/>
      <c r="H155" s="965"/>
      <c r="I155" s="989"/>
      <c r="J155" s="1005" t="str">
        <f t="shared" si="2"/>
        <v/>
      </c>
    </row>
    <row r="156" spans="1:10" ht="24">
      <c r="A156" s="966">
        <v>33</v>
      </c>
      <c r="B156" s="967" t="s">
        <v>4213</v>
      </c>
      <c r="C156" s="968" t="s">
        <v>4214</v>
      </c>
      <c r="D156" s="1266" t="s">
        <v>2695</v>
      </c>
      <c r="E156" s="1267">
        <v>687.02200000000005</v>
      </c>
      <c r="F156" s="1268"/>
      <c r="G156" s="1269">
        <f>E156*F156</f>
        <v>0</v>
      </c>
      <c r="H156" s="969"/>
      <c r="I156" s="970"/>
      <c r="J156" s="1005" t="str">
        <f t="shared" si="2"/>
        <v>CHYBNÁ CENA</v>
      </c>
    </row>
    <row r="157" spans="1:10">
      <c r="A157" s="971"/>
      <c r="B157" s="972" t="s">
        <v>78</v>
      </c>
      <c r="C157" s="1326"/>
      <c r="D157" s="1326"/>
      <c r="E157" s="1326"/>
      <c r="F157" s="1326"/>
      <c r="G157" s="1326"/>
      <c r="H157" s="973"/>
      <c r="I157" s="974"/>
      <c r="J157" s="1005" t="str">
        <f t="shared" si="2"/>
        <v/>
      </c>
    </row>
    <row r="158" spans="1:10">
      <c r="A158" s="971"/>
      <c r="B158" s="972"/>
      <c r="C158" s="976"/>
      <c r="D158" s="976"/>
      <c r="E158" s="976"/>
      <c r="F158" s="976"/>
      <c r="G158" s="976"/>
      <c r="H158" s="973"/>
      <c r="I158" s="974"/>
      <c r="J158" s="1005" t="str">
        <f t="shared" si="2"/>
        <v/>
      </c>
    </row>
    <row r="159" spans="1:10" ht="33.75">
      <c r="A159" s="971"/>
      <c r="B159" s="984" t="str">
        <f>IF(AND(B158&lt;&gt;"Výkaz výměr:",C158=""),"Výkaz výměr:","")</f>
        <v>Výkaz výměr:</v>
      </c>
      <c r="C159" s="993" t="s">
        <v>4427</v>
      </c>
      <c r="D159" s="976"/>
      <c r="E159" s="1273">
        <v>687.02200000000005</v>
      </c>
      <c r="F159" s="976"/>
      <c r="G159" s="976"/>
      <c r="H159" s="973"/>
      <c r="I159" s="974"/>
      <c r="J159" s="1005" t="str">
        <f t="shared" si="2"/>
        <v/>
      </c>
    </row>
    <row r="160" spans="1:10" s="177" customFormat="1" ht="18">
      <c r="A160" s="197"/>
      <c r="B160" s="198"/>
      <c r="C160" s="199" t="s">
        <v>4215</v>
      </c>
      <c r="D160" s="200"/>
      <c r="E160" s="200"/>
      <c r="F160" s="200"/>
      <c r="G160" s="1272">
        <f>SUM(G161:G191)</f>
        <v>0</v>
      </c>
      <c r="H160" s="200"/>
      <c r="I160" s="202"/>
      <c r="J160" s="1005" t="str">
        <f t="shared" si="2"/>
        <v/>
      </c>
    </row>
    <row r="161" spans="1:10" ht="24">
      <c r="A161" s="966">
        <v>34</v>
      </c>
      <c r="B161" s="967" t="s">
        <v>4216</v>
      </c>
      <c r="C161" s="968" t="s">
        <v>4217</v>
      </c>
      <c r="D161" s="1266" t="s">
        <v>4492</v>
      </c>
      <c r="E161" s="1267">
        <v>231</v>
      </c>
      <c r="F161" s="1268"/>
      <c r="G161" s="1269">
        <f>E161*F161</f>
        <v>0</v>
      </c>
      <c r="H161" s="969"/>
      <c r="I161" s="970"/>
      <c r="J161" s="1005" t="str">
        <f t="shared" si="2"/>
        <v>CHYBNÁ CENA</v>
      </c>
    </row>
    <row r="162" spans="1:10" s="190" customFormat="1" ht="63" customHeight="1">
      <c r="A162" s="971"/>
      <c r="B162" s="972" t="s">
        <v>78</v>
      </c>
      <c r="C162" s="1326" t="s">
        <v>4218</v>
      </c>
      <c r="D162" s="1326"/>
      <c r="E162" s="1326"/>
      <c r="F162" s="1326"/>
      <c r="G162" s="1326"/>
      <c r="H162" s="990"/>
      <c r="I162" s="974"/>
      <c r="J162" s="1005" t="str">
        <f t="shared" si="2"/>
        <v/>
      </c>
    </row>
    <row r="163" spans="1:10">
      <c r="A163" s="971"/>
      <c r="B163" s="975"/>
      <c r="C163" s="976"/>
      <c r="D163" s="976"/>
      <c r="E163" s="976"/>
      <c r="F163" s="976"/>
      <c r="G163" s="976"/>
      <c r="H163" s="973"/>
      <c r="I163" s="974"/>
      <c r="J163" s="1005" t="str">
        <f t="shared" si="2"/>
        <v/>
      </c>
    </row>
    <row r="164" spans="1:10" ht="22.5">
      <c r="A164" s="983"/>
      <c r="B164" s="984" t="str">
        <f>IF(AND(B163&lt;&gt;"Výkaz výměr:",C163=""),"Výkaz výměr:","")</f>
        <v>Výkaz výměr:</v>
      </c>
      <c r="C164" s="985" t="s">
        <v>4219</v>
      </c>
      <c r="D164" s="986"/>
      <c r="E164" s="1271">
        <v>231</v>
      </c>
      <c r="F164" s="987"/>
      <c r="G164" s="988"/>
      <c r="H164" s="965"/>
      <c r="I164" s="989"/>
      <c r="J164" s="1005" t="str">
        <f t="shared" si="2"/>
        <v/>
      </c>
    </row>
    <row r="165" spans="1:10" ht="24">
      <c r="A165" s="966">
        <v>35</v>
      </c>
      <c r="B165" s="967" t="s">
        <v>4220</v>
      </c>
      <c r="C165" s="968" t="s">
        <v>4221</v>
      </c>
      <c r="D165" s="1266" t="s">
        <v>1751</v>
      </c>
      <c r="E165" s="1267">
        <v>276.10000000000002</v>
      </c>
      <c r="F165" s="1268"/>
      <c r="G165" s="1269">
        <f>E165*F165</f>
        <v>0</v>
      </c>
      <c r="H165" s="969"/>
      <c r="I165" s="970"/>
      <c r="J165" s="1005" t="str">
        <f t="shared" si="2"/>
        <v>CHYBNÁ CENA</v>
      </c>
    </row>
    <row r="166" spans="1:10" ht="68.25" customHeight="1">
      <c r="A166" s="971"/>
      <c r="B166" s="972" t="s">
        <v>78</v>
      </c>
      <c r="C166" s="1326" t="s">
        <v>4222</v>
      </c>
      <c r="D166" s="1326"/>
      <c r="E166" s="1326"/>
      <c r="F166" s="1326"/>
      <c r="G166" s="1326"/>
      <c r="H166" s="973"/>
      <c r="I166" s="974"/>
      <c r="J166" s="1005" t="str">
        <f t="shared" si="2"/>
        <v/>
      </c>
    </row>
    <row r="167" spans="1:10">
      <c r="A167" s="971"/>
      <c r="B167" s="975"/>
      <c r="C167" s="976"/>
      <c r="D167" s="976"/>
      <c r="E167" s="976"/>
      <c r="F167" s="976"/>
      <c r="G167" s="976"/>
      <c r="H167" s="973"/>
      <c r="I167" s="974"/>
      <c r="J167" s="1005" t="str">
        <f t="shared" si="2"/>
        <v/>
      </c>
    </row>
    <row r="168" spans="1:10">
      <c r="A168" s="983"/>
      <c r="B168" s="984" t="str">
        <f>IF(AND(B167&lt;&gt;"Výkaz výměr:",C167=""),"Výkaz výměr:","")</f>
        <v>Výkaz výměr:</v>
      </c>
      <c r="C168" s="985" t="s">
        <v>4246</v>
      </c>
      <c r="D168" s="986"/>
      <c r="E168" s="1271">
        <v>276.10000000000002</v>
      </c>
      <c r="F168" s="987"/>
      <c r="G168" s="988"/>
      <c r="H168" s="965"/>
      <c r="I168" s="989"/>
      <c r="J168" s="1005" t="str">
        <f t="shared" si="2"/>
        <v/>
      </c>
    </row>
    <row r="169" spans="1:10" ht="24">
      <c r="A169" s="966">
        <v>36</v>
      </c>
      <c r="B169" s="967" t="s">
        <v>1057</v>
      </c>
      <c r="C169" s="968" t="s">
        <v>4247</v>
      </c>
      <c r="D169" s="1266" t="s">
        <v>1766</v>
      </c>
      <c r="E169" s="1267">
        <v>63.503</v>
      </c>
      <c r="F169" s="1268"/>
      <c r="G169" s="1269">
        <f>E169*F169</f>
        <v>0</v>
      </c>
      <c r="H169" s="969"/>
      <c r="I169" s="970"/>
      <c r="J169" s="1005" t="str">
        <f t="shared" si="2"/>
        <v>CHYBNÁ CENA</v>
      </c>
    </row>
    <row r="170" spans="1:10" ht="51.75" customHeight="1">
      <c r="A170" s="971"/>
      <c r="B170" s="972" t="s">
        <v>78</v>
      </c>
      <c r="C170" s="1326" t="s">
        <v>4248</v>
      </c>
      <c r="D170" s="1326"/>
      <c r="E170" s="1326"/>
      <c r="F170" s="1326"/>
      <c r="G170" s="1326"/>
      <c r="H170" s="973"/>
      <c r="I170" s="974"/>
      <c r="J170" s="1005" t="str">
        <f t="shared" si="2"/>
        <v/>
      </c>
    </row>
    <row r="171" spans="1:10">
      <c r="A171" s="971"/>
      <c r="B171" s="975"/>
      <c r="C171" s="976"/>
      <c r="D171" s="976"/>
      <c r="E171" s="976"/>
      <c r="F171" s="976"/>
      <c r="G171" s="976"/>
      <c r="H171" s="973"/>
      <c r="I171" s="974"/>
      <c r="J171" s="1005" t="str">
        <f t="shared" si="2"/>
        <v/>
      </c>
    </row>
    <row r="172" spans="1:10">
      <c r="A172" s="977"/>
      <c r="B172" s="978" t="str">
        <f>IF(AND(B171&lt;&gt;"Výkaz výměr:",C171=""),"Výkaz výměr:","")</f>
        <v>Výkaz výměr:</v>
      </c>
      <c r="C172" s="979" t="s">
        <v>4249</v>
      </c>
      <c r="D172" s="980"/>
      <c r="E172" s="1270">
        <v>63.503</v>
      </c>
      <c r="F172" s="981"/>
      <c r="G172" s="982"/>
      <c r="H172" s="973"/>
      <c r="I172" s="974"/>
      <c r="J172" s="1005" t="str">
        <f t="shared" si="2"/>
        <v/>
      </c>
    </row>
    <row r="173" spans="1:10">
      <c r="A173" s="983"/>
      <c r="B173" s="984" t="str">
        <f>IF(AND(B172&lt;&gt;"Výkaz výměr:",C172=""),"Výkaz výměr:","")</f>
        <v/>
      </c>
      <c r="C173" s="985" t="s">
        <v>4250</v>
      </c>
      <c r="D173" s="986"/>
      <c r="E173" s="1271">
        <v>0</v>
      </c>
      <c r="F173" s="987"/>
      <c r="G173" s="988"/>
      <c r="H173" s="965"/>
      <c r="I173" s="989"/>
      <c r="J173" s="1005" t="str">
        <f t="shared" si="2"/>
        <v/>
      </c>
    </row>
    <row r="174" spans="1:10" ht="24">
      <c r="A174" s="966">
        <v>37</v>
      </c>
      <c r="B174" s="967" t="s">
        <v>4251</v>
      </c>
      <c r="C174" s="968" t="s">
        <v>4252</v>
      </c>
      <c r="D174" s="1266" t="s">
        <v>1766</v>
      </c>
      <c r="E174" s="1267">
        <v>1206.557</v>
      </c>
      <c r="F174" s="1268"/>
      <c r="G174" s="1269">
        <f>E174*F174</f>
        <v>0</v>
      </c>
      <c r="H174" s="969"/>
      <c r="I174" s="970"/>
      <c r="J174" s="1005" t="str">
        <f t="shared" si="2"/>
        <v>CHYBNÁ CENA</v>
      </c>
    </row>
    <row r="175" spans="1:10" ht="57.75" customHeight="1">
      <c r="A175" s="971"/>
      <c r="B175" s="972" t="s">
        <v>78</v>
      </c>
      <c r="C175" s="1326" t="s">
        <v>2547</v>
      </c>
      <c r="D175" s="1326"/>
      <c r="E175" s="1326"/>
      <c r="F175" s="1326"/>
      <c r="G175" s="1326"/>
      <c r="H175" s="973"/>
      <c r="I175" s="974"/>
      <c r="J175" s="1005" t="str">
        <f t="shared" si="2"/>
        <v/>
      </c>
    </row>
    <row r="176" spans="1:10">
      <c r="A176" s="971"/>
      <c r="B176" s="975"/>
      <c r="C176" s="976"/>
      <c r="D176" s="976"/>
      <c r="E176" s="976"/>
      <c r="F176" s="976"/>
      <c r="G176" s="976"/>
      <c r="H176" s="973"/>
      <c r="I176" s="974"/>
      <c r="J176" s="1005" t="str">
        <f t="shared" si="2"/>
        <v/>
      </c>
    </row>
    <row r="177" spans="1:10">
      <c r="A177" s="977"/>
      <c r="B177" s="978" t="str">
        <f>IF(AND(B176&lt;&gt;"Výkaz výměr:",C176=""),"Výkaz výměr:","")</f>
        <v>Výkaz výměr:</v>
      </c>
      <c r="C177" s="979" t="s">
        <v>2548</v>
      </c>
      <c r="D177" s="980"/>
      <c r="E177" s="1270">
        <v>1206.557</v>
      </c>
      <c r="F177" s="981"/>
      <c r="G177" s="982"/>
      <c r="H177" s="973"/>
      <c r="I177" s="974"/>
      <c r="J177" s="1005" t="str">
        <f t="shared" si="2"/>
        <v/>
      </c>
    </row>
    <row r="178" spans="1:10">
      <c r="A178" s="983"/>
      <c r="B178" s="984" t="str">
        <f>IF(AND(B177&lt;&gt;"Výkaz výměr:",C177=""),"Výkaz výměr:","")</f>
        <v/>
      </c>
      <c r="C178" s="985" t="s">
        <v>2549</v>
      </c>
      <c r="D178" s="986"/>
      <c r="E178" s="1271">
        <v>0</v>
      </c>
      <c r="F178" s="987"/>
      <c r="G178" s="988"/>
      <c r="H178" s="965"/>
      <c r="I178" s="989"/>
      <c r="J178" s="1005" t="str">
        <f t="shared" si="2"/>
        <v/>
      </c>
    </row>
    <row r="179" spans="1:10" ht="24">
      <c r="A179" s="966">
        <v>38</v>
      </c>
      <c r="B179" s="967" t="s">
        <v>2550</v>
      </c>
      <c r="C179" s="968" t="s">
        <v>2551</v>
      </c>
      <c r="D179" s="1266" t="s">
        <v>1766</v>
      </c>
      <c r="E179" s="1267">
        <v>89.308999999999997</v>
      </c>
      <c r="F179" s="1268"/>
      <c r="G179" s="1269">
        <f>E179*F179</f>
        <v>0</v>
      </c>
      <c r="H179" s="969"/>
      <c r="I179" s="970"/>
      <c r="J179" s="1005" t="str">
        <f t="shared" si="2"/>
        <v>CHYBNÁ CENA</v>
      </c>
    </row>
    <row r="180" spans="1:10" ht="53.25" customHeight="1">
      <c r="A180" s="971"/>
      <c r="B180" s="972" t="s">
        <v>78</v>
      </c>
      <c r="C180" s="1326" t="s">
        <v>2552</v>
      </c>
      <c r="D180" s="1326"/>
      <c r="E180" s="1326"/>
      <c r="F180" s="1326"/>
      <c r="G180" s="1326"/>
      <c r="H180" s="973"/>
      <c r="I180" s="974"/>
      <c r="J180" s="1005" t="str">
        <f t="shared" si="2"/>
        <v/>
      </c>
    </row>
    <row r="181" spans="1:10">
      <c r="A181" s="971"/>
      <c r="B181" s="975"/>
      <c r="C181" s="976"/>
      <c r="D181" s="976"/>
      <c r="E181" s="976"/>
      <c r="F181" s="976"/>
      <c r="G181" s="976"/>
      <c r="H181" s="973"/>
      <c r="I181" s="974"/>
      <c r="J181" s="1005" t="str">
        <f t="shared" si="2"/>
        <v/>
      </c>
    </row>
    <row r="182" spans="1:10">
      <c r="A182" s="977"/>
      <c r="B182" s="978" t="str">
        <f>IF(AND(B181&lt;&gt;"Výkaz výměr:",C181=""),"Výkaz výměr:","")</f>
        <v>Výkaz výměr:</v>
      </c>
      <c r="C182" s="979" t="s">
        <v>2553</v>
      </c>
      <c r="D182" s="980"/>
      <c r="E182" s="1270">
        <v>80.069000000000003</v>
      </c>
      <c r="F182" s="981"/>
      <c r="G182" s="982"/>
      <c r="H182" s="973"/>
      <c r="I182" s="974"/>
      <c r="J182" s="1005" t="str">
        <f t="shared" si="2"/>
        <v/>
      </c>
    </row>
    <row r="183" spans="1:10">
      <c r="A183" s="977"/>
      <c r="B183" s="978" t="str">
        <f>IF(AND(B182&lt;&gt;"Výkaz výměr:",C182=""),"Výkaz výměr:","")</f>
        <v/>
      </c>
      <c r="C183" s="979" t="s">
        <v>2554</v>
      </c>
      <c r="D183" s="980"/>
      <c r="E183" s="1270">
        <v>9.24</v>
      </c>
      <c r="F183" s="981"/>
      <c r="G183" s="982"/>
      <c r="H183" s="973"/>
      <c r="I183" s="974"/>
      <c r="J183" s="1005" t="str">
        <f t="shared" si="2"/>
        <v/>
      </c>
    </row>
    <row r="184" spans="1:10">
      <c r="A184" s="983"/>
      <c r="B184" s="984" t="str">
        <f>IF(AND(B183&lt;&gt;"Výkaz výměr:",C183=""),"Výkaz výměr:","")</f>
        <v/>
      </c>
      <c r="C184" s="985" t="s">
        <v>2555</v>
      </c>
      <c r="D184" s="986"/>
      <c r="E184" s="1271">
        <v>0</v>
      </c>
      <c r="F184" s="987"/>
      <c r="G184" s="988"/>
      <c r="H184" s="965"/>
      <c r="I184" s="989"/>
      <c r="J184" s="1005" t="str">
        <f t="shared" si="2"/>
        <v/>
      </c>
    </row>
    <row r="185" spans="1:10" ht="24">
      <c r="A185" s="966">
        <v>39</v>
      </c>
      <c r="B185" s="967" t="s">
        <v>2556</v>
      </c>
      <c r="C185" s="968" t="s">
        <v>2557</v>
      </c>
      <c r="D185" s="1266" t="s">
        <v>1766</v>
      </c>
      <c r="E185" s="1267">
        <v>1696.8710000000001</v>
      </c>
      <c r="F185" s="1268"/>
      <c r="G185" s="1269">
        <f>E185*F185</f>
        <v>0</v>
      </c>
      <c r="H185" s="969"/>
      <c r="I185" s="970"/>
      <c r="J185" s="1005" t="str">
        <f t="shared" si="2"/>
        <v>CHYBNÁ CENA</v>
      </c>
    </row>
    <row r="186" spans="1:10" ht="53.25" customHeight="1">
      <c r="A186" s="971"/>
      <c r="B186" s="972" t="s">
        <v>78</v>
      </c>
      <c r="C186" s="1326" t="s">
        <v>2547</v>
      </c>
      <c r="D186" s="1326"/>
      <c r="E186" s="1326"/>
      <c r="F186" s="1326"/>
      <c r="G186" s="1326"/>
      <c r="H186" s="973"/>
      <c r="I186" s="974"/>
      <c r="J186" s="1005" t="str">
        <f t="shared" si="2"/>
        <v/>
      </c>
    </row>
    <row r="187" spans="1:10">
      <c r="A187" s="971"/>
      <c r="B187" s="975"/>
      <c r="C187" s="976"/>
      <c r="D187" s="976"/>
      <c r="E187" s="976"/>
      <c r="F187" s="976"/>
      <c r="G187" s="976"/>
      <c r="H187" s="973"/>
      <c r="I187" s="974"/>
      <c r="J187" s="1005" t="str">
        <f t="shared" si="2"/>
        <v/>
      </c>
    </row>
    <row r="188" spans="1:10">
      <c r="A188" s="977"/>
      <c r="B188" s="978" t="str">
        <f>IF(AND(B187&lt;&gt;"Výkaz výměr:",C187=""),"Výkaz výměr:","")</f>
        <v>Výkaz výměr:</v>
      </c>
      <c r="C188" s="979" t="s">
        <v>2558</v>
      </c>
      <c r="D188" s="980"/>
      <c r="E188" s="1270">
        <v>1521.3110000000001</v>
      </c>
      <c r="F188" s="981"/>
      <c r="G188" s="982"/>
      <c r="H188" s="973"/>
      <c r="I188" s="974"/>
      <c r="J188" s="1005" t="str">
        <f t="shared" si="2"/>
        <v/>
      </c>
    </row>
    <row r="189" spans="1:10">
      <c r="A189" s="977"/>
      <c r="B189" s="978" t="str">
        <f>IF(AND(B188&lt;&gt;"Výkaz výměr:",C188=""),"Výkaz výměr:","")</f>
        <v/>
      </c>
      <c r="C189" s="979" t="s">
        <v>2559</v>
      </c>
      <c r="D189" s="980"/>
      <c r="E189" s="1270">
        <v>175.56</v>
      </c>
      <c r="F189" s="981"/>
      <c r="G189" s="982"/>
      <c r="H189" s="973"/>
      <c r="I189" s="974"/>
      <c r="J189" s="1005" t="str">
        <f t="shared" si="2"/>
        <v/>
      </c>
    </row>
    <row r="190" spans="1:10" ht="22.5">
      <c r="A190" s="977"/>
      <c r="B190" s="978" t="str">
        <f>IF(AND(B189&lt;&gt;"Výkaz výměr:",C189=""),"Výkaz výměr:","")</f>
        <v/>
      </c>
      <c r="C190" s="979" t="s">
        <v>2560</v>
      </c>
      <c r="D190" s="980"/>
      <c r="E190" s="1270">
        <v>0</v>
      </c>
      <c r="F190" s="981"/>
      <c r="G190" s="982"/>
      <c r="H190" s="973"/>
      <c r="I190" s="974"/>
      <c r="J190" s="1005" t="str">
        <f t="shared" si="2"/>
        <v/>
      </c>
    </row>
    <row r="191" spans="1:10" ht="22.5">
      <c r="A191" s="983"/>
      <c r="B191" s="984" t="str">
        <f>IF(AND(B190&lt;&gt;"Výkaz výměr:",C190=""),"Výkaz výměr:","")</f>
        <v/>
      </c>
      <c r="C191" s="985" t="s">
        <v>2561</v>
      </c>
      <c r="D191" s="986"/>
      <c r="E191" s="1271">
        <v>0</v>
      </c>
      <c r="F191" s="987"/>
      <c r="G191" s="988"/>
      <c r="H191" s="965"/>
      <c r="I191" s="989"/>
      <c r="J191" s="1005" t="str">
        <f t="shared" si="2"/>
        <v/>
      </c>
    </row>
    <row r="192" spans="1:10" s="177" customFormat="1" ht="18">
      <c r="A192" s="197"/>
      <c r="B192" s="198"/>
      <c r="C192" s="199" t="s">
        <v>2562</v>
      </c>
      <c r="D192" s="200"/>
      <c r="E192" s="200"/>
      <c r="F192" s="200"/>
      <c r="G192" s="1272">
        <f>SUM(G193:G208)</f>
        <v>0</v>
      </c>
      <c r="H192" s="200"/>
      <c r="I192" s="202"/>
      <c r="J192" s="1005" t="str">
        <f t="shared" si="2"/>
        <v/>
      </c>
    </row>
    <row r="193" spans="1:10" ht="24">
      <c r="A193" s="966">
        <v>40</v>
      </c>
      <c r="B193" s="967" t="s">
        <v>1764</v>
      </c>
      <c r="C193" s="968" t="s">
        <v>1765</v>
      </c>
      <c r="D193" s="1266" t="s">
        <v>1766</v>
      </c>
      <c r="E193" s="1267">
        <v>382.048</v>
      </c>
      <c r="F193" s="1268"/>
      <c r="G193" s="1269">
        <f>E193*F193</f>
        <v>0</v>
      </c>
      <c r="H193" s="969"/>
      <c r="I193" s="970"/>
      <c r="J193" s="1005" t="str">
        <f t="shared" si="2"/>
        <v>CHYBNÁ CENA</v>
      </c>
    </row>
    <row r="194" spans="1:10" ht="33.75" customHeight="1">
      <c r="A194" s="971"/>
      <c r="B194" s="972" t="s">
        <v>78</v>
      </c>
      <c r="C194" s="1326" t="s">
        <v>2831</v>
      </c>
      <c r="D194" s="1326"/>
      <c r="E194" s="1326"/>
      <c r="F194" s="1326"/>
      <c r="G194" s="1326"/>
      <c r="H194" s="973"/>
      <c r="I194" s="974"/>
      <c r="J194" s="1005" t="str">
        <f t="shared" si="2"/>
        <v/>
      </c>
    </row>
    <row r="195" spans="1:10">
      <c r="A195" s="971"/>
      <c r="B195" s="975"/>
      <c r="C195" s="976"/>
      <c r="D195" s="976"/>
      <c r="E195" s="976"/>
      <c r="F195" s="976"/>
      <c r="G195" s="976"/>
      <c r="H195" s="973"/>
      <c r="I195" s="974"/>
      <c r="J195" s="1005" t="str">
        <f t="shared" si="2"/>
        <v/>
      </c>
    </row>
    <row r="196" spans="1:10">
      <c r="A196" s="983"/>
      <c r="B196" s="984" t="str">
        <f>IF(AND(B195&lt;&gt;"Výkaz výměr:",C195=""),"Výkaz výměr:","")</f>
        <v>Výkaz výměr:</v>
      </c>
      <c r="C196" s="985" t="s">
        <v>2832</v>
      </c>
      <c r="D196" s="986"/>
      <c r="E196" s="1271">
        <v>382.048</v>
      </c>
      <c r="F196" s="987"/>
      <c r="G196" s="988"/>
      <c r="H196" s="965"/>
      <c r="I196" s="989"/>
      <c r="J196" s="1005" t="str">
        <f t="shared" si="2"/>
        <v/>
      </c>
    </row>
    <row r="197" spans="1:10" ht="24">
      <c r="A197" s="966">
        <v>41</v>
      </c>
      <c r="B197" s="967" t="s">
        <v>2833</v>
      </c>
      <c r="C197" s="968" t="s">
        <v>2580</v>
      </c>
      <c r="D197" s="1266" t="s">
        <v>1766</v>
      </c>
      <c r="E197" s="1267">
        <v>1.8480000000000001</v>
      </c>
      <c r="F197" s="1268"/>
      <c r="G197" s="1269">
        <f>E197*F197</f>
        <v>0</v>
      </c>
      <c r="H197" s="969"/>
      <c r="I197" s="970"/>
      <c r="J197" s="1005" t="str">
        <f t="shared" si="2"/>
        <v>CHYBNÁ CENA</v>
      </c>
    </row>
    <row r="198" spans="1:10" ht="32.25" customHeight="1">
      <c r="A198" s="971"/>
      <c r="B198" s="972" t="s">
        <v>78</v>
      </c>
      <c r="C198" s="1326" t="s">
        <v>2834</v>
      </c>
      <c r="D198" s="1326"/>
      <c r="E198" s="1326"/>
      <c r="F198" s="1326"/>
      <c r="G198" s="1326"/>
      <c r="H198" s="973"/>
      <c r="I198" s="974"/>
      <c r="J198" s="1005" t="str">
        <f t="shared" ref="J198:J211" si="3">IF((ISBLANK(D198)),"",IF(G198&lt;=0,"CHYBNÁ CENA",""))</f>
        <v/>
      </c>
    </row>
    <row r="199" spans="1:10">
      <c r="A199" s="971"/>
      <c r="B199" s="975"/>
      <c r="C199" s="976"/>
      <c r="D199" s="976"/>
      <c r="E199" s="976"/>
      <c r="F199" s="976"/>
      <c r="G199" s="976"/>
      <c r="H199" s="973"/>
      <c r="I199" s="974"/>
      <c r="J199" s="1005" t="str">
        <f t="shared" si="3"/>
        <v/>
      </c>
    </row>
    <row r="200" spans="1:10" ht="22.5">
      <c r="A200" s="983"/>
      <c r="B200" s="984" t="str">
        <f>IF(AND(B199&lt;&gt;"Výkaz výměr:",C199=""),"Výkaz výměr:","")</f>
        <v>Výkaz výměr:</v>
      </c>
      <c r="C200" s="985" t="s">
        <v>2835</v>
      </c>
      <c r="D200" s="986"/>
      <c r="E200" s="1271">
        <v>1.8480000000000001</v>
      </c>
      <c r="F200" s="987"/>
      <c r="G200" s="988"/>
      <c r="H200" s="965"/>
      <c r="I200" s="989"/>
      <c r="J200" s="1005" t="str">
        <f t="shared" si="3"/>
        <v/>
      </c>
    </row>
    <row r="201" spans="1:10" ht="24">
      <c r="A201" s="966">
        <v>42</v>
      </c>
      <c r="B201" s="967" t="s">
        <v>2836</v>
      </c>
      <c r="C201" s="968" t="s">
        <v>2974</v>
      </c>
      <c r="D201" s="1266" t="s">
        <v>1766</v>
      </c>
      <c r="E201" s="1267">
        <v>63.63</v>
      </c>
      <c r="F201" s="1268"/>
      <c r="G201" s="1269">
        <f>E201*F201</f>
        <v>0</v>
      </c>
      <c r="H201" s="969"/>
      <c r="I201" s="970"/>
      <c r="J201" s="1005" t="str">
        <f t="shared" si="3"/>
        <v>CHYBNÁ CENA</v>
      </c>
    </row>
    <row r="202" spans="1:10" ht="25.5" customHeight="1">
      <c r="A202" s="971"/>
      <c r="B202" s="972" t="s">
        <v>78</v>
      </c>
      <c r="C202" s="1326" t="s">
        <v>2975</v>
      </c>
      <c r="D202" s="1326"/>
      <c r="E202" s="1326"/>
      <c r="F202" s="1326"/>
      <c r="G202" s="1326"/>
      <c r="H202" s="973"/>
      <c r="I202" s="974"/>
      <c r="J202" s="1005" t="str">
        <f t="shared" si="3"/>
        <v/>
      </c>
    </row>
    <row r="203" spans="1:10">
      <c r="A203" s="971"/>
      <c r="B203" s="975"/>
      <c r="C203" s="976"/>
      <c r="D203" s="976"/>
      <c r="E203" s="976"/>
      <c r="F203" s="976"/>
      <c r="G203" s="976"/>
      <c r="H203" s="973"/>
      <c r="I203" s="974"/>
      <c r="J203" s="1005" t="str">
        <f t="shared" si="3"/>
        <v/>
      </c>
    </row>
    <row r="204" spans="1:10">
      <c r="A204" s="983"/>
      <c r="B204" s="984" t="str">
        <f>IF(AND(B203&lt;&gt;"Výkaz výměr:",C203=""),"Výkaz výměr:","")</f>
        <v>Výkaz výměr:</v>
      </c>
      <c r="C204" s="985" t="s">
        <v>2976</v>
      </c>
      <c r="D204" s="986"/>
      <c r="E204" s="1271">
        <v>63.63</v>
      </c>
      <c r="F204" s="987"/>
      <c r="G204" s="988"/>
      <c r="H204" s="965"/>
      <c r="I204" s="989"/>
      <c r="J204" s="1005" t="str">
        <f t="shared" si="3"/>
        <v/>
      </c>
    </row>
    <row r="205" spans="1:10" ht="24">
      <c r="A205" s="966">
        <v>43</v>
      </c>
      <c r="B205" s="967" t="s">
        <v>2977</v>
      </c>
      <c r="C205" s="968" t="s">
        <v>2978</v>
      </c>
      <c r="D205" s="1266" t="s">
        <v>1766</v>
      </c>
      <c r="E205" s="1267">
        <v>63.503</v>
      </c>
      <c r="F205" s="1268"/>
      <c r="G205" s="1269">
        <f>E205*F205</f>
        <v>0</v>
      </c>
      <c r="H205" s="969"/>
      <c r="I205" s="970"/>
      <c r="J205" s="1005" t="str">
        <f t="shared" si="3"/>
        <v>CHYBNÁ CENA</v>
      </c>
    </row>
    <row r="206" spans="1:10" ht="30" customHeight="1">
      <c r="A206" s="971"/>
      <c r="B206" s="972" t="s">
        <v>78</v>
      </c>
      <c r="C206" s="1326" t="s">
        <v>2979</v>
      </c>
      <c r="D206" s="1326"/>
      <c r="E206" s="1326"/>
      <c r="F206" s="1326"/>
      <c r="G206" s="1326"/>
      <c r="H206" s="973"/>
      <c r="I206" s="974"/>
      <c r="J206" s="1005" t="str">
        <f t="shared" si="3"/>
        <v/>
      </c>
    </row>
    <row r="207" spans="1:10">
      <c r="A207" s="971"/>
      <c r="B207" s="975"/>
      <c r="C207" s="976"/>
      <c r="D207" s="976"/>
      <c r="E207" s="976"/>
      <c r="F207" s="976"/>
      <c r="G207" s="976"/>
      <c r="H207" s="973"/>
      <c r="I207" s="974"/>
      <c r="J207" s="1005" t="str">
        <f t="shared" si="3"/>
        <v/>
      </c>
    </row>
    <row r="208" spans="1:10">
      <c r="A208" s="983"/>
      <c r="B208" s="984" t="str">
        <f>IF(AND(B207&lt;&gt;"Výkaz výměr:",C207=""),"Výkaz výměr:","")</f>
        <v>Výkaz výměr:</v>
      </c>
      <c r="C208" s="985" t="s">
        <v>4249</v>
      </c>
      <c r="D208" s="986"/>
      <c r="E208" s="1271">
        <v>63.503</v>
      </c>
      <c r="F208" s="987"/>
      <c r="G208" s="988"/>
      <c r="H208" s="965"/>
      <c r="I208" s="989"/>
      <c r="J208" s="1005" t="str">
        <f t="shared" si="3"/>
        <v/>
      </c>
    </row>
    <row r="209" spans="1:10" s="177" customFormat="1" ht="18">
      <c r="A209" s="197"/>
      <c r="B209" s="198"/>
      <c r="C209" s="199" t="s">
        <v>2980</v>
      </c>
      <c r="D209" s="200"/>
      <c r="E209" s="200"/>
      <c r="F209" s="200"/>
      <c r="G209" s="1272">
        <f>SUM(G210:G211)</f>
        <v>0</v>
      </c>
      <c r="H209" s="200"/>
      <c r="I209" s="202"/>
      <c r="J209" s="1005" t="str">
        <f t="shared" si="3"/>
        <v/>
      </c>
    </row>
    <row r="210" spans="1:10" ht="24">
      <c r="A210" s="966">
        <v>44</v>
      </c>
      <c r="B210" s="967" t="s">
        <v>2981</v>
      </c>
      <c r="C210" s="968" t="s">
        <v>2982</v>
      </c>
      <c r="D210" s="1266" t="s">
        <v>1766</v>
      </c>
      <c r="E210" s="1267">
        <v>1123.615</v>
      </c>
      <c r="F210" s="1268"/>
      <c r="G210" s="1269">
        <f>E210*F210</f>
        <v>0</v>
      </c>
      <c r="H210" s="969"/>
      <c r="I210" s="970"/>
      <c r="J210" s="1005" t="str">
        <f t="shared" si="3"/>
        <v>CHYBNÁ CENA</v>
      </c>
    </row>
    <row r="211" spans="1:10" ht="42.75" customHeight="1" thickBot="1">
      <c r="A211" s="991"/>
      <c r="B211" s="992" t="s">
        <v>78</v>
      </c>
      <c r="C211" s="1327" t="s">
        <v>1361</v>
      </c>
      <c r="D211" s="1327"/>
      <c r="E211" s="1327"/>
      <c r="F211" s="1327"/>
      <c r="G211" s="1327"/>
      <c r="H211" s="965"/>
      <c r="I211" s="989"/>
      <c r="J211" s="1005" t="str">
        <f t="shared" si="3"/>
        <v/>
      </c>
    </row>
    <row r="212" spans="1:10" customFormat="1" ht="13.5" thickBot="1">
      <c r="A212" s="1304" t="s">
        <v>45</v>
      </c>
      <c r="B212" s="1305"/>
      <c r="C212" s="1305"/>
      <c r="D212" s="1305"/>
      <c r="E212" s="1305"/>
      <c r="F212" s="1305"/>
      <c r="G212" s="1305"/>
      <c r="H212" s="1305"/>
      <c r="I212" s="1306"/>
    </row>
    <row r="215" spans="1:10">
      <c r="F215" s="1006" t="s">
        <v>245</v>
      </c>
      <c r="G215" s="1007">
        <f>COUNTIF(G6:G210,"&lt;=0")</f>
        <v>54</v>
      </c>
    </row>
  </sheetData>
  <sheetProtection selectLockedCells="1"/>
  <mergeCells count="57">
    <mergeCell ref="I4:I5"/>
    <mergeCell ref="H4:H5"/>
    <mergeCell ref="C61:G61"/>
    <mergeCell ref="C38:G38"/>
    <mergeCell ref="C42:G42"/>
    <mergeCell ref="C10:G10"/>
    <mergeCell ref="C15:G15"/>
    <mergeCell ref="C19:G19"/>
    <mergeCell ref="A1:B1"/>
    <mergeCell ref="C1:I1"/>
    <mergeCell ref="A2:B2"/>
    <mergeCell ref="C2:F2"/>
    <mergeCell ref="A3:I3"/>
    <mergeCell ref="A4:A5"/>
    <mergeCell ref="C4:C5"/>
    <mergeCell ref="D4:D5"/>
    <mergeCell ref="E4:E5"/>
    <mergeCell ref="F4:G4"/>
    <mergeCell ref="C65:G65"/>
    <mergeCell ref="C24:G24"/>
    <mergeCell ref="C28:G28"/>
    <mergeCell ref="C34:G34"/>
    <mergeCell ref="C46:G46"/>
    <mergeCell ref="C51:G51"/>
    <mergeCell ref="C57:G57"/>
    <mergeCell ref="C69:G69"/>
    <mergeCell ref="C73:G73"/>
    <mergeCell ref="C78:G78"/>
    <mergeCell ref="C82:G82"/>
    <mergeCell ref="C86:G86"/>
    <mergeCell ref="C90:G90"/>
    <mergeCell ref="C95:G95"/>
    <mergeCell ref="C99:G99"/>
    <mergeCell ref="C103:G103"/>
    <mergeCell ref="C109:G109"/>
    <mergeCell ref="C115:G115"/>
    <mergeCell ref="C119:G119"/>
    <mergeCell ref="C125:G125"/>
    <mergeCell ref="C131:G131"/>
    <mergeCell ref="C135:G135"/>
    <mergeCell ref="C157:G157"/>
    <mergeCell ref="C162:G162"/>
    <mergeCell ref="C166:G166"/>
    <mergeCell ref="C140:G140"/>
    <mergeCell ref="C144:G144"/>
    <mergeCell ref="C148:G148"/>
    <mergeCell ref="C153:G153"/>
    <mergeCell ref="C175:G175"/>
    <mergeCell ref="C180:G180"/>
    <mergeCell ref="C186:G186"/>
    <mergeCell ref="C170:G170"/>
    <mergeCell ref="C211:G211"/>
    <mergeCell ref="A212:I212"/>
    <mergeCell ref="C194:G194"/>
    <mergeCell ref="C198:G198"/>
    <mergeCell ref="C202:G202"/>
    <mergeCell ref="C206:G20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6" activePane="bottomLeft" state="frozen"/>
      <selection pane="bottomLeft" activeCell="I2" sqref="I2"/>
    </sheetView>
  </sheetViews>
  <sheetFormatPr defaultRowHeight="12.75"/>
  <cols>
    <col min="1" max="1" width="10.5703125" style="170" customWidth="1"/>
    <col min="2" max="2" width="18.7109375" style="170" customWidth="1"/>
    <col min="3" max="3" width="40.7109375" style="170" customWidth="1"/>
    <col min="4" max="4" width="9.5703125" style="209" customWidth="1"/>
    <col min="5" max="5" width="16.5703125" style="209" customWidth="1"/>
    <col min="6" max="6" width="15.28515625" style="209" customWidth="1"/>
    <col min="7" max="7" width="17.28515625" style="170" customWidth="1"/>
    <col min="8" max="8" width="27.5703125" style="170" customWidth="1"/>
    <col min="9" max="9" width="23.7109375" style="170" customWidth="1"/>
    <col min="10" max="10" width="22.28515625" style="170" customWidth="1"/>
    <col min="11" max="16384" width="9.140625" style="170"/>
  </cols>
  <sheetData>
    <row r="1" spans="1:10" customFormat="1" ht="31.5" customHeight="1" thickBot="1">
      <c r="A1" s="1287" t="s">
        <v>2563</v>
      </c>
      <c r="B1" s="1288"/>
      <c r="C1" s="1289" t="s">
        <v>1363</v>
      </c>
      <c r="D1" s="1290"/>
      <c r="E1" s="1290"/>
      <c r="F1" s="1290"/>
      <c r="G1" s="1291"/>
      <c r="H1" s="1291"/>
      <c r="I1" s="1291"/>
    </row>
    <row r="2" spans="1:10" customFormat="1" ht="30" customHeight="1" thickBot="1">
      <c r="A2" s="1292" t="s">
        <v>2564</v>
      </c>
      <c r="B2" s="1293"/>
      <c r="C2" s="1289" t="s">
        <v>3059</v>
      </c>
      <c r="D2" s="1290"/>
      <c r="E2" s="1290"/>
      <c r="F2" s="1290"/>
      <c r="G2" s="2" t="s">
        <v>2566</v>
      </c>
      <c r="H2" s="944"/>
      <c r="I2" s="1340" t="s">
        <v>3060</v>
      </c>
    </row>
    <row r="3" spans="1:10" customFormat="1" ht="16.5" customHeight="1" thickBot="1">
      <c r="A3" s="1294" t="s">
        <v>2567</v>
      </c>
      <c r="B3" s="1290"/>
      <c r="C3" s="1290"/>
      <c r="D3" s="1290"/>
      <c r="E3" s="1290"/>
      <c r="F3" s="1290"/>
      <c r="G3" s="1290"/>
      <c r="H3" s="1290"/>
      <c r="I3" s="1295"/>
    </row>
    <row r="4" spans="1:10" customFormat="1" ht="25.5" customHeight="1">
      <c r="A4" s="1281" t="s">
        <v>2568</v>
      </c>
      <c r="B4" s="216" t="s">
        <v>2569</v>
      </c>
      <c r="C4" s="1283" t="s">
        <v>2570</v>
      </c>
      <c r="D4" s="1285" t="s">
        <v>2571</v>
      </c>
      <c r="E4" s="1285" t="s">
        <v>2572</v>
      </c>
      <c r="F4" s="1296" t="s">
        <v>2573</v>
      </c>
      <c r="G4" s="1297"/>
      <c r="H4" s="1285" t="s">
        <v>3789</v>
      </c>
      <c r="I4" s="1301" t="s">
        <v>2574</v>
      </c>
    </row>
    <row r="5" spans="1:10" customFormat="1" ht="29.85" customHeight="1" thickBot="1">
      <c r="A5" s="1282"/>
      <c r="B5" s="4" t="s">
        <v>2575</v>
      </c>
      <c r="C5" s="1284"/>
      <c r="D5" s="1286"/>
      <c r="E5" s="1286"/>
      <c r="F5" s="5" t="s">
        <v>2576</v>
      </c>
      <c r="G5" s="724" t="s">
        <v>4447</v>
      </c>
      <c r="H5" s="1303"/>
      <c r="I5" s="1302"/>
      <c r="J5" s="1008" t="s">
        <v>694</v>
      </c>
    </row>
    <row r="6" spans="1:10" s="798" customFormat="1" ht="29.85" customHeight="1" thickBot="1">
      <c r="A6" s="791"/>
      <c r="B6" s="792"/>
      <c r="C6" s="797" t="s">
        <v>4580</v>
      </c>
      <c r="D6" s="794"/>
      <c r="E6" s="794"/>
      <c r="F6" s="1029"/>
      <c r="G6" s="795">
        <f>SUM(G7+G78+G82)</f>
        <v>0</v>
      </c>
      <c r="H6" s="793"/>
      <c r="I6" s="796"/>
      <c r="J6" s="1005" t="str">
        <f t="shared" ref="J6:J37" si="0">IF((ISBLANK(D6)),"",IF(G6&lt;=0,"CHYBNÁ CENA",""))</f>
        <v/>
      </c>
    </row>
    <row r="7" spans="1:10" s="177" customFormat="1" ht="18">
      <c r="A7" s="171"/>
      <c r="B7" s="172"/>
      <c r="C7" s="173" t="s">
        <v>787</v>
      </c>
      <c r="D7" s="172"/>
      <c r="E7" s="172"/>
      <c r="F7" s="1030"/>
      <c r="G7" s="175">
        <f>SUM(G8+G12+G19+G49+G53+G76)</f>
        <v>0</v>
      </c>
      <c r="H7" s="174"/>
      <c r="I7" s="176"/>
      <c r="J7" s="1005" t="str">
        <f t="shared" si="0"/>
        <v/>
      </c>
    </row>
    <row r="8" spans="1:10" s="177" customFormat="1" ht="36.75" thickBot="1">
      <c r="A8" s="178"/>
      <c r="B8" s="179"/>
      <c r="C8" s="180" t="s">
        <v>788</v>
      </c>
      <c r="D8" s="179"/>
      <c r="E8" s="179"/>
      <c r="F8" s="1031"/>
      <c r="G8" s="182">
        <f>SUM(G9:G11)</f>
        <v>0</v>
      </c>
      <c r="H8" s="181"/>
      <c r="I8" s="183"/>
      <c r="J8" s="1005" t="str">
        <f t="shared" si="0"/>
        <v/>
      </c>
    </row>
    <row r="9" spans="1:10">
      <c r="A9" s="184" t="s">
        <v>2565</v>
      </c>
      <c r="B9" s="185" t="s">
        <v>789</v>
      </c>
      <c r="C9" s="186" t="s">
        <v>790</v>
      </c>
      <c r="D9" s="187" t="s">
        <v>4492</v>
      </c>
      <c r="E9" s="187">
        <v>35</v>
      </c>
      <c r="F9" s="1032"/>
      <c r="G9" s="188">
        <f>(E9*F9)</f>
        <v>0</v>
      </c>
      <c r="H9" s="187" t="s">
        <v>791</v>
      </c>
      <c r="I9" s="189" t="s">
        <v>2565</v>
      </c>
      <c r="J9" s="1005" t="str">
        <f t="shared" si="0"/>
        <v>CHYBNÁ CENA</v>
      </c>
    </row>
    <row r="10" spans="1:10">
      <c r="A10" s="191" t="s">
        <v>2565</v>
      </c>
      <c r="B10" s="192" t="s">
        <v>792</v>
      </c>
      <c r="C10" s="193" t="s">
        <v>793</v>
      </c>
      <c r="D10" s="194" t="s">
        <v>4492</v>
      </c>
      <c r="E10" s="194">
        <v>30</v>
      </c>
      <c r="F10" s="1033"/>
      <c r="G10" s="195">
        <f>(E10*F10)</f>
        <v>0</v>
      </c>
      <c r="H10" s="194" t="s">
        <v>791</v>
      </c>
      <c r="I10" s="196" t="s">
        <v>2565</v>
      </c>
      <c r="J10" s="1005" t="str">
        <f t="shared" si="0"/>
        <v>CHYBNÁ CENA</v>
      </c>
    </row>
    <row r="11" spans="1:10" ht="25.5">
      <c r="A11" s="191" t="s">
        <v>2565</v>
      </c>
      <c r="B11" s="192" t="s">
        <v>794</v>
      </c>
      <c r="C11" s="193" t="s">
        <v>795</v>
      </c>
      <c r="D11" s="194" t="s">
        <v>4492</v>
      </c>
      <c r="E11" s="194">
        <v>0.12</v>
      </c>
      <c r="F11" s="1033"/>
      <c r="G11" s="195">
        <f>(E11*F11)</f>
        <v>0</v>
      </c>
      <c r="H11" s="194" t="s">
        <v>791</v>
      </c>
      <c r="I11" s="196" t="s">
        <v>2565</v>
      </c>
      <c r="J11" s="1005" t="str">
        <f t="shared" si="0"/>
        <v>CHYBNÁ CENA</v>
      </c>
    </row>
    <row r="12" spans="1:10" s="177" customFormat="1" ht="18">
      <c r="A12" s="197" t="s">
        <v>2565</v>
      </c>
      <c r="B12" s="198"/>
      <c r="C12" s="199" t="s">
        <v>796</v>
      </c>
      <c r="D12" s="198"/>
      <c r="E12" s="198"/>
      <c r="F12" s="1034"/>
      <c r="G12" s="201">
        <f>SUM(G13:G18)</f>
        <v>0</v>
      </c>
      <c r="H12" s="200"/>
      <c r="I12" s="202" t="s">
        <v>2565</v>
      </c>
      <c r="J12" s="1005" t="str">
        <f t="shared" si="0"/>
        <v/>
      </c>
    </row>
    <row r="13" spans="1:10" ht="38.25">
      <c r="A13" s="191" t="s">
        <v>2565</v>
      </c>
      <c r="B13" s="192" t="s">
        <v>797</v>
      </c>
      <c r="C13" s="193" t="s">
        <v>798</v>
      </c>
      <c r="D13" s="194" t="s">
        <v>1766</v>
      </c>
      <c r="E13" s="194">
        <v>5.7729999999999997</v>
      </c>
      <c r="F13" s="1033"/>
      <c r="G13" s="195">
        <f t="shared" ref="G13:G18" si="1">(E13*F13)</f>
        <v>0</v>
      </c>
      <c r="H13" s="194" t="s">
        <v>791</v>
      </c>
      <c r="I13" s="196" t="s">
        <v>2565</v>
      </c>
      <c r="J13" s="1005" t="str">
        <f t="shared" si="0"/>
        <v>CHYBNÁ CENA</v>
      </c>
    </row>
    <row r="14" spans="1:10" ht="25.5">
      <c r="A14" s="191" t="s">
        <v>2565</v>
      </c>
      <c r="B14" s="192" t="s">
        <v>799</v>
      </c>
      <c r="C14" s="193" t="s">
        <v>800</v>
      </c>
      <c r="D14" s="194" t="s">
        <v>1766</v>
      </c>
      <c r="E14" s="194">
        <v>5.7729999999999997</v>
      </c>
      <c r="F14" s="1033"/>
      <c r="G14" s="195">
        <f t="shared" si="1"/>
        <v>0</v>
      </c>
      <c r="H14" s="194" t="s">
        <v>791</v>
      </c>
      <c r="I14" s="196" t="s">
        <v>2565</v>
      </c>
      <c r="J14" s="1005" t="str">
        <f t="shared" si="0"/>
        <v>CHYBNÁ CENA</v>
      </c>
    </row>
    <row r="15" spans="1:10" ht="25.5">
      <c r="A15" s="191" t="s">
        <v>2565</v>
      </c>
      <c r="B15" s="192" t="s">
        <v>801</v>
      </c>
      <c r="C15" s="193" t="s">
        <v>2578</v>
      </c>
      <c r="D15" s="194" t="s">
        <v>1766</v>
      </c>
      <c r="E15" s="194">
        <v>51.957000000000001</v>
      </c>
      <c r="F15" s="1033"/>
      <c r="G15" s="195">
        <f t="shared" si="1"/>
        <v>0</v>
      </c>
      <c r="H15" s="194" t="s">
        <v>791</v>
      </c>
      <c r="I15" s="196" t="s">
        <v>2565</v>
      </c>
      <c r="J15" s="1005" t="str">
        <f t="shared" si="0"/>
        <v>CHYBNÁ CENA</v>
      </c>
    </row>
    <row r="16" spans="1:10" ht="25.5">
      <c r="A16" s="191" t="s">
        <v>2565</v>
      </c>
      <c r="B16" s="192" t="s">
        <v>2579</v>
      </c>
      <c r="C16" s="193" t="s">
        <v>2580</v>
      </c>
      <c r="D16" s="194" t="s">
        <v>1766</v>
      </c>
      <c r="E16" s="194">
        <v>6.72</v>
      </c>
      <c r="F16" s="1033"/>
      <c r="G16" s="195">
        <f t="shared" si="1"/>
        <v>0</v>
      </c>
      <c r="H16" s="194" t="s">
        <v>791</v>
      </c>
      <c r="I16" s="196" t="s">
        <v>2565</v>
      </c>
      <c r="J16" s="1005" t="str">
        <f t="shared" si="0"/>
        <v>CHYBNÁ CENA</v>
      </c>
    </row>
    <row r="17" spans="1:10" ht="25.5">
      <c r="A17" s="191" t="s">
        <v>2565</v>
      </c>
      <c r="B17" s="192" t="s">
        <v>2581</v>
      </c>
      <c r="C17" s="193" t="s">
        <v>1056</v>
      </c>
      <c r="D17" s="194" t="s">
        <v>1766</v>
      </c>
      <c r="E17" s="194">
        <v>4.7610000000000001</v>
      </c>
      <c r="F17" s="1033"/>
      <c r="G17" s="195">
        <f t="shared" si="1"/>
        <v>0</v>
      </c>
      <c r="H17" s="194" t="s">
        <v>791</v>
      </c>
      <c r="I17" s="196" t="s">
        <v>2565</v>
      </c>
      <c r="J17" s="1005" t="str">
        <f t="shared" si="0"/>
        <v>CHYBNÁ CENA</v>
      </c>
    </row>
    <row r="18" spans="1:10" ht="25.5">
      <c r="A18" s="191" t="s">
        <v>2565</v>
      </c>
      <c r="B18" s="192" t="s">
        <v>1057</v>
      </c>
      <c r="C18" s="193" t="s">
        <v>1058</v>
      </c>
      <c r="D18" s="194" t="s">
        <v>1766</v>
      </c>
      <c r="E18" s="194">
        <v>23.058</v>
      </c>
      <c r="F18" s="1033"/>
      <c r="G18" s="195">
        <f t="shared" si="1"/>
        <v>0</v>
      </c>
      <c r="H18" s="194" t="s">
        <v>791</v>
      </c>
      <c r="I18" s="196" t="s">
        <v>2565</v>
      </c>
      <c r="J18" s="1005" t="str">
        <f t="shared" si="0"/>
        <v>CHYBNÁ CENA</v>
      </c>
    </row>
    <row r="19" spans="1:10" s="177" customFormat="1" ht="18">
      <c r="A19" s="197" t="s">
        <v>2565</v>
      </c>
      <c r="B19" s="198"/>
      <c r="C19" s="199" t="s">
        <v>1059</v>
      </c>
      <c r="D19" s="198"/>
      <c r="E19" s="198"/>
      <c r="F19" s="1034"/>
      <c r="G19" s="201">
        <f>SUM(G20:G48)</f>
        <v>0</v>
      </c>
      <c r="H19" s="200"/>
      <c r="I19" s="202" t="s">
        <v>2565</v>
      </c>
      <c r="J19" s="1005" t="str">
        <f t="shared" si="0"/>
        <v/>
      </c>
    </row>
    <row r="20" spans="1:10">
      <c r="A20" s="191" t="s">
        <v>2565</v>
      </c>
      <c r="B20" s="192" t="s">
        <v>1060</v>
      </c>
      <c r="C20" s="193" t="s">
        <v>1061</v>
      </c>
      <c r="D20" s="194" t="s">
        <v>1062</v>
      </c>
      <c r="E20" s="194">
        <v>0.92700000000000005</v>
      </c>
      <c r="F20" s="1033"/>
      <c r="G20" s="195">
        <f t="shared" ref="G20:G48" si="2">(E20*F20)</f>
        <v>0</v>
      </c>
      <c r="H20" s="194" t="s">
        <v>791</v>
      </c>
      <c r="I20" s="196" t="s">
        <v>2565</v>
      </c>
      <c r="J20" s="1005" t="str">
        <f t="shared" si="0"/>
        <v>CHYBNÁ CENA</v>
      </c>
    </row>
    <row r="21" spans="1:10" ht="114.75">
      <c r="A21" s="191" t="s">
        <v>2565</v>
      </c>
      <c r="B21" s="192" t="s">
        <v>1063</v>
      </c>
      <c r="C21" s="193" t="s">
        <v>1064</v>
      </c>
      <c r="D21" s="194" t="s">
        <v>1751</v>
      </c>
      <c r="E21" s="194">
        <v>39.08</v>
      </c>
      <c r="F21" s="1033"/>
      <c r="G21" s="195">
        <f t="shared" si="2"/>
        <v>0</v>
      </c>
      <c r="H21" s="194" t="s">
        <v>1065</v>
      </c>
      <c r="I21" s="196" t="s">
        <v>2565</v>
      </c>
      <c r="J21" s="1005" t="str">
        <f t="shared" si="0"/>
        <v>CHYBNÁ CENA</v>
      </c>
    </row>
    <row r="22" spans="1:10" ht="25.5">
      <c r="A22" s="191" t="s">
        <v>2565</v>
      </c>
      <c r="B22" s="192" t="s">
        <v>1066</v>
      </c>
      <c r="C22" s="193" t="s">
        <v>1067</v>
      </c>
      <c r="D22" s="194" t="s">
        <v>4492</v>
      </c>
      <c r="E22" s="194">
        <v>11</v>
      </c>
      <c r="F22" s="1033"/>
      <c r="G22" s="195">
        <f t="shared" si="2"/>
        <v>0</v>
      </c>
      <c r="H22" s="194" t="s">
        <v>791</v>
      </c>
      <c r="I22" s="196" t="s">
        <v>2565</v>
      </c>
      <c r="J22" s="1005" t="str">
        <f t="shared" si="0"/>
        <v>CHYBNÁ CENA</v>
      </c>
    </row>
    <row r="23" spans="1:10" ht="25.5">
      <c r="A23" s="191" t="s">
        <v>2565</v>
      </c>
      <c r="B23" s="192" t="s">
        <v>1068</v>
      </c>
      <c r="C23" s="193" t="s">
        <v>1069</v>
      </c>
      <c r="D23" s="194" t="s">
        <v>1745</v>
      </c>
      <c r="E23" s="194">
        <v>22.44</v>
      </c>
      <c r="F23" s="1033"/>
      <c r="G23" s="195">
        <f t="shared" si="2"/>
        <v>0</v>
      </c>
      <c r="H23" s="194" t="s">
        <v>791</v>
      </c>
      <c r="I23" s="196" t="s">
        <v>2565</v>
      </c>
      <c r="J23" s="1005" t="str">
        <f t="shared" si="0"/>
        <v>CHYBNÁ CENA</v>
      </c>
    </row>
    <row r="24" spans="1:10" ht="25.5">
      <c r="A24" s="191" t="s">
        <v>2565</v>
      </c>
      <c r="B24" s="192" t="s">
        <v>1070</v>
      </c>
      <c r="C24" s="193" t="s">
        <v>1071</v>
      </c>
      <c r="D24" s="194" t="s">
        <v>1745</v>
      </c>
      <c r="E24" s="194">
        <v>10.095000000000001</v>
      </c>
      <c r="F24" s="1033"/>
      <c r="G24" s="195">
        <f t="shared" si="2"/>
        <v>0</v>
      </c>
      <c r="H24" s="194" t="s">
        <v>791</v>
      </c>
      <c r="I24" s="196" t="s">
        <v>2565</v>
      </c>
      <c r="J24" s="1005" t="str">
        <f t="shared" si="0"/>
        <v>CHYBNÁ CENA</v>
      </c>
    </row>
    <row r="25" spans="1:10" ht="25.5">
      <c r="A25" s="191"/>
      <c r="B25" s="192" t="s">
        <v>1072</v>
      </c>
      <c r="C25" s="193" t="s">
        <v>1073</v>
      </c>
      <c r="D25" s="194" t="s">
        <v>1745</v>
      </c>
      <c r="E25" s="194">
        <v>3</v>
      </c>
      <c r="F25" s="1033"/>
      <c r="G25" s="195">
        <f t="shared" si="2"/>
        <v>0</v>
      </c>
      <c r="H25" s="194" t="s">
        <v>791</v>
      </c>
      <c r="I25" s="196"/>
      <c r="J25" s="1005" t="str">
        <f t="shared" si="0"/>
        <v>CHYBNÁ CENA</v>
      </c>
    </row>
    <row r="26" spans="1:10" ht="25.5">
      <c r="A26" s="191"/>
      <c r="B26" s="192" t="s">
        <v>3370</v>
      </c>
      <c r="C26" s="193" t="s">
        <v>1074</v>
      </c>
      <c r="D26" s="194" t="s">
        <v>1745</v>
      </c>
      <c r="E26" s="194">
        <v>172.304</v>
      </c>
      <c r="F26" s="1033"/>
      <c r="G26" s="195">
        <f t="shared" si="2"/>
        <v>0</v>
      </c>
      <c r="H26" s="194" t="s">
        <v>791</v>
      </c>
      <c r="I26" s="196"/>
      <c r="J26" s="1005" t="str">
        <f t="shared" si="0"/>
        <v>CHYBNÁ CENA</v>
      </c>
    </row>
    <row r="27" spans="1:10" ht="25.5">
      <c r="A27" s="191"/>
      <c r="B27" s="192" t="s">
        <v>1746</v>
      </c>
      <c r="C27" s="193" t="s">
        <v>1075</v>
      </c>
      <c r="D27" s="194" t="s">
        <v>1745</v>
      </c>
      <c r="E27" s="194">
        <v>34.460999999999999</v>
      </c>
      <c r="F27" s="1033"/>
      <c r="G27" s="195">
        <f t="shared" si="2"/>
        <v>0</v>
      </c>
      <c r="H27" s="194" t="s">
        <v>791</v>
      </c>
      <c r="I27" s="196"/>
      <c r="J27" s="1005" t="str">
        <f t="shared" si="0"/>
        <v>CHYBNÁ CENA</v>
      </c>
    </row>
    <row r="28" spans="1:10" ht="25.5">
      <c r="A28" s="191"/>
      <c r="B28" s="192" t="s">
        <v>1076</v>
      </c>
      <c r="C28" s="193" t="s">
        <v>1077</v>
      </c>
      <c r="D28" s="194" t="s">
        <v>1745</v>
      </c>
      <c r="E28" s="194">
        <v>133.4</v>
      </c>
      <c r="F28" s="1033"/>
      <c r="G28" s="195">
        <f t="shared" si="2"/>
        <v>0</v>
      </c>
      <c r="H28" s="194" t="s">
        <v>791</v>
      </c>
      <c r="I28" s="196"/>
      <c r="J28" s="1005" t="str">
        <f t="shared" si="0"/>
        <v>CHYBNÁ CENA</v>
      </c>
    </row>
    <row r="29" spans="1:10" ht="25.5">
      <c r="A29" s="191"/>
      <c r="B29" s="192" t="s">
        <v>1078</v>
      </c>
      <c r="C29" s="193" t="s">
        <v>1079</v>
      </c>
      <c r="D29" s="194" t="s">
        <v>1745</v>
      </c>
      <c r="E29" s="194">
        <v>85.054000000000002</v>
      </c>
      <c r="F29" s="1033"/>
      <c r="G29" s="195">
        <f t="shared" si="2"/>
        <v>0</v>
      </c>
      <c r="H29" s="194" t="s">
        <v>791</v>
      </c>
      <c r="I29" s="196"/>
      <c r="J29" s="1005" t="str">
        <f t="shared" si="0"/>
        <v>CHYBNÁ CENA</v>
      </c>
    </row>
    <row r="30" spans="1:10" ht="25.5">
      <c r="A30" s="191"/>
      <c r="B30" s="192" t="s">
        <v>1749</v>
      </c>
      <c r="C30" s="193" t="s">
        <v>1080</v>
      </c>
      <c r="D30" s="194" t="s">
        <v>1751</v>
      </c>
      <c r="E30" s="194">
        <v>165.16</v>
      </c>
      <c r="F30" s="1033"/>
      <c r="G30" s="195">
        <f t="shared" si="2"/>
        <v>0</v>
      </c>
      <c r="H30" s="194" t="s">
        <v>791</v>
      </c>
      <c r="I30" s="196"/>
      <c r="J30" s="1005" t="str">
        <f t="shared" si="0"/>
        <v>CHYBNÁ CENA</v>
      </c>
    </row>
    <row r="31" spans="1:10" ht="25.5">
      <c r="A31" s="191"/>
      <c r="B31" s="192" t="s">
        <v>1081</v>
      </c>
      <c r="C31" s="193" t="s">
        <v>1082</v>
      </c>
      <c r="D31" s="194" t="s">
        <v>1751</v>
      </c>
      <c r="E31" s="194">
        <v>365.4</v>
      </c>
      <c r="F31" s="1033"/>
      <c r="G31" s="195">
        <f t="shared" si="2"/>
        <v>0</v>
      </c>
      <c r="H31" s="194" t="s">
        <v>791</v>
      </c>
      <c r="I31" s="196"/>
      <c r="J31" s="1005" t="str">
        <f t="shared" si="0"/>
        <v>CHYBNÁ CENA</v>
      </c>
    </row>
    <row r="32" spans="1:10" ht="25.5">
      <c r="A32" s="191"/>
      <c r="B32" s="192" t="s">
        <v>1083</v>
      </c>
      <c r="C32" s="193" t="s">
        <v>1084</v>
      </c>
      <c r="D32" s="194" t="s">
        <v>1751</v>
      </c>
      <c r="E32" s="194">
        <v>79.12</v>
      </c>
      <c r="F32" s="1033"/>
      <c r="G32" s="195">
        <f t="shared" si="2"/>
        <v>0</v>
      </c>
      <c r="H32" s="194" t="s">
        <v>791</v>
      </c>
      <c r="I32" s="196"/>
      <c r="J32" s="1005" t="str">
        <f t="shared" si="0"/>
        <v>CHYBNÁ CENA</v>
      </c>
    </row>
    <row r="33" spans="1:10" ht="25.5">
      <c r="A33" s="191"/>
      <c r="B33" s="192" t="s">
        <v>1752</v>
      </c>
      <c r="C33" s="193" t="s">
        <v>1085</v>
      </c>
      <c r="D33" s="194" t="s">
        <v>1751</v>
      </c>
      <c r="E33" s="194">
        <v>165.16</v>
      </c>
      <c r="F33" s="1033"/>
      <c r="G33" s="195">
        <f t="shared" si="2"/>
        <v>0</v>
      </c>
      <c r="H33" s="194" t="s">
        <v>791</v>
      </c>
      <c r="I33" s="196"/>
      <c r="J33" s="1005" t="str">
        <f t="shared" si="0"/>
        <v>CHYBNÁ CENA</v>
      </c>
    </row>
    <row r="34" spans="1:10" ht="25.5">
      <c r="A34" s="191"/>
      <c r="B34" s="192" t="s">
        <v>2620</v>
      </c>
      <c r="C34" s="193" t="s">
        <v>2621</v>
      </c>
      <c r="D34" s="194" t="s">
        <v>1751</v>
      </c>
      <c r="E34" s="194">
        <v>365.4</v>
      </c>
      <c r="F34" s="1033"/>
      <c r="G34" s="195">
        <f t="shared" si="2"/>
        <v>0</v>
      </c>
      <c r="H34" s="194" t="s">
        <v>791</v>
      </c>
      <c r="I34" s="196"/>
      <c r="J34" s="1005" t="str">
        <f t="shared" si="0"/>
        <v>CHYBNÁ CENA</v>
      </c>
    </row>
    <row r="35" spans="1:10" ht="25.5">
      <c r="A35" s="191"/>
      <c r="B35" s="192" t="s">
        <v>2622</v>
      </c>
      <c r="C35" s="193" t="s">
        <v>2623</v>
      </c>
      <c r="D35" s="194" t="s">
        <v>1751</v>
      </c>
      <c r="E35" s="194">
        <v>79.12</v>
      </c>
      <c r="F35" s="1033"/>
      <c r="G35" s="195">
        <f t="shared" si="2"/>
        <v>0</v>
      </c>
      <c r="H35" s="194" t="s">
        <v>791</v>
      </c>
      <c r="I35" s="196"/>
      <c r="J35" s="1005" t="str">
        <f t="shared" si="0"/>
        <v>CHYBNÁ CENA</v>
      </c>
    </row>
    <row r="36" spans="1:10" ht="25.5">
      <c r="A36" s="191"/>
      <c r="B36" s="192" t="s">
        <v>1754</v>
      </c>
      <c r="C36" s="193" t="s">
        <v>2624</v>
      </c>
      <c r="D36" s="194" t="s">
        <v>1745</v>
      </c>
      <c r="E36" s="194">
        <v>159.071</v>
      </c>
      <c r="F36" s="1033"/>
      <c r="G36" s="195">
        <f t="shared" si="2"/>
        <v>0</v>
      </c>
      <c r="H36" s="194" t="s">
        <v>791</v>
      </c>
      <c r="I36" s="196"/>
      <c r="J36" s="1005" t="str">
        <f t="shared" si="0"/>
        <v>CHYBNÁ CENA</v>
      </c>
    </row>
    <row r="37" spans="1:10" ht="25.5">
      <c r="A37" s="191"/>
      <c r="B37" s="192" t="s">
        <v>2625</v>
      </c>
      <c r="C37" s="193" t="s">
        <v>2626</v>
      </c>
      <c r="D37" s="194" t="s">
        <v>1745</v>
      </c>
      <c r="E37" s="194">
        <v>3</v>
      </c>
      <c r="F37" s="1033"/>
      <c r="G37" s="195">
        <f t="shared" si="2"/>
        <v>0</v>
      </c>
      <c r="H37" s="194" t="s">
        <v>791</v>
      </c>
      <c r="I37" s="196"/>
      <c r="J37" s="1005" t="str">
        <f t="shared" si="0"/>
        <v>CHYBNÁ CENA</v>
      </c>
    </row>
    <row r="38" spans="1:10" ht="25.5">
      <c r="A38" s="191"/>
      <c r="B38" s="192" t="s">
        <v>1756</v>
      </c>
      <c r="C38" s="193" t="s">
        <v>2627</v>
      </c>
      <c r="D38" s="194" t="s">
        <v>1745</v>
      </c>
      <c r="E38" s="194">
        <v>9.68</v>
      </c>
      <c r="F38" s="1033"/>
      <c r="G38" s="195">
        <f t="shared" si="2"/>
        <v>0</v>
      </c>
      <c r="H38" s="194" t="s">
        <v>791</v>
      </c>
      <c r="I38" s="196"/>
      <c r="J38" s="1005" t="str">
        <f t="shared" ref="J38:J69" si="3">IF((ISBLANK(D38)),"",IF(G38&lt;=0,"CHYBNÁ CENA",""))</f>
        <v>CHYBNÁ CENA</v>
      </c>
    </row>
    <row r="39" spans="1:10" ht="25.5">
      <c r="A39" s="191"/>
      <c r="B39" s="192" t="s">
        <v>2628</v>
      </c>
      <c r="C39" s="193" t="s">
        <v>2629</v>
      </c>
      <c r="D39" s="194" t="s">
        <v>1745</v>
      </c>
      <c r="E39" s="194">
        <v>696.06</v>
      </c>
      <c r="F39" s="1033"/>
      <c r="G39" s="195">
        <f t="shared" si="2"/>
        <v>0</v>
      </c>
      <c r="H39" s="194" t="s">
        <v>791</v>
      </c>
      <c r="I39" s="196"/>
      <c r="J39" s="1005" t="str">
        <f t="shared" si="3"/>
        <v>CHYBNÁ CENA</v>
      </c>
    </row>
    <row r="40" spans="1:10" ht="25.5">
      <c r="A40" s="191"/>
      <c r="B40" s="192" t="s">
        <v>1758</v>
      </c>
      <c r="C40" s="193" t="s">
        <v>2630</v>
      </c>
      <c r="D40" s="194" t="s">
        <v>1745</v>
      </c>
      <c r="E40" s="194">
        <v>108.14</v>
      </c>
      <c r="F40" s="1033"/>
      <c r="G40" s="195">
        <f t="shared" si="2"/>
        <v>0</v>
      </c>
      <c r="H40" s="194" t="s">
        <v>791</v>
      </c>
      <c r="I40" s="196"/>
      <c r="J40" s="1005" t="str">
        <f t="shared" si="3"/>
        <v>CHYBNÁ CENA</v>
      </c>
    </row>
    <row r="41" spans="1:10" ht="25.5">
      <c r="A41" s="191" t="s">
        <v>2565</v>
      </c>
      <c r="B41" s="192" t="s">
        <v>2631</v>
      </c>
      <c r="C41" s="193" t="s">
        <v>2632</v>
      </c>
      <c r="D41" s="194" t="s">
        <v>1745</v>
      </c>
      <c r="E41" s="194">
        <v>3</v>
      </c>
      <c r="F41" s="1033"/>
      <c r="G41" s="195">
        <f t="shared" si="2"/>
        <v>0</v>
      </c>
      <c r="H41" s="194" t="s">
        <v>791</v>
      </c>
      <c r="I41" s="196" t="s">
        <v>2565</v>
      </c>
      <c r="J41" s="1005" t="str">
        <f t="shared" si="3"/>
        <v>CHYBNÁ CENA</v>
      </c>
    </row>
    <row r="42" spans="1:10" ht="25.5">
      <c r="A42" s="191" t="s">
        <v>2565</v>
      </c>
      <c r="B42" s="192" t="s">
        <v>1760</v>
      </c>
      <c r="C42" s="193" t="s">
        <v>2633</v>
      </c>
      <c r="D42" s="194" t="s">
        <v>1745</v>
      </c>
      <c r="E42" s="194">
        <v>295.05099999999999</v>
      </c>
      <c r="F42" s="1033"/>
      <c r="G42" s="195">
        <f t="shared" si="2"/>
        <v>0</v>
      </c>
      <c r="H42" s="194" t="s">
        <v>791</v>
      </c>
      <c r="I42" s="196" t="s">
        <v>2565</v>
      </c>
      <c r="J42" s="1005" t="str">
        <f t="shared" si="3"/>
        <v>CHYBNÁ CENA</v>
      </c>
    </row>
    <row r="43" spans="1:10">
      <c r="A43" s="191" t="s">
        <v>2565</v>
      </c>
      <c r="B43" s="192" t="s">
        <v>1762</v>
      </c>
      <c r="C43" s="193" t="s">
        <v>1763</v>
      </c>
      <c r="D43" s="194" t="s">
        <v>1745</v>
      </c>
      <c r="E43" s="194">
        <v>105.24</v>
      </c>
      <c r="F43" s="1033"/>
      <c r="G43" s="195">
        <f t="shared" si="2"/>
        <v>0</v>
      </c>
      <c r="H43" s="194" t="s">
        <v>791</v>
      </c>
      <c r="I43" s="196" t="s">
        <v>2565</v>
      </c>
      <c r="J43" s="1005" t="str">
        <f t="shared" si="3"/>
        <v>CHYBNÁ CENA</v>
      </c>
    </row>
    <row r="44" spans="1:10" ht="25.5">
      <c r="A44" s="191" t="s">
        <v>2565</v>
      </c>
      <c r="B44" s="192" t="s">
        <v>1764</v>
      </c>
      <c r="C44" s="193" t="s">
        <v>1765</v>
      </c>
      <c r="D44" s="194" t="s">
        <v>1766</v>
      </c>
      <c r="E44" s="194">
        <v>168.38399999999999</v>
      </c>
      <c r="F44" s="1033"/>
      <c r="G44" s="195">
        <f t="shared" si="2"/>
        <v>0</v>
      </c>
      <c r="H44" s="194" t="s">
        <v>791</v>
      </c>
      <c r="I44" s="196" t="s">
        <v>2565</v>
      </c>
      <c r="J44" s="1005" t="str">
        <f t="shared" si="3"/>
        <v>CHYBNÁ CENA</v>
      </c>
    </row>
    <row r="45" spans="1:10" ht="25.5">
      <c r="A45" s="191" t="s">
        <v>2565</v>
      </c>
      <c r="B45" s="192" t="s">
        <v>1767</v>
      </c>
      <c r="C45" s="193" t="s">
        <v>2634</v>
      </c>
      <c r="D45" s="194" t="s">
        <v>1745</v>
      </c>
      <c r="E45" s="194">
        <v>286.45100000000002</v>
      </c>
      <c r="F45" s="1033"/>
      <c r="G45" s="195">
        <f t="shared" si="2"/>
        <v>0</v>
      </c>
      <c r="H45" s="194" t="s">
        <v>791</v>
      </c>
      <c r="I45" s="196" t="s">
        <v>2565</v>
      </c>
      <c r="J45" s="1005" t="str">
        <f t="shared" si="3"/>
        <v>CHYBNÁ CENA</v>
      </c>
    </row>
    <row r="46" spans="1:10" ht="38.25">
      <c r="A46" s="191" t="s">
        <v>2565</v>
      </c>
      <c r="B46" s="192" t="s">
        <v>1769</v>
      </c>
      <c r="C46" s="193" t="s">
        <v>2635</v>
      </c>
      <c r="D46" s="194" t="s">
        <v>1745</v>
      </c>
      <c r="E46" s="194">
        <v>54.6</v>
      </c>
      <c r="F46" s="1033"/>
      <c r="G46" s="195">
        <f t="shared" si="2"/>
        <v>0</v>
      </c>
      <c r="H46" s="194" t="s">
        <v>791</v>
      </c>
      <c r="I46" s="196" t="s">
        <v>2565</v>
      </c>
      <c r="J46" s="1005" t="str">
        <f t="shared" si="3"/>
        <v>CHYBNÁ CENA</v>
      </c>
    </row>
    <row r="47" spans="1:10" ht="25.5">
      <c r="A47" s="191" t="s">
        <v>2565</v>
      </c>
      <c r="B47" s="192" t="s">
        <v>2636</v>
      </c>
      <c r="C47" s="193" t="s">
        <v>2637</v>
      </c>
      <c r="D47" s="194" t="s">
        <v>1751</v>
      </c>
      <c r="E47" s="194">
        <v>61.8</v>
      </c>
      <c r="F47" s="1033"/>
      <c r="G47" s="195">
        <f t="shared" si="2"/>
        <v>0</v>
      </c>
      <c r="H47" s="194" t="s">
        <v>791</v>
      </c>
      <c r="I47" s="196" t="s">
        <v>2565</v>
      </c>
      <c r="J47" s="1005" t="str">
        <f t="shared" si="3"/>
        <v>CHYBNÁ CENA</v>
      </c>
    </row>
    <row r="48" spans="1:10">
      <c r="A48" s="191" t="s">
        <v>2565</v>
      </c>
      <c r="B48" s="192" t="s">
        <v>2638</v>
      </c>
      <c r="C48" s="193" t="s">
        <v>2684</v>
      </c>
      <c r="D48" s="194" t="s">
        <v>1766</v>
      </c>
      <c r="E48" s="194">
        <v>112.8</v>
      </c>
      <c r="F48" s="1033"/>
      <c r="G48" s="195">
        <f t="shared" si="2"/>
        <v>0</v>
      </c>
      <c r="H48" s="194" t="s">
        <v>791</v>
      </c>
      <c r="I48" s="196" t="s">
        <v>2565</v>
      </c>
      <c r="J48" s="1005" t="str">
        <f t="shared" si="3"/>
        <v>CHYBNÁ CENA</v>
      </c>
    </row>
    <row r="49" spans="1:10" s="177" customFormat="1" ht="18">
      <c r="A49" s="197" t="s">
        <v>2565</v>
      </c>
      <c r="B49" s="198"/>
      <c r="C49" s="199" t="s">
        <v>2685</v>
      </c>
      <c r="D49" s="198"/>
      <c r="E49" s="198"/>
      <c r="F49" s="1034"/>
      <c r="G49" s="201">
        <f>SUM(G50:G52)</f>
        <v>0</v>
      </c>
      <c r="H49" s="200"/>
      <c r="I49" s="202" t="s">
        <v>2565</v>
      </c>
      <c r="J49" s="1005" t="str">
        <f t="shared" si="3"/>
        <v/>
      </c>
    </row>
    <row r="50" spans="1:10" ht="25.5">
      <c r="A50" s="191" t="s">
        <v>2565</v>
      </c>
      <c r="B50" s="192" t="s">
        <v>2686</v>
      </c>
      <c r="C50" s="193" t="s">
        <v>2687</v>
      </c>
      <c r="D50" s="194" t="s">
        <v>1745</v>
      </c>
      <c r="E50" s="194">
        <v>26.4</v>
      </c>
      <c r="F50" s="1033"/>
      <c r="G50" s="195">
        <f>(E50*F50)</f>
        <v>0</v>
      </c>
      <c r="H50" s="194" t="s">
        <v>791</v>
      </c>
      <c r="I50" s="196" t="s">
        <v>2565</v>
      </c>
      <c r="J50" s="1005" t="str">
        <f t="shared" si="3"/>
        <v>CHYBNÁ CENA</v>
      </c>
    </row>
    <row r="51" spans="1:10" ht="25.5">
      <c r="A51" s="191" t="s">
        <v>2565</v>
      </c>
      <c r="B51" s="192" t="s">
        <v>2688</v>
      </c>
      <c r="C51" s="193" t="s">
        <v>2689</v>
      </c>
      <c r="D51" s="194" t="s">
        <v>1745</v>
      </c>
      <c r="E51" s="194">
        <v>2.1869999999999998</v>
      </c>
      <c r="F51" s="1033"/>
      <c r="G51" s="195">
        <f>(E51*F51)</f>
        <v>0</v>
      </c>
      <c r="H51" s="194" t="s">
        <v>791</v>
      </c>
      <c r="I51" s="196" t="s">
        <v>2565</v>
      </c>
      <c r="J51" s="1005" t="str">
        <f t="shared" si="3"/>
        <v>CHYBNÁ CENA</v>
      </c>
    </row>
    <row r="52" spans="1:10" ht="25.5">
      <c r="A52" s="191"/>
      <c r="B52" s="192" t="s">
        <v>2690</v>
      </c>
      <c r="C52" s="193" t="s">
        <v>2691</v>
      </c>
      <c r="D52" s="194" t="s">
        <v>1751</v>
      </c>
      <c r="E52" s="194">
        <v>3.24</v>
      </c>
      <c r="F52" s="1033"/>
      <c r="G52" s="195">
        <f>(E52*F52)</f>
        <v>0</v>
      </c>
      <c r="H52" s="194" t="s">
        <v>791</v>
      </c>
      <c r="I52" s="196"/>
      <c r="J52" s="1005" t="str">
        <f t="shared" si="3"/>
        <v>CHYBNÁ CENA</v>
      </c>
    </row>
    <row r="53" spans="1:10" s="177" customFormat="1" ht="18">
      <c r="A53" s="197"/>
      <c r="B53" s="198"/>
      <c r="C53" s="199" t="s">
        <v>2692</v>
      </c>
      <c r="D53" s="198"/>
      <c r="E53" s="198"/>
      <c r="F53" s="1034"/>
      <c r="G53" s="201">
        <f>SUM(G54:G75)</f>
        <v>0</v>
      </c>
      <c r="H53" s="200"/>
      <c r="I53" s="202"/>
      <c r="J53" s="1005" t="str">
        <f t="shared" si="3"/>
        <v/>
      </c>
    </row>
    <row r="54" spans="1:10">
      <c r="A54" s="191"/>
      <c r="B54" s="192" t="s">
        <v>2693</v>
      </c>
      <c r="C54" s="193" t="s">
        <v>2694</v>
      </c>
      <c r="D54" s="194" t="s">
        <v>2695</v>
      </c>
      <c r="E54" s="194">
        <v>1</v>
      </c>
      <c r="F54" s="1033"/>
      <c r="G54" s="195">
        <f t="shared" ref="G54:G75" si="4">(E54*F54)</f>
        <v>0</v>
      </c>
      <c r="H54" s="194" t="s">
        <v>1553</v>
      </c>
      <c r="I54" s="196"/>
      <c r="J54" s="1005" t="str">
        <f t="shared" si="3"/>
        <v>CHYBNÁ CENA</v>
      </c>
    </row>
    <row r="55" spans="1:10" s="190" customFormat="1">
      <c r="A55" s="191"/>
      <c r="B55" s="819" t="s">
        <v>2693</v>
      </c>
      <c r="C55" s="820" t="s">
        <v>2696</v>
      </c>
      <c r="D55" s="821" t="s">
        <v>2695</v>
      </c>
      <c r="E55" s="821">
        <v>1</v>
      </c>
      <c r="F55" s="1033"/>
      <c r="G55" s="195">
        <f t="shared" si="4"/>
        <v>0</v>
      </c>
      <c r="H55" s="821" t="s">
        <v>1553</v>
      </c>
      <c r="I55" s="196"/>
      <c r="J55" s="1005" t="str">
        <f t="shared" si="3"/>
        <v>CHYBNÁ CENA</v>
      </c>
    </row>
    <row r="56" spans="1:10" ht="25.5">
      <c r="A56" s="191"/>
      <c r="B56" s="192" t="s">
        <v>2697</v>
      </c>
      <c r="C56" s="193" t="s">
        <v>2698</v>
      </c>
      <c r="D56" s="194" t="s">
        <v>2695</v>
      </c>
      <c r="E56" s="194">
        <v>3</v>
      </c>
      <c r="F56" s="1033"/>
      <c r="G56" s="195">
        <f t="shared" si="4"/>
        <v>0</v>
      </c>
      <c r="H56" s="194" t="s">
        <v>791</v>
      </c>
      <c r="I56" s="196"/>
      <c r="J56" s="1005" t="str">
        <f t="shared" si="3"/>
        <v>CHYBNÁ CENA</v>
      </c>
    </row>
    <row r="57" spans="1:10">
      <c r="A57" s="191"/>
      <c r="B57" s="192" t="s">
        <v>2699</v>
      </c>
      <c r="C57" s="193" t="s">
        <v>2700</v>
      </c>
      <c r="D57" s="194" t="s">
        <v>2695</v>
      </c>
      <c r="E57" s="194">
        <v>3</v>
      </c>
      <c r="F57" s="1033"/>
      <c r="G57" s="195">
        <f t="shared" si="4"/>
        <v>0</v>
      </c>
      <c r="H57" s="194" t="s">
        <v>791</v>
      </c>
      <c r="I57" s="196"/>
      <c r="J57" s="1005" t="str">
        <f t="shared" si="3"/>
        <v>CHYBNÁ CENA</v>
      </c>
    </row>
    <row r="58" spans="1:10" ht="25.5">
      <c r="A58" s="191"/>
      <c r="B58" s="192" t="s">
        <v>2701</v>
      </c>
      <c r="C58" s="193" t="s">
        <v>2702</v>
      </c>
      <c r="D58" s="194" t="s">
        <v>4492</v>
      </c>
      <c r="E58" s="194">
        <v>83</v>
      </c>
      <c r="F58" s="1033"/>
      <c r="G58" s="195">
        <f t="shared" si="4"/>
        <v>0</v>
      </c>
      <c r="H58" s="194" t="s">
        <v>791</v>
      </c>
      <c r="I58" s="196"/>
      <c r="J58" s="1005" t="str">
        <f t="shared" si="3"/>
        <v>CHYBNÁ CENA</v>
      </c>
    </row>
    <row r="59" spans="1:10" ht="25.5">
      <c r="A59" s="191"/>
      <c r="B59" s="192" t="s">
        <v>2703</v>
      </c>
      <c r="C59" s="193" t="s">
        <v>2704</v>
      </c>
      <c r="D59" s="194" t="s">
        <v>4492</v>
      </c>
      <c r="E59" s="194">
        <v>32</v>
      </c>
      <c r="F59" s="1033"/>
      <c r="G59" s="195">
        <f t="shared" si="4"/>
        <v>0</v>
      </c>
      <c r="H59" s="194" t="s">
        <v>791</v>
      </c>
      <c r="I59" s="196"/>
      <c r="J59" s="1005" t="str">
        <f t="shared" si="3"/>
        <v>CHYBNÁ CENA</v>
      </c>
    </row>
    <row r="60" spans="1:10" ht="38.25">
      <c r="A60" s="191"/>
      <c r="B60" s="192" t="s">
        <v>2705</v>
      </c>
      <c r="C60" s="193" t="s">
        <v>2706</v>
      </c>
      <c r="D60" s="194" t="s">
        <v>2695</v>
      </c>
      <c r="E60" s="194">
        <v>1</v>
      </c>
      <c r="F60" s="1033"/>
      <c r="G60" s="195">
        <f t="shared" si="4"/>
        <v>0</v>
      </c>
      <c r="H60" s="194" t="s">
        <v>791</v>
      </c>
      <c r="I60" s="196"/>
      <c r="J60" s="1005" t="str">
        <f t="shared" si="3"/>
        <v>CHYBNÁ CENA</v>
      </c>
    </row>
    <row r="61" spans="1:10" ht="38.25">
      <c r="A61" s="191"/>
      <c r="B61" s="192" t="s">
        <v>2707</v>
      </c>
      <c r="C61" s="193" t="s">
        <v>2708</v>
      </c>
      <c r="D61" s="194" t="s">
        <v>2695</v>
      </c>
      <c r="E61" s="194">
        <v>1</v>
      </c>
      <c r="F61" s="1033"/>
      <c r="G61" s="195">
        <f t="shared" si="4"/>
        <v>0</v>
      </c>
      <c r="H61" s="194" t="s">
        <v>791</v>
      </c>
      <c r="I61" s="196"/>
      <c r="J61" s="1005" t="str">
        <f t="shared" si="3"/>
        <v>CHYBNÁ CENA</v>
      </c>
    </row>
    <row r="62" spans="1:10" ht="25.5">
      <c r="A62" s="191"/>
      <c r="B62" s="192" t="s">
        <v>2709</v>
      </c>
      <c r="C62" s="193" t="s">
        <v>2710</v>
      </c>
      <c r="D62" s="194" t="s">
        <v>2711</v>
      </c>
      <c r="E62" s="194">
        <v>6</v>
      </c>
      <c r="F62" s="1033"/>
      <c r="G62" s="195">
        <f t="shared" si="4"/>
        <v>0</v>
      </c>
      <c r="H62" s="194" t="s">
        <v>791</v>
      </c>
      <c r="I62" s="196"/>
      <c r="J62" s="1005" t="str">
        <f t="shared" si="3"/>
        <v>CHYBNÁ CENA</v>
      </c>
    </row>
    <row r="63" spans="1:10" ht="25.5">
      <c r="A63" s="191"/>
      <c r="B63" s="192" t="s">
        <v>2712</v>
      </c>
      <c r="C63" s="193" t="s">
        <v>2713</v>
      </c>
      <c r="D63" s="194" t="s">
        <v>2711</v>
      </c>
      <c r="E63" s="194">
        <v>3</v>
      </c>
      <c r="F63" s="1033"/>
      <c r="G63" s="195">
        <f t="shared" si="4"/>
        <v>0</v>
      </c>
      <c r="H63" s="194" t="s">
        <v>791</v>
      </c>
      <c r="I63" s="196"/>
      <c r="J63" s="1005" t="str">
        <f t="shared" si="3"/>
        <v>CHYBNÁ CENA</v>
      </c>
    </row>
    <row r="64" spans="1:10" ht="114.75">
      <c r="A64" s="191"/>
      <c r="B64" s="192" t="s">
        <v>2714</v>
      </c>
      <c r="C64" s="193" t="s">
        <v>2715</v>
      </c>
      <c r="D64" s="194" t="s">
        <v>2695</v>
      </c>
      <c r="E64" s="194">
        <v>4</v>
      </c>
      <c r="F64" s="1033"/>
      <c r="G64" s="195">
        <f t="shared" si="4"/>
        <v>0</v>
      </c>
      <c r="H64" s="194" t="s">
        <v>2716</v>
      </c>
      <c r="I64" s="196"/>
      <c r="J64" s="1005" t="str">
        <f t="shared" si="3"/>
        <v>CHYBNÁ CENA</v>
      </c>
    </row>
    <row r="65" spans="1:10" ht="102">
      <c r="A65" s="191"/>
      <c r="B65" s="192" t="s">
        <v>2717</v>
      </c>
      <c r="C65" s="193" t="s">
        <v>2718</v>
      </c>
      <c r="D65" s="194" t="s">
        <v>2695</v>
      </c>
      <c r="E65" s="194">
        <v>1</v>
      </c>
      <c r="F65" s="1033"/>
      <c r="G65" s="195">
        <f t="shared" si="4"/>
        <v>0</v>
      </c>
      <c r="H65" s="194" t="s">
        <v>2719</v>
      </c>
      <c r="I65" s="196"/>
      <c r="J65" s="1005" t="str">
        <f t="shared" si="3"/>
        <v>CHYBNÁ CENA</v>
      </c>
    </row>
    <row r="66" spans="1:10" ht="89.25">
      <c r="A66" s="191"/>
      <c r="B66" s="192" t="s">
        <v>2720</v>
      </c>
      <c r="C66" s="193" t="s">
        <v>2721</v>
      </c>
      <c r="D66" s="194" t="s">
        <v>2695</v>
      </c>
      <c r="E66" s="194">
        <v>2</v>
      </c>
      <c r="F66" s="1033"/>
      <c r="G66" s="195">
        <f t="shared" si="4"/>
        <v>0</v>
      </c>
      <c r="H66" s="194" t="s">
        <v>2722</v>
      </c>
      <c r="I66" s="196"/>
      <c r="J66" s="1005" t="str">
        <f t="shared" si="3"/>
        <v>CHYBNÁ CENA</v>
      </c>
    </row>
    <row r="67" spans="1:10" ht="38.25">
      <c r="A67" s="191"/>
      <c r="B67" s="192" t="s">
        <v>2717</v>
      </c>
      <c r="C67" s="193" t="s">
        <v>2723</v>
      </c>
      <c r="D67" s="194" t="s">
        <v>2695</v>
      </c>
      <c r="E67" s="194">
        <v>1</v>
      </c>
      <c r="F67" s="1033"/>
      <c r="G67" s="195">
        <f t="shared" si="4"/>
        <v>0</v>
      </c>
      <c r="H67" s="194" t="s">
        <v>791</v>
      </c>
      <c r="I67" s="196"/>
      <c r="J67" s="1005" t="str">
        <f t="shared" si="3"/>
        <v>CHYBNÁ CENA</v>
      </c>
    </row>
    <row r="68" spans="1:10" ht="25.5">
      <c r="A68" s="191"/>
      <c r="B68" s="192" t="s">
        <v>2724</v>
      </c>
      <c r="C68" s="193" t="s">
        <v>2725</v>
      </c>
      <c r="D68" s="194" t="s">
        <v>2695</v>
      </c>
      <c r="E68" s="194">
        <v>1</v>
      </c>
      <c r="F68" s="1033"/>
      <c r="G68" s="195">
        <f t="shared" si="4"/>
        <v>0</v>
      </c>
      <c r="H68" s="194" t="s">
        <v>791</v>
      </c>
      <c r="I68" s="196"/>
      <c r="J68" s="1005" t="str">
        <f t="shared" si="3"/>
        <v>CHYBNÁ CENA</v>
      </c>
    </row>
    <row r="69" spans="1:10" ht="25.5">
      <c r="A69" s="191"/>
      <c r="B69" s="192" t="s">
        <v>2726</v>
      </c>
      <c r="C69" s="193" t="s">
        <v>4429</v>
      </c>
      <c r="D69" s="194" t="s">
        <v>2695</v>
      </c>
      <c r="E69" s="194">
        <v>1</v>
      </c>
      <c r="F69" s="1033"/>
      <c r="G69" s="195">
        <f t="shared" si="4"/>
        <v>0</v>
      </c>
      <c r="H69" s="194" t="s">
        <v>791</v>
      </c>
      <c r="I69" s="196"/>
      <c r="J69" s="1005" t="str">
        <f t="shared" si="3"/>
        <v>CHYBNÁ CENA</v>
      </c>
    </row>
    <row r="70" spans="1:10" ht="25.5">
      <c r="A70" s="191"/>
      <c r="B70" s="192" t="s">
        <v>4430</v>
      </c>
      <c r="C70" s="193" t="s">
        <v>2238</v>
      </c>
      <c r="D70" s="194" t="s">
        <v>2695</v>
      </c>
      <c r="E70" s="194">
        <v>8</v>
      </c>
      <c r="F70" s="1033"/>
      <c r="G70" s="195">
        <f t="shared" si="4"/>
        <v>0</v>
      </c>
      <c r="H70" s="194" t="s">
        <v>791</v>
      </c>
      <c r="I70" s="196"/>
      <c r="J70" s="1005" t="str">
        <f t="shared" ref="J70:J84" si="5">IF((ISBLANK(D70)),"",IF(G70&lt;=0,"CHYBNÁ CENA",""))</f>
        <v>CHYBNÁ CENA</v>
      </c>
    </row>
    <row r="71" spans="1:10" ht="25.5">
      <c r="A71" s="191"/>
      <c r="B71" s="192" t="s">
        <v>2239</v>
      </c>
      <c r="C71" s="193" t="s">
        <v>2240</v>
      </c>
      <c r="D71" s="194" t="s">
        <v>2695</v>
      </c>
      <c r="E71" s="194">
        <v>5</v>
      </c>
      <c r="F71" s="1033"/>
      <c r="G71" s="195">
        <f t="shared" si="4"/>
        <v>0</v>
      </c>
      <c r="H71" s="194" t="s">
        <v>791</v>
      </c>
      <c r="I71" s="196"/>
      <c r="J71" s="1005" t="str">
        <f t="shared" si="5"/>
        <v>CHYBNÁ CENA</v>
      </c>
    </row>
    <row r="72" spans="1:10" ht="25.5">
      <c r="A72" s="191"/>
      <c r="B72" s="192" t="s">
        <v>2241</v>
      </c>
      <c r="C72" s="193" t="s">
        <v>2242</v>
      </c>
      <c r="D72" s="194" t="s">
        <v>2695</v>
      </c>
      <c r="E72" s="194">
        <v>3</v>
      </c>
      <c r="F72" s="1033"/>
      <c r="G72" s="195">
        <f t="shared" si="4"/>
        <v>0</v>
      </c>
      <c r="H72" s="194" t="s">
        <v>791</v>
      </c>
      <c r="I72" s="196"/>
      <c r="J72" s="1005" t="str">
        <f t="shared" si="5"/>
        <v>CHYBNÁ CENA</v>
      </c>
    </row>
    <row r="73" spans="1:10" ht="25.5">
      <c r="A73" s="191"/>
      <c r="B73" s="192" t="s">
        <v>2243</v>
      </c>
      <c r="C73" s="193" t="s">
        <v>2244</v>
      </c>
      <c r="D73" s="194" t="s">
        <v>1745</v>
      </c>
      <c r="E73" s="194">
        <v>3.3</v>
      </c>
      <c r="F73" s="1033"/>
      <c r="G73" s="195">
        <f t="shared" si="4"/>
        <v>0</v>
      </c>
      <c r="H73" s="194" t="s">
        <v>791</v>
      </c>
      <c r="I73" s="196"/>
      <c r="J73" s="1005" t="str">
        <f t="shared" si="5"/>
        <v>CHYBNÁ CENA</v>
      </c>
    </row>
    <row r="74" spans="1:10">
      <c r="A74" s="191"/>
      <c r="B74" s="192"/>
      <c r="C74" s="193" t="s">
        <v>2245</v>
      </c>
      <c r="D74" s="194" t="s">
        <v>3792</v>
      </c>
      <c r="E74" s="194">
        <v>2</v>
      </c>
      <c r="F74" s="1033"/>
      <c r="G74" s="195">
        <f t="shared" si="4"/>
        <v>0</v>
      </c>
      <c r="H74" s="194" t="s">
        <v>791</v>
      </c>
      <c r="I74" s="196"/>
      <c r="J74" s="1005" t="str">
        <f t="shared" si="5"/>
        <v>CHYBNÁ CENA</v>
      </c>
    </row>
    <row r="75" spans="1:10" ht="25.5">
      <c r="A75" s="191"/>
      <c r="B75" s="192"/>
      <c r="C75" s="193" t="s">
        <v>2246</v>
      </c>
      <c r="D75" s="194" t="s">
        <v>3792</v>
      </c>
      <c r="E75" s="194">
        <v>4</v>
      </c>
      <c r="F75" s="1033"/>
      <c r="G75" s="195">
        <f t="shared" si="4"/>
        <v>0</v>
      </c>
      <c r="H75" s="194" t="s">
        <v>791</v>
      </c>
      <c r="I75" s="196"/>
      <c r="J75" s="1005" t="str">
        <f t="shared" si="5"/>
        <v>CHYBNÁ CENA</v>
      </c>
    </row>
    <row r="76" spans="1:10" s="177" customFormat="1" ht="18">
      <c r="A76" s="197"/>
      <c r="B76" s="198"/>
      <c r="C76" s="199" t="s">
        <v>2247</v>
      </c>
      <c r="D76" s="198"/>
      <c r="E76" s="198"/>
      <c r="F76" s="1034"/>
      <c r="G76" s="201">
        <f>SUM(G77)</f>
        <v>0</v>
      </c>
      <c r="H76" s="200"/>
      <c r="I76" s="202"/>
      <c r="J76" s="1005" t="str">
        <f t="shared" si="5"/>
        <v/>
      </c>
    </row>
    <row r="77" spans="1:10" ht="25.5">
      <c r="A77" s="191"/>
      <c r="B77" s="192" t="s">
        <v>2248</v>
      </c>
      <c r="C77" s="193" t="s">
        <v>2249</v>
      </c>
      <c r="D77" s="194" t="s">
        <v>1766</v>
      </c>
      <c r="E77" s="194">
        <v>18.774999999999999</v>
      </c>
      <c r="F77" s="1033"/>
      <c r="G77" s="195">
        <f>(E77*F77)</f>
        <v>0</v>
      </c>
      <c r="H77" s="194" t="s">
        <v>791</v>
      </c>
      <c r="I77" s="196"/>
      <c r="J77" s="1005" t="str">
        <f t="shared" si="5"/>
        <v>CHYBNÁ CENA</v>
      </c>
    </row>
    <row r="78" spans="1:10" s="177" customFormat="1" ht="18">
      <c r="A78" s="197"/>
      <c r="B78" s="198"/>
      <c r="C78" s="199" t="s">
        <v>3186</v>
      </c>
      <c r="D78" s="198"/>
      <c r="E78" s="198"/>
      <c r="F78" s="1034"/>
      <c r="G78" s="201">
        <f>SUM(G79)</f>
        <v>0</v>
      </c>
      <c r="H78" s="200"/>
      <c r="I78" s="202"/>
      <c r="J78" s="1005" t="str">
        <f t="shared" si="5"/>
        <v/>
      </c>
    </row>
    <row r="79" spans="1:10" s="177" customFormat="1" ht="18">
      <c r="A79" s="197"/>
      <c r="B79" s="198"/>
      <c r="C79" s="199" t="s">
        <v>2250</v>
      </c>
      <c r="D79" s="198"/>
      <c r="E79" s="198"/>
      <c r="F79" s="1034"/>
      <c r="G79" s="201">
        <f>SUM(G80:G81)</f>
        <v>0</v>
      </c>
      <c r="H79" s="200"/>
      <c r="I79" s="202"/>
      <c r="J79" s="1005" t="str">
        <f t="shared" si="5"/>
        <v/>
      </c>
    </row>
    <row r="80" spans="1:10">
      <c r="A80" s="191"/>
      <c r="B80" s="192" t="s">
        <v>2251</v>
      </c>
      <c r="C80" s="193" t="s">
        <v>2252</v>
      </c>
      <c r="D80" s="194" t="s">
        <v>1751</v>
      </c>
      <c r="E80" s="194">
        <v>3.2410000000000001</v>
      </c>
      <c r="F80" s="1033"/>
      <c r="G80" s="195">
        <f>(E80*F80)</f>
        <v>0</v>
      </c>
      <c r="H80" s="194" t="s">
        <v>791</v>
      </c>
      <c r="I80" s="196"/>
      <c r="J80" s="1005" t="str">
        <f t="shared" si="5"/>
        <v>CHYBNÁ CENA</v>
      </c>
    </row>
    <row r="81" spans="1:10" ht="25.5">
      <c r="A81" s="191"/>
      <c r="B81" s="192" t="s">
        <v>2253</v>
      </c>
      <c r="C81" s="193" t="s">
        <v>2254</v>
      </c>
      <c r="D81" s="194" t="s">
        <v>1751</v>
      </c>
      <c r="E81" s="194">
        <v>2.8180000000000001</v>
      </c>
      <c r="F81" s="1033"/>
      <c r="G81" s="195">
        <f>(E81*F81)</f>
        <v>0</v>
      </c>
      <c r="H81" s="194" t="s">
        <v>791</v>
      </c>
      <c r="I81" s="196"/>
      <c r="J81" s="1005" t="str">
        <f t="shared" si="5"/>
        <v>CHYBNÁ CENA</v>
      </c>
    </row>
    <row r="82" spans="1:10" s="177" customFormat="1" ht="18">
      <c r="A82" s="197"/>
      <c r="B82" s="198"/>
      <c r="C82" s="199" t="s">
        <v>2255</v>
      </c>
      <c r="D82" s="198"/>
      <c r="E82" s="198"/>
      <c r="F82" s="1034"/>
      <c r="G82" s="201">
        <f>SUM(G83)</f>
        <v>0</v>
      </c>
      <c r="H82" s="200"/>
      <c r="I82" s="202"/>
      <c r="J82" s="1005" t="str">
        <f t="shared" si="5"/>
        <v/>
      </c>
    </row>
    <row r="83" spans="1:10" s="177" customFormat="1" ht="36">
      <c r="A83" s="197"/>
      <c r="B83" s="198"/>
      <c r="C83" s="199" t="s">
        <v>2256</v>
      </c>
      <c r="D83" s="198"/>
      <c r="E83" s="198"/>
      <c r="F83" s="1034"/>
      <c r="G83" s="201">
        <f>SUM(G84)</f>
        <v>0</v>
      </c>
      <c r="H83" s="200"/>
      <c r="I83" s="202"/>
      <c r="J83" s="1005" t="str">
        <f t="shared" si="5"/>
        <v/>
      </c>
    </row>
    <row r="84" spans="1:10" ht="39" thickBot="1">
      <c r="A84" s="203"/>
      <c r="B84" s="204" t="s">
        <v>2257</v>
      </c>
      <c r="C84" s="205" t="s">
        <v>2258</v>
      </c>
      <c r="D84" s="206" t="s">
        <v>2695</v>
      </c>
      <c r="E84" s="206">
        <v>1</v>
      </c>
      <c r="F84" s="1035"/>
      <c r="G84" s="207">
        <f>(E84*F84)</f>
        <v>0</v>
      </c>
      <c r="H84" s="206" t="s">
        <v>791</v>
      </c>
      <c r="I84" s="208"/>
      <c r="J84" s="1005" t="str">
        <f t="shared" si="5"/>
        <v>CHYBNÁ CENA</v>
      </c>
    </row>
    <row r="85" spans="1:10" customFormat="1" ht="13.5" thickBot="1">
      <c r="A85" s="1304" t="s">
        <v>45</v>
      </c>
      <c r="B85" s="1305"/>
      <c r="C85" s="1305"/>
      <c r="D85" s="1305"/>
      <c r="E85" s="1305"/>
      <c r="F85" s="1305"/>
      <c r="G85" s="1305"/>
      <c r="H85" s="1305"/>
      <c r="I85" s="1306"/>
    </row>
    <row r="88" spans="1:10">
      <c r="F88" s="1006" t="s">
        <v>245</v>
      </c>
      <c r="G88" s="1007">
        <f>COUNTIF(G6:G83,"&lt;=0")</f>
        <v>78</v>
      </c>
    </row>
  </sheetData>
  <sheetProtection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 activePane="bottomLeft" state="frozen"/>
      <selection activeCell="D351" sqref="D351"/>
      <selection pane="bottomLeft" activeCell="I2" sqref="I2"/>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3061</v>
      </c>
      <c r="D2" s="1290"/>
      <c r="E2" s="1290"/>
      <c r="F2" s="1290"/>
      <c r="G2" s="2" t="s">
        <v>2566</v>
      </c>
      <c r="H2" s="944"/>
      <c r="I2" s="1340" t="s">
        <v>3062</v>
      </c>
    </row>
    <row r="3" spans="1:10" ht="16.5" customHeight="1" thickBot="1">
      <c r="A3" s="1294" t="s">
        <v>2567</v>
      </c>
      <c r="B3" s="1290"/>
      <c r="C3" s="1290"/>
      <c r="D3" s="1290"/>
      <c r="E3" s="1290"/>
      <c r="F3" s="1290"/>
      <c r="G3" s="1290"/>
      <c r="H3" s="1290"/>
      <c r="I3" s="1295"/>
    </row>
    <row r="4" spans="1:10" ht="25.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c r="A6" s="331"/>
      <c r="B6" s="332" t="s">
        <v>2565</v>
      </c>
      <c r="C6" s="333"/>
      <c r="D6" s="334"/>
      <c r="E6" s="335"/>
      <c r="F6" s="1027"/>
      <c r="G6" s="715"/>
      <c r="H6" s="333"/>
      <c r="I6" s="336" t="s">
        <v>2565</v>
      </c>
      <c r="J6" s="1005" t="str">
        <f t="shared" ref="J6:J37" si="0">IF((ISBLANK(D6)),"",IF(G6&lt;=0,"CHYBNÁ CENA",""))</f>
        <v/>
      </c>
    </row>
    <row r="7" spans="1:10">
      <c r="A7" s="352"/>
      <c r="B7" s="334" t="s">
        <v>2565</v>
      </c>
      <c r="C7" s="353" t="s">
        <v>4774</v>
      </c>
      <c r="D7" s="334"/>
      <c r="E7" s="335"/>
      <c r="F7" s="1028"/>
      <c r="G7" s="355"/>
      <c r="H7" s="354"/>
      <c r="I7" s="356" t="s">
        <v>2565</v>
      </c>
      <c r="J7" s="1005" t="str">
        <f t="shared" si="0"/>
        <v/>
      </c>
    </row>
    <row r="8" spans="1:10">
      <c r="A8" s="352"/>
      <c r="B8" s="334" t="s">
        <v>2565</v>
      </c>
      <c r="C8" s="353"/>
      <c r="D8" s="334"/>
      <c r="E8" s="335"/>
      <c r="F8" s="1028"/>
      <c r="G8" s="355"/>
      <c r="H8" s="354"/>
      <c r="I8" s="356" t="s">
        <v>2565</v>
      </c>
      <c r="J8" s="1005" t="str">
        <f t="shared" si="0"/>
        <v/>
      </c>
    </row>
    <row r="9" spans="1:10">
      <c r="A9" s="357">
        <v>1</v>
      </c>
      <c r="B9" s="334" t="s">
        <v>2565</v>
      </c>
      <c r="C9" s="358" t="s">
        <v>4775</v>
      </c>
      <c r="D9" s="334"/>
      <c r="E9" s="335"/>
      <c r="F9" s="1028"/>
      <c r="G9" s="355"/>
      <c r="H9" s="354"/>
      <c r="I9" s="356" t="s">
        <v>2565</v>
      </c>
      <c r="J9" s="1005" t="str">
        <f t="shared" si="0"/>
        <v/>
      </c>
    </row>
    <row r="10" spans="1:10" ht="22.5">
      <c r="A10" s="352" t="s">
        <v>1459</v>
      </c>
      <c r="B10" s="334" t="s">
        <v>2565</v>
      </c>
      <c r="C10" s="359" t="s">
        <v>4776</v>
      </c>
      <c r="D10" s="334" t="s">
        <v>4492</v>
      </c>
      <c r="E10" s="335">
        <v>361</v>
      </c>
      <c r="F10" s="1028"/>
      <c r="G10" s="355">
        <f t="shared" ref="G10:G23" si="1">E10*F10</f>
        <v>0</v>
      </c>
      <c r="H10" s="354" t="s">
        <v>4777</v>
      </c>
      <c r="I10" s="356" t="s">
        <v>2565</v>
      </c>
      <c r="J10" s="1005" t="str">
        <f t="shared" si="0"/>
        <v>CHYBNÁ CENA</v>
      </c>
    </row>
    <row r="11" spans="1:10" ht="22.5">
      <c r="A11" s="352" t="s">
        <v>1462</v>
      </c>
      <c r="B11" s="334"/>
      <c r="C11" s="359" t="s">
        <v>4778</v>
      </c>
      <c r="D11" s="334" t="s">
        <v>4492</v>
      </c>
      <c r="E11" s="335">
        <v>248</v>
      </c>
      <c r="F11" s="1028"/>
      <c r="G11" s="355">
        <f t="shared" si="1"/>
        <v>0</v>
      </c>
      <c r="H11" s="354" t="s">
        <v>4777</v>
      </c>
      <c r="I11" s="356" t="s">
        <v>2565</v>
      </c>
      <c r="J11" s="1005" t="str">
        <f t="shared" si="0"/>
        <v>CHYBNÁ CENA</v>
      </c>
    </row>
    <row r="12" spans="1:10" ht="22.5">
      <c r="A12" s="352" t="s">
        <v>1579</v>
      </c>
      <c r="B12" s="334" t="s">
        <v>2565</v>
      </c>
      <c r="C12" s="359" t="s">
        <v>4779</v>
      </c>
      <c r="D12" s="334" t="s">
        <v>3792</v>
      </c>
      <c r="E12" s="335">
        <v>18</v>
      </c>
      <c r="F12" s="1028"/>
      <c r="G12" s="355">
        <f t="shared" si="1"/>
        <v>0</v>
      </c>
      <c r="H12" s="354" t="s">
        <v>4780</v>
      </c>
      <c r="I12" s="356" t="s">
        <v>2565</v>
      </c>
      <c r="J12" s="1005" t="str">
        <f t="shared" si="0"/>
        <v>CHYBNÁ CENA</v>
      </c>
    </row>
    <row r="13" spans="1:10" ht="22.5">
      <c r="A13" s="352" t="s">
        <v>1582</v>
      </c>
      <c r="B13" s="334" t="s">
        <v>2565</v>
      </c>
      <c r="C13" s="359" t="s">
        <v>4781</v>
      </c>
      <c r="D13" s="334" t="s">
        <v>4492</v>
      </c>
      <c r="E13" s="335">
        <v>282</v>
      </c>
      <c r="F13" s="1028"/>
      <c r="G13" s="355">
        <f t="shared" si="1"/>
        <v>0</v>
      </c>
      <c r="H13" s="354" t="s">
        <v>4777</v>
      </c>
      <c r="I13" s="356" t="s">
        <v>2565</v>
      </c>
      <c r="J13" s="1005" t="str">
        <f t="shared" si="0"/>
        <v>CHYBNÁ CENA</v>
      </c>
    </row>
    <row r="14" spans="1:10" ht="22.5">
      <c r="A14" s="352" t="s">
        <v>1585</v>
      </c>
      <c r="B14" s="334" t="s">
        <v>2565</v>
      </c>
      <c r="C14" s="359" t="s">
        <v>4782</v>
      </c>
      <c r="D14" s="334" t="s">
        <v>4492</v>
      </c>
      <c r="E14" s="335">
        <v>48</v>
      </c>
      <c r="F14" s="1028"/>
      <c r="G14" s="355">
        <f t="shared" si="1"/>
        <v>0</v>
      </c>
      <c r="H14" s="354" t="s">
        <v>4783</v>
      </c>
      <c r="I14" s="356" t="s">
        <v>2565</v>
      </c>
      <c r="J14" s="1005" t="str">
        <f t="shared" si="0"/>
        <v>CHYBNÁ CENA</v>
      </c>
    </row>
    <row r="15" spans="1:10" ht="25.5">
      <c r="A15" s="352" t="s">
        <v>1588</v>
      </c>
      <c r="B15" s="334" t="s">
        <v>2565</v>
      </c>
      <c r="C15" s="360" t="s">
        <v>4784</v>
      </c>
      <c r="D15" s="334" t="s">
        <v>3792</v>
      </c>
      <c r="E15" s="335">
        <v>8</v>
      </c>
      <c r="F15" s="1028"/>
      <c r="G15" s="355">
        <f t="shared" si="1"/>
        <v>0</v>
      </c>
      <c r="H15" s="354" t="s">
        <v>4780</v>
      </c>
      <c r="I15" s="356" t="s">
        <v>2565</v>
      </c>
      <c r="J15" s="1005" t="str">
        <f t="shared" si="0"/>
        <v>CHYBNÁ CENA</v>
      </c>
    </row>
    <row r="16" spans="1:10" ht="22.5">
      <c r="A16" s="352" t="s">
        <v>1591</v>
      </c>
      <c r="B16" s="334" t="s">
        <v>2565</v>
      </c>
      <c r="C16" s="359" t="s">
        <v>4785</v>
      </c>
      <c r="D16" s="334" t="s">
        <v>3792</v>
      </c>
      <c r="E16" s="335">
        <v>8</v>
      </c>
      <c r="F16" s="1028"/>
      <c r="G16" s="355">
        <f t="shared" si="1"/>
        <v>0</v>
      </c>
      <c r="H16" s="354" t="s">
        <v>4780</v>
      </c>
      <c r="I16" s="356" t="s">
        <v>2565</v>
      </c>
      <c r="J16" s="1005" t="str">
        <f t="shared" si="0"/>
        <v>CHYBNÁ CENA</v>
      </c>
    </row>
    <row r="17" spans="1:10" ht="22.5">
      <c r="A17" s="352" t="s">
        <v>1593</v>
      </c>
      <c r="B17" s="334" t="s">
        <v>2565</v>
      </c>
      <c r="C17" s="359" t="s">
        <v>4786</v>
      </c>
      <c r="D17" s="334" t="s">
        <v>3792</v>
      </c>
      <c r="E17" s="335">
        <v>8</v>
      </c>
      <c r="F17" s="1028"/>
      <c r="G17" s="355">
        <f t="shared" si="1"/>
        <v>0</v>
      </c>
      <c r="H17" s="354" t="s">
        <v>4780</v>
      </c>
      <c r="I17" s="356" t="s">
        <v>2565</v>
      </c>
      <c r="J17" s="1005" t="str">
        <f t="shared" si="0"/>
        <v>CHYBNÁ CENA</v>
      </c>
    </row>
    <row r="18" spans="1:10" ht="25.5">
      <c r="A18" s="352" t="s">
        <v>1596</v>
      </c>
      <c r="B18" s="334" t="s">
        <v>2565</v>
      </c>
      <c r="C18" s="360" t="s">
        <v>4787</v>
      </c>
      <c r="D18" s="334" t="s">
        <v>3792</v>
      </c>
      <c r="E18" s="335">
        <v>8</v>
      </c>
      <c r="F18" s="1028"/>
      <c r="G18" s="355">
        <f t="shared" si="1"/>
        <v>0</v>
      </c>
      <c r="H18" s="354" t="s">
        <v>4780</v>
      </c>
      <c r="I18" s="356" t="s">
        <v>2565</v>
      </c>
      <c r="J18" s="1005" t="str">
        <f t="shared" si="0"/>
        <v>CHYBNÁ CENA</v>
      </c>
    </row>
    <row r="19" spans="1:10" ht="22.5">
      <c r="A19" s="352" t="s">
        <v>1599</v>
      </c>
      <c r="B19" s="334" t="s">
        <v>2565</v>
      </c>
      <c r="C19" s="359" t="s">
        <v>4788</v>
      </c>
      <c r="D19" s="334" t="s">
        <v>3792</v>
      </c>
      <c r="E19" s="335">
        <v>2</v>
      </c>
      <c r="F19" s="1028"/>
      <c r="G19" s="355">
        <f t="shared" si="1"/>
        <v>0</v>
      </c>
      <c r="H19" s="354" t="s">
        <v>4780</v>
      </c>
      <c r="I19" s="356" t="s">
        <v>2565</v>
      </c>
      <c r="J19" s="1005" t="str">
        <f t="shared" si="0"/>
        <v>CHYBNÁ CENA</v>
      </c>
    </row>
    <row r="20" spans="1:10" ht="25.5">
      <c r="A20" s="352" t="s">
        <v>1602</v>
      </c>
      <c r="B20" s="334" t="s">
        <v>2565</v>
      </c>
      <c r="C20" s="361" t="s">
        <v>4789</v>
      </c>
      <c r="D20" s="334" t="s">
        <v>4492</v>
      </c>
      <c r="E20" s="335">
        <v>195</v>
      </c>
      <c r="F20" s="1028"/>
      <c r="G20" s="355">
        <f t="shared" si="1"/>
        <v>0</v>
      </c>
      <c r="H20" s="354" t="s">
        <v>4777</v>
      </c>
      <c r="I20" s="356" t="s">
        <v>2565</v>
      </c>
      <c r="J20" s="1005" t="str">
        <f t="shared" si="0"/>
        <v>CHYBNÁ CENA</v>
      </c>
    </row>
    <row r="21" spans="1:10">
      <c r="A21" s="352" t="s">
        <v>1603</v>
      </c>
      <c r="B21" s="334"/>
      <c r="C21" s="359" t="s">
        <v>4790</v>
      </c>
      <c r="D21" s="334" t="s">
        <v>2755</v>
      </c>
      <c r="E21" s="335">
        <v>1</v>
      </c>
      <c r="F21" s="1028"/>
      <c r="G21" s="355">
        <f t="shared" si="1"/>
        <v>0</v>
      </c>
      <c r="H21" s="354"/>
      <c r="I21" s="356"/>
      <c r="J21" s="1005" t="str">
        <f t="shared" si="0"/>
        <v>CHYBNÁ CENA</v>
      </c>
    </row>
    <row r="22" spans="1:10">
      <c r="A22" s="352" t="s">
        <v>3221</v>
      </c>
      <c r="B22" s="334"/>
      <c r="C22" s="359" t="s">
        <v>4791</v>
      </c>
      <c r="D22" s="334" t="s">
        <v>2755</v>
      </c>
      <c r="E22" s="335">
        <v>1</v>
      </c>
      <c r="F22" s="1028"/>
      <c r="G22" s="355">
        <f t="shared" si="1"/>
        <v>0</v>
      </c>
      <c r="H22" s="354"/>
      <c r="I22" s="356"/>
      <c r="J22" s="1005" t="str">
        <f t="shared" si="0"/>
        <v>CHYBNÁ CENA</v>
      </c>
    </row>
    <row r="23" spans="1:10">
      <c r="A23" s="352" t="s">
        <v>3224</v>
      </c>
      <c r="B23" s="334"/>
      <c r="C23" s="359" t="s">
        <v>4792</v>
      </c>
      <c r="D23" s="334" t="s">
        <v>2755</v>
      </c>
      <c r="E23" s="335">
        <v>1</v>
      </c>
      <c r="F23" s="1028"/>
      <c r="G23" s="355">
        <f t="shared" si="1"/>
        <v>0</v>
      </c>
      <c r="H23" s="354"/>
      <c r="I23" s="356"/>
      <c r="J23" s="1005" t="str">
        <f t="shared" si="0"/>
        <v>CHYBNÁ CENA</v>
      </c>
    </row>
    <row r="24" spans="1:10">
      <c r="A24" s="352"/>
      <c r="B24" s="334"/>
      <c r="C24" s="359"/>
      <c r="D24" s="334"/>
      <c r="E24" s="335"/>
      <c r="F24" s="1028"/>
      <c r="G24" s="355"/>
      <c r="H24" s="354"/>
      <c r="I24" s="356"/>
      <c r="J24" s="1005" t="str">
        <f t="shared" si="0"/>
        <v/>
      </c>
    </row>
    <row r="25" spans="1:10">
      <c r="A25" s="357" t="s">
        <v>4793</v>
      </c>
      <c r="B25" s="334"/>
      <c r="C25" s="358" t="s">
        <v>4168</v>
      </c>
      <c r="D25" s="334"/>
      <c r="E25" s="335"/>
      <c r="F25" s="1028"/>
      <c r="G25" s="355"/>
      <c r="H25" s="354"/>
      <c r="I25" s="356"/>
      <c r="J25" s="1005" t="str">
        <f t="shared" si="0"/>
        <v/>
      </c>
    </row>
    <row r="26" spans="1:10" ht="22.5">
      <c r="A26" s="352" t="s">
        <v>4169</v>
      </c>
      <c r="B26" s="334"/>
      <c r="C26" s="359" t="s">
        <v>4170</v>
      </c>
      <c r="D26" s="334" t="s">
        <v>4492</v>
      </c>
      <c r="E26" s="335">
        <v>161</v>
      </c>
      <c r="F26" s="1028"/>
      <c r="G26" s="355">
        <f t="shared" ref="G26:G33" si="2">E26*F26</f>
        <v>0</v>
      </c>
      <c r="H26" s="354" t="s">
        <v>4777</v>
      </c>
      <c r="I26" s="356"/>
      <c r="J26" s="1005" t="str">
        <f t="shared" si="0"/>
        <v>CHYBNÁ CENA</v>
      </c>
    </row>
    <row r="27" spans="1:10" ht="22.5">
      <c r="A27" s="352" t="s">
        <v>4171</v>
      </c>
      <c r="B27" s="334"/>
      <c r="C27" s="359" t="s">
        <v>4172</v>
      </c>
      <c r="D27" s="334" t="s">
        <v>3792</v>
      </c>
      <c r="E27" s="335">
        <v>2</v>
      </c>
      <c r="F27" s="1028"/>
      <c r="G27" s="355">
        <f t="shared" si="2"/>
        <v>0</v>
      </c>
      <c r="H27" s="354" t="s">
        <v>4780</v>
      </c>
      <c r="I27" s="356"/>
      <c r="J27" s="1005" t="str">
        <f t="shared" si="0"/>
        <v>CHYBNÁ CENA</v>
      </c>
    </row>
    <row r="28" spans="1:10" ht="22.5">
      <c r="A28" s="352" t="s">
        <v>4173</v>
      </c>
      <c r="B28" s="334"/>
      <c r="C28" s="359" t="s">
        <v>4174</v>
      </c>
      <c r="D28" s="334" t="s">
        <v>3792</v>
      </c>
      <c r="E28" s="335">
        <v>10</v>
      </c>
      <c r="F28" s="1028"/>
      <c r="G28" s="355">
        <f t="shared" si="2"/>
        <v>0</v>
      </c>
      <c r="H28" s="354" t="s">
        <v>4780</v>
      </c>
      <c r="I28" s="356"/>
      <c r="J28" s="1005" t="str">
        <f t="shared" si="0"/>
        <v>CHYBNÁ CENA</v>
      </c>
    </row>
    <row r="29" spans="1:10" ht="22.5">
      <c r="A29" s="352" t="s">
        <v>4175</v>
      </c>
      <c r="B29" s="334"/>
      <c r="C29" s="359" t="s">
        <v>4176</v>
      </c>
      <c r="D29" s="334" t="s">
        <v>4492</v>
      </c>
      <c r="E29" s="335">
        <v>130</v>
      </c>
      <c r="F29" s="1028"/>
      <c r="G29" s="355">
        <f t="shared" si="2"/>
        <v>0</v>
      </c>
      <c r="H29" s="354" t="s">
        <v>4777</v>
      </c>
      <c r="I29" s="356"/>
      <c r="J29" s="1005" t="str">
        <f t="shared" si="0"/>
        <v>CHYBNÁ CENA</v>
      </c>
    </row>
    <row r="30" spans="1:10" ht="25.5">
      <c r="A30" s="352" t="s">
        <v>4177</v>
      </c>
      <c r="B30" s="334"/>
      <c r="C30" s="361" t="s">
        <v>4178</v>
      </c>
      <c r="D30" s="334" t="s">
        <v>3792</v>
      </c>
      <c r="E30" s="335">
        <v>2</v>
      </c>
      <c r="F30" s="1028"/>
      <c r="G30" s="355">
        <f t="shared" si="2"/>
        <v>0</v>
      </c>
      <c r="H30" s="354" t="s">
        <v>4780</v>
      </c>
      <c r="I30" s="356"/>
      <c r="J30" s="1005" t="str">
        <f t="shared" si="0"/>
        <v>CHYBNÁ CENA</v>
      </c>
    </row>
    <row r="31" spans="1:10">
      <c r="A31" s="352" t="s">
        <v>4179</v>
      </c>
      <c r="B31" s="334"/>
      <c r="C31" s="359" t="s">
        <v>4790</v>
      </c>
      <c r="D31" s="334" t="s">
        <v>2755</v>
      </c>
      <c r="E31" s="335">
        <v>1</v>
      </c>
      <c r="F31" s="1028"/>
      <c r="G31" s="355">
        <f t="shared" si="2"/>
        <v>0</v>
      </c>
      <c r="H31" s="354"/>
      <c r="I31" s="356"/>
      <c r="J31" s="1005" t="str">
        <f t="shared" si="0"/>
        <v>CHYBNÁ CENA</v>
      </c>
    </row>
    <row r="32" spans="1:10">
      <c r="A32" s="352" t="s">
        <v>4180</v>
      </c>
      <c r="B32" s="334"/>
      <c r="C32" s="359" t="s">
        <v>4181</v>
      </c>
      <c r="D32" s="334" t="s">
        <v>2755</v>
      </c>
      <c r="E32" s="335">
        <v>1</v>
      </c>
      <c r="F32" s="1028"/>
      <c r="G32" s="355">
        <f t="shared" si="2"/>
        <v>0</v>
      </c>
      <c r="H32" s="354"/>
      <c r="I32" s="356"/>
      <c r="J32" s="1005" t="str">
        <f t="shared" si="0"/>
        <v>CHYBNÁ CENA</v>
      </c>
    </row>
    <row r="33" spans="1:10">
      <c r="A33" s="352" t="s">
        <v>4182</v>
      </c>
      <c r="B33" s="334"/>
      <c r="C33" s="359" t="s">
        <v>4792</v>
      </c>
      <c r="D33" s="334" t="s">
        <v>2755</v>
      </c>
      <c r="E33" s="335">
        <v>1</v>
      </c>
      <c r="F33" s="1028"/>
      <c r="G33" s="355">
        <f t="shared" si="2"/>
        <v>0</v>
      </c>
      <c r="H33" s="354"/>
      <c r="I33" s="356"/>
      <c r="J33" s="1005" t="str">
        <f t="shared" si="0"/>
        <v>CHYBNÁ CENA</v>
      </c>
    </row>
    <row r="34" spans="1:10">
      <c r="A34" s="352"/>
      <c r="B34" s="334"/>
      <c r="C34" s="359"/>
      <c r="D34" s="334"/>
      <c r="E34" s="335"/>
      <c r="F34" s="1028"/>
      <c r="G34" s="355"/>
      <c r="H34" s="354"/>
      <c r="I34" s="356"/>
      <c r="J34" s="1005" t="str">
        <f t="shared" si="0"/>
        <v/>
      </c>
    </row>
    <row r="35" spans="1:10">
      <c r="A35" s="352"/>
      <c r="B35" s="334"/>
      <c r="C35" s="359"/>
      <c r="D35" s="334"/>
      <c r="E35" s="335"/>
      <c r="F35" s="1028"/>
      <c r="G35" s="355"/>
      <c r="H35" s="354"/>
      <c r="I35" s="356"/>
      <c r="J35" s="1005" t="str">
        <f t="shared" si="0"/>
        <v/>
      </c>
    </row>
    <row r="36" spans="1:10">
      <c r="A36" s="357" t="s">
        <v>4183</v>
      </c>
      <c r="B36" s="334"/>
      <c r="C36" s="358" t="s">
        <v>4448</v>
      </c>
      <c r="D36" s="334"/>
      <c r="E36" s="335"/>
      <c r="F36" s="1028"/>
      <c r="G36" s="355"/>
      <c r="H36" s="354"/>
      <c r="I36" s="356"/>
      <c r="J36" s="1005" t="str">
        <f t="shared" si="0"/>
        <v/>
      </c>
    </row>
    <row r="37" spans="1:10" ht="22.5">
      <c r="A37" s="352" t="s">
        <v>4449</v>
      </c>
      <c r="B37" s="334"/>
      <c r="C37" s="359" t="s">
        <v>4450</v>
      </c>
      <c r="D37" s="334" t="s">
        <v>4492</v>
      </c>
      <c r="E37" s="335">
        <v>161</v>
      </c>
      <c r="F37" s="1028"/>
      <c r="G37" s="355">
        <f t="shared" ref="G37:G44" si="3">E37*F37</f>
        <v>0</v>
      </c>
      <c r="H37" s="354" t="s">
        <v>4777</v>
      </c>
      <c r="I37" s="356"/>
      <c r="J37" s="1005" t="str">
        <f t="shared" si="0"/>
        <v>CHYBNÁ CENA</v>
      </c>
    </row>
    <row r="38" spans="1:10" ht="22.5">
      <c r="A38" s="352" t="s">
        <v>4451</v>
      </c>
      <c r="B38" s="334"/>
      <c r="C38" s="359" t="s">
        <v>4452</v>
      </c>
      <c r="D38" s="334" t="s">
        <v>4492</v>
      </c>
      <c r="E38" s="335">
        <v>78</v>
      </c>
      <c r="F38" s="1028"/>
      <c r="G38" s="355">
        <f t="shared" si="3"/>
        <v>0</v>
      </c>
      <c r="H38" s="354" t="s">
        <v>4777</v>
      </c>
      <c r="I38" s="356"/>
      <c r="J38" s="1005" t="str">
        <f t="shared" ref="J38:J72" si="4">IF((ISBLANK(D38)),"",IF(G38&lt;=0,"CHYBNÁ CENA",""))</f>
        <v>CHYBNÁ CENA</v>
      </c>
    </row>
    <row r="39" spans="1:10" ht="22.5">
      <c r="A39" s="352" t="s">
        <v>4453</v>
      </c>
      <c r="B39" s="334"/>
      <c r="C39" s="359" t="s">
        <v>4454</v>
      </c>
      <c r="D39" s="334" t="s">
        <v>3792</v>
      </c>
      <c r="E39" s="335">
        <v>2</v>
      </c>
      <c r="F39" s="1028"/>
      <c r="G39" s="355">
        <f t="shared" si="3"/>
        <v>0</v>
      </c>
      <c r="H39" s="354" t="s">
        <v>4780</v>
      </c>
      <c r="I39" s="356"/>
      <c r="J39" s="1005" t="str">
        <f t="shared" si="4"/>
        <v>CHYBNÁ CENA</v>
      </c>
    </row>
    <row r="40" spans="1:10" ht="22.5">
      <c r="A40" s="352" t="s">
        <v>4455</v>
      </c>
      <c r="B40" s="334"/>
      <c r="C40" s="359" t="s">
        <v>4456</v>
      </c>
      <c r="D40" s="334" t="s">
        <v>3792</v>
      </c>
      <c r="E40" s="335">
        <v>6</v>
      </c>
      <c r="F40" s="1028"/>
      <c r="G40" s="355">
        <f t="shared" si="3"/>
        <v>0</v>
      </c>
      <c r="H40" s="354" t="s">
        <v>4780</v>
      </c>
      <c r="I40" s="356"/>
      <c r="J40" s="1005" t="str">
        <f t="shared" si="4"/>
        <v>CHYBNÁ CENA</v>
      </c>
    </row>
    <row r="41" spans="1:10" ht="22.5">
      <c r="A41" s="352" t="s">
        <v>4457</v>
      </c>
      <c r="B41" s="334"/>
      <c r="C41" s="359" t="s">
        <v>4458</v>
      </c>
      <c r="D41" s="334" t="s">
        <v>4492</v>
      </c>
      <c r="E41" s="335">
        <v>80</v>
      </c>
      <c r="F41" s="1028"/>
      <c r="G41" s="355">
        <f t="shared" si="3"/>
        <v>0</v>
      </c>
      <c r="H41" s="354" t="s">
        <v>4777</v>
      </c>
      <c r="I41" s="356"/>
      <c r="J41" s="1005" t="str">
        <f t="shared" si="4"/>
        <v>CHYBNÁ CENA</v>
      </c>
    </row>
    <row r="42" spans="1:10">
      <c r="A42" s="352" t="s">
        <v>4459</v>
      </c>
      <c r="B42" s="334"/>
      <c r="C42" s="359" t="s">
        <v>4790</v>
      </c>
      <c r="D42" s="334" t="s">
        <v>2755</v>
      </c>
      <c r="E42" s="335">
        <v>1</v>
      </c>
      <c r="F42" s="1028"/>
      <c r="G42" s="355">
        <f t="shared" si="3"/>
        <v>0</v>
      </c>
      <c r="H42" s="354"/>
      <c r="I42" s="356"/>
      <c r="J42" s="1005" t="str">
        <f t="shared" si="4"/>
        <v>CHYBNÁ CENA</v>
      </c>
    </row>
    <row r="43" spans="1:10">
      <c r="A43" s="352" t="s">
        <v>4460</v>
      </c>
      <c r="B43" s="334"/>
      <c r="C43" s="359" t="s">
        <v>4791</v>
      </c>
      <c r="D43" s="334" t="s">
        <v>2755</v>
      </c>
      <c r="E43" s="335">
        <v>1</v>
      </c>
      <c r="F43" s="1028"/>
      <c r="G43" s="355">
        <f t="shared" si="3"/>
        <v>0</v>
      </c>
      <c r="H43" s="354"/>
      <c r="I43" s="356"/>
      <c r="J43" s="1005" t="str">
        <f t="shared" si="4"/>
        <v>CHYBNÁ CENA</v>
      </c>
    </row>
    <row r="44" spans="1:10">
      <c r="A44" s="352" t="s">
        <v>4461</v>
      </c>
      <c r="B44" s="334"/>
      <c r="C44" s="359" t="s">
        <v>4792</v>
      </c>
      <c r="D44" s="334" t="s">
        <v>2755</v>
      </c>
      <c r="E44" s="335">
        <v>1</v>
      </c>
      <c r="F44" s="1028"/>
      <c r="G44" s="355">
        <f t="shared" si="3"/>
        <v>0</v>
      </c>
      <c r="H44" s="354"/>
      <c r="I44" s="356"/>
      <c r="J44" s="1005" t="str">
        <f t="shared" si="4"/>
        <v>CHYBNÁ CENA</v>
      </c>
    </row>
    <row r="45" spans="1:10">
      <c r="A45" s="352"/>
      <c r="B45" s="334"/>
      <c r="C45" s="359"/>
      <c r="D45" s="334"/>
      <c r="E45" s="335"/>
      <c r="F45" s="1028"/>
      <c r="G45" s="355"/>
      <c r="H45" s="354"/>
      <c r="I45" s="356"/>
      <c r="J45" s="1005" t="str">
        <f t="shared" si="4"/>
        <v/>
      </c>
    </row>
    <row r="46" spans="1:10">
      <c r="A46" s="352"/>
      <c r="B46" s="334"/>
      <c r="C46" s="359"/>
      <c r="D46" s="334"/>
      <c r="E46" s="335"/>
      <c r="F46" s="1028"/>
      <c r="G46" s="355"/>
      <c r="H46" s="354"/>
      <c r="I46" s="356"/>
      <c r="J46" s="1005" t="str">
        <f t="shared" si="4"/>
        <v/>
      </c>
    </row>
    <row r="47" spans="1:10">
      <c r="A47" s="357" t="s">
        <v>4462</v>
      </c>
      <c r="B47" s="334"/>
      <c r="C47" s="358" t="s">
        <v>4463</v>
      </c>
      <c r="D47" s="334"/>
      <c r="E47" s="335"/>
      <c r="F47" s="1028"/>
      <c r="G47" s="355"/>
      <c r="H47" s="354"/>
      <c r="I47" s="356"/>
      <c r="J47" s="1005" t="str">
        <f t="shared" si="4"/>
        <v/>
      </c>
    </row>
    <row r="48" spans="1:10" ht="22.5">
      <c r="A48" s="352" t="s">
        <v>2361</v>
      </c>
      <c r="B48" s="334"/>
      <c r="C48" s="359" t="s">
        <v>4464</v>
      </c>
      <c r="D48" s="334" t="s">
        <v>1751</v>
      </c>
      <c r="E48" s="335">
        <v>104</v>
      </c>
      <c r="F48" s="1028"/>
      <c r="G48" s="355">
        <f t="shared" ref="G48:G61" si="5">E48*F48</f>
        <v>0</v>
      </c>
      <c r="H48" s="354" t="s">
        <v>4465</v>
      </c>
      <c r="I48" s="356"/>
      <c r="J48" s="1005" t="str">
        <f t="shared" si="4"/>
        <v>CHYBNÁ CENA</v>
      </c>
    </row>
    <row r="49" spans="1:10" ht="22.5">
      <c r="A49" s="352" t="s">
        <v>2363</v>
      </c>
      <c r="B49" s="334"/>
      <c r="C49" s="359" t="s">
        <v>4466</v>
      </c>
      <c r="D49" s="334" t="s">
        <v>1751</v>
      </c>
      <c r="E49" s="335">
        <v>104</v>
      </c>
      <c r="F49" s="1028"/>
      <c r="G49" s="355">
        <f t="shared" si="5"/>
        <v>0</v>
      </c>
      <c r="H49" s="354" t="s">
        <v>4465</v>
      </c>
      <c r="I49" s="356"/>
      <c r="J49" s="1005" t="str">
        <f t="shared" si="4"/>
        <v>CHYBNÁ CENA</v>
      </c>
    </row>
    <row r="50" spans="1:10" ht="22.5">
      <c r="A50" s="352" t="s">
        <v>2365</v>
      </c>
      <c r="B50" s="334"/>
      <c r="C50" s="359" t="s">
        <v>4467</v>
      </c>
      <c r="D50" s="334" t="s">
        <v>3792</v>
      </c>
      <c r="E50" s="335">
        <v>5</v>
      </c>
      <c r="F50" s="1028"/>
      <c r="G50" s="355">
        <f t="shared" si="5"/>
        <v>0</v>
      </c>
      <c r="H50" s="354" t="s">
        <v>4780</v>
      </c>
      <c r="I50" s="356"/>
      <c r="J50" s="1005" t="str">
        <f t="shared" si="4"/>
        <v>CHYBNÁ CENA</v>
      </c>
    </row>
    <row r="51" spans="1:10" ht="22.5">
      <c r="A51" s="352" t="s">
        <v>2367</v>
      </c>
      <c r="B51" s="334"/>
      <c r="C51" s="359" t="s">
        <v>4468</v>
      </c>
      <c r="D51" s="334" t="s">
        <v>4492</v>
      </c>
      <c r="E51" s="335">
        <v>208</v>
      </c>
      <c r="F51" s="1028"/>
      <c r="G51" s="355">
        <f t="shared" si="5"/>
        <v>0</v>
      </c>
      <c r="H51" s="354" t="s">
        <v>4777</v>
      </c>
      <c r="I51" s="356"/>
      <c r="J51" s="1005" t="str">
        <f t="shared" si="4"/>
        <v>CHYBNÁ CENA</v>
      </c>
    </row>
    <row r="52" spans="1:10" ht="25.5">
      <c r="A52" s="352" t="s">
        <v>2369</v>
      </c>
      <c r="B52" s="334"/>
      <c r="C52" s="360" t="s">
        <v>4469</v>
      </c>
      <c r="D52" s="334" t="s">
        <v>4492</v>
      </c>
      <c r="E52" s="335">
        <v>208</v>
      </c>
      <c r="F52" s="1028"/>
      <c r="G52" s="355">
        <f t="shared" si="5"/>
        <v>0</v>
      </c>
      <c r="H52" s="354" t="s">
        <v>4777</v>
      </c>
      <c r="I52" s="356"/>
      <c r="J52" s="1005" t="str">
        <f t="shared" si="4"/>
        <v>CHYBNÁ CENA</v>
      </c>
    </row>
    <row r="53" spans="1:10" ht="22.5">
      <c r="A53" s="352" t="s">
        <v>2371</v>
      </c>
      <c r="B53" s="334"/>
      <c r="C53" s="359" t="s">
        <v>4470</v>
      </c>
      <c r="D53" s="334" t="s">
        <v>4492</v>
      </c>
      <c r="E53" s="335">
        <v>208</v>
      </c>
      <c r="F53" s="1028"/>
      <c r="G53" s="355">
        <f t="shared" si="5"/>
        <v>0</v>
      </c>
      <c r="H53" s="354" t="s">
        <v>4777</v>
      </c>
      <c r="I53" s="356"/>
      <c r="J53" s="1005" t="str">
        <f t="shared" si="4"/>
        <v>CHYBNÁ CENA</v>
      </c>
    </row>
    <row r="54" spans="1:10" ht="33.75">
      <c r="A54" s="352" t="s">
        <v>4471</v>
      </c>
      <c r="B54" s="334"/>
      <c r="C54" s="359" t="s">
        <v>4472</v>
      </c>
      <c r="D54" s="334" t="s">
        <v>3792</v>
      </c>
      <c r="E54" s="335">
        <v>8</v>
      </c>
      <c r="F54" s="1028"/>
      <c r="G54" s="355">
        <f t="shared" si="5"/>
        <v>0</v>
      </c>
      <c r="H54" s="354" t="s">
        <v>4473</v>
      </c>
      <c r="I54" s="356"/>
      <c r="J54" s="1005" t="str">
        <f t="shared" si="4"/>
        <v>CHYBNÁ CENA</v>
      </c>
    </row>
    <row r="55" spans="1:10" ht="22.5">
      <c r="A55" s="352" t="s">
        <v>4474</v>
      </c>
      <c r="B55" s="334"/>
      <c r="C55" s="359" t="s">
        <v>4475</v>
      </c>
      <c r="D55" s="334" t="s">
        <v>3792</v>
      </c>
      <c r="E55" s="335">
        <v>2</v>
      </c>
      <c r="F55" s="1028"/>
      <c r="G55" s="355">
        <f t="shared" si="5"/>
        <v>0</v>
      </c>
      <c r="H55" s="354" t="s">
        <v>4780</v>
      </c>
      <c r="I55" s="356"/>
      <c r="J55" s="1005" t="str">
        <f t="shared" si="4"/>
        <v>CHYBNÁ CENA</v>
      </c>
    </row>
    <row r="56" spans="1:10" ht="22.5">
      <c r="A56" s="352" t="s">
        <v>4476</v>
      </c>
      <c r="B56" s="334"/>
      <c r="C56" s="359" t="s">
        <v>3377</v>
      </c>
      <c r="D56" s="334" t="s">
        <v>3792</v>
      </c>
      <c r="E56" s="335">
        <v>2</v>
      </c>
      <c r="F56" s="1028"/>
      <c r="G56" s="355">
        <f t="shared" si="5"/>
        <v>0</v>
      </c>
      <c r="H56" s="354" t="s">
        <v>4780</v>
      </c>
      <c r="I56" s="356"/>
      <c r="J56" s="1005" t="str">
        <f t="shared" si="4"/>
        <v>CHYBNÁ CENA</v>
      </c>
    </row>
    <row r="57" spans="1:10">
      <c r="A57" s="352" t="s">
        <v>3378</v>
      </c>
      <c r="B57" s="334"/>
      <c r="C57" s="359" t="s">
        <v>3379</v>
      </c>
      <c r="D57" s="334" t="s">
        <v>1751</v>
      </c>
      <c r="E57" s="335">
        <v>45</v>
      </c>
      <c r="F57" s="1028"/>
      <c r="G57" s="355">
        <f t="shared" si="5"/>
        <v>0</v>
      </c>
      <c r="H57" s="354"/>
      <c r="I57" s="356"/>
      <c r="J57" s="1005" t="str">
        <f t="shared" si="4"/>
        <v>CHYBNÁ CENA</v>
      </c>
    </row>
    <row r="58" spans="1:10">
      <c r="A58" s="352" t="s">
        <v>3380</v>
      </c>
      <c r="B58" s="334"/>
      <c r="C58" s="359" t="s">
        <v>3381</v>
      </c>
      <c r="D58" s="334" t="s">
        <v>1751</v>
      </c>
      <c r="E58" s="335">
        <v>45</v>
      </c>
      <c r="F58" s="1028"/>
      <c r="G58" s="355">
        <f t="shared" si="5"/>
        <v>0</v>
      </c>
      <c r="H58" s="354"/>
      <c r="I58" s="356"/>
      <c r="J58" s="1005" t="str">
        <f t="shared" si="4"/>
        <v>CHYBNÁ CENA</v>
      </c>
    </row>
    <row r="59" spans="1:10" ht="22.5">
      <c r="A59" s="352" t="s">
        <v>3382</v>
      </c>
      <c r="B59" s="334"/>
      <c r="C59" s="359" t="s">
        <v>3383</v>
      </c>
      <c r="D59" s="334" t="s">
        <v>1751</v>
      </c>
      <c r="E59" s="335">
        <v>104</v>
      </c>
      <c r="F59" s="1028"/>
      <c r="G59" s="355">
        <f t="shared" si="5"/>
        <v>0</v>
      </c>
      <c r="H59" s="354" t="s">
        <v>4465</v>
      </c>
      <c r="I59" s="356"/>
      <c r="J59" s="1005" t="str">
        <f t="shared" si="4"/>
        <v>CHYBNÁ CENA</v>
      </c>
    </row>
    <row r="60" spans="1:10" ht="22.5">
      <c r="A60" s="352" t="s">
        <v>3384</v>
      </c>
      <c r="B60" s="334"/>
      <c r="C60" s="359" t="s">
        <v>3385</v>
      </c>
      <c r="D60" s="334" t="s">
        <v>1751</v>
      </c>
      <c r="E60" s="335">
        <v>104</v>
      </c>
      <c r="F60" s="1028"/>
      <c r="G60" s="355">
        <f t="shared" si="5"/>
        <v>0</v>
      </c>
      <c r="H60" s="354" t="s">
        <v>4465</v>
      </c>
      <c r="I60" s="356"/>
      <c r="J60" s="1005" t="str">
        <f t="shared" si="4"/>
        <v>CHYBNÁ CENA</v>
      </c>
    </row>
    <row r="61" spans="1:10" ht="22.5">
      <c r="A61" s="352" t="s">
        <v>3386</v>
      </c>
      <c r="B61" s="334"/>
      <c r="C61" s="359" t="s">
        <v>3387</v>
      </c>
      <c r="D61" s="334" t="s">
        <v>1745</v>
      </c>
      <c r="E61" s="335">
        <v>10</v>
      </c>
      <c r="F61" s="1028"/>
      <c r="G61" s="355">
        <f t="shared" si="5"/>
        <v>0</v>
      </c>
      <c r="H61" s="354" t="s">
        <v>4465</v>
      </c>
      <c r="I61" s="356"/>
      <c r="J61" s="1005" t="str">
        <f t="shared" si="4"/>
        <v>CHYBNÁ CENA</v>
      </c>
    </row>
    <row r="62" spans="1:10">
      <c r="A62" s="352"/>
      <c r="B62" s="334"/>
      <c r="C62" s="359"/>
      <c r="D62" s="334"/>
      <c r="E62" s="335"/>
      <c r="F62" s="1028"/>
      <c r="G62" s="355"/>
      <c r="H62" s="354"/>
      <c r="I62" s="356"/>
      <c r="J62" s="1005" t="str">
        <f t="shared" si="4"/>
        <v/>
      </c>
    </row>
    <row r="63" spans="1:10">
      <c r="A63" s="352"/>
      <c r="B63" s="334"/>
      <c r="C63" s="359"/>
      <c r="D63" s="334"/>
      <c r="E63" s="335"/>
      <c r="F63" s="1028"/>
      <c r="G63" s="355"/>
      <c r="H63" s="354"/>
      <c r="I63" s="356"/>
      <c r="J63" s="1005" t="str">
        <f t="shared" si="4"/>
        <v/>
      </c>
    </row>
    <row r="64" spans="1:10">
      <c r="A64" s="357" t="s">
        <v>3388</v>
      </c>
      <c r="B64" s="334"/>
      <c r="C64" s="358" t="s">
        <v>4697</v>
      </c>
      <c r="D64" s="334"/>
      <c r="E64" s="335"/>
      <c r="F64" s="1028"/>
      <c r="G64" s="355"/>
      <c r="H64" s="354"/>
      <c r="I64" s="356"/>
      <c r="J64" s="1005" t="str">
        <f t="shared" si="4"/>
        <v/>
      </c>
    </row>
    <row r="65" spans="1:10" ht="22.5">
      <c r="A65" s="352" t="s">
        <v>2375</v>
      </c>
      <c r="B65" s="334"/>
      <c r="C65" s="359" t="s">
        <v>3389</v>
      </c>
      <c r="D65" s="334" t="s">
        <v>4492</v>
      </c>
      <c r="E65" s="335">
        <v>208</v>
      </c>
      <c r="F65" s="1028"/>
      <c r="G65" s="355">
        <f t="shared" ref="G65:G70" si="6">E65*F65</f>
        <v>0</v>
      </c>
      <c r="H65" s="354" t="s">
        <v>4777</v>
      </c>
      <c r="I65" s="356"/>
      <c r="J65" s="1005" t="str">
        <f t="shared" si="4"/>
        <v>CHYBNÁ CENA</v>
      </c>
    </row>
    <row r="66" spans="1:10" ht="22.5">
      <c r="A66" s="352" t="s">
        <v>2377</v>
      </c>
      <c r="B66" s="334"/>
      <c r="C66" s="359" t="s">
        <v>3390</v>
      </c>
      <c r="D66" s="334" t="s">
        <v>3792</v>
      </c>
      <c r="E66" s="335">
        <v>8</v>
      </c>
      <c r="F66" s="1028"/>
      <c r="G66" s="355">
        <f t="shared" si="6"/>
        <v>0</v>
      </c>
      <c r="H66" s="354" t="s">
        <v>4780</v>
      </c>
      <c r="I66" s="356"/>
      <c r="J66" s="1005" t="str">
        <f t="shared" si="4"/>
        <v>CHYBNÁ CENA</v>
      </c>
    </row>
    <row r="67" spans="1:10">
      <c r="A67" s="352" t="s">
        <v>2379</v>
      </c>
      <c r="B67" s="334"/>
      <c r="C67" s="359" t="s">
        <v>3391</v>
      </c>
      <c r="D67" s="334" t="s">
        <v>2755</v>
      </c>
      <c r="E67" s="335">
        <v>1</v>
      </c>
      <c r="F67" s="1028"/>
      <c r="G67" s="355">
        <f t="shared" si="6"/>
        <v>0</v>
      </c>
      <c r="H67" s="354"/>
      <c r="I67" s="356"/>
      <c r="J67" s="1005" t="str">
        <f t="shared" si="4"/>
        <v>CHYBNÁ CENA</v>
      </c>
    </row>
    <row r="68" spans="1:10" ht="22.5">
      <c r="A68" s="352" t="s">
        <v>2381</v>
      </c>
      <c r="B68" s="334"/>
      <c r="C68" s="359" t="s">
        <v>3392</v>
      </c>
      <c r="D68" s="334" t="s">
        <v>1745</v>
      </c>
      <c r="E68" s="335">
        <v>10</v>
      </c>
      <c r="F68" s="1028"/>
      <c r="G68" s="355">
        <f t="shared" si="6"/>
        <v>0</v>
      </c>
      <c r="H68" s="354" t="s">
        <v>4465</v>
      </c>
      <c r="I68" s="356"/>
      <c r="J68" s="1005" t="str">
        <f t="shared" si="4"/>
        <v>CHYBNÁ CENA</v>
      </c>
    </row>
    <row r="69" spans="1:10">
      <c r="A69" s="352" t="s">
        <v>2383</v>
      </c>
      <c r="B69" s="334"/>
      <c r="C69" s="359" t="s">
        <v>3393</v>
      </c>
      <c r="D69" s="334" t="s">
        <v>2755</v>
      </c>
      <c r="E69" s="335">
        <v>1</v>
      </c>
      <c r="F69" s="1028"/>
      <c r="G69" s="355">
        <f t="shared" si="6"/>
        <v>0</v>
      </c>
      <c r="H69" s="354"/>
      <c r="I69" s="356"/>
      <c r="J69" s="1005" t="str">
        <f t="shared" si="4"/>
        <v>CHYBNÁ CENA</v>
      </c>
    </row>
    <row r="70" spans="1:10" ht="51">
      <c r="A70" s="352" t="s">
        <v>2385</v>
      </c>
      <c r="B70" s="334"/>
      <c r="C70" s="360" t="s">
        <v>3394</v>
      </c>
      <c r="D70" s="334" t="s">
        <v>2755</v>
      </c>
      <c r="E70" s="335">
        <v>1</v>
      </c>
      <c r="F70" s="1028"/>
      <c r="G70" s="355">
        <f t="shared" si="6"/>
        <v>0</v>
      </c>
      <c r="H70" s="354"/>
      <c r="I70" s="356"/>
      <c r="J70" s="1005" t="str">
        <f t="shared" si="4"/>
        <v>CHYBNÁ CENA</v>
      </c>
    </row>
    <row r="71" spans="1:10">
      <c r="A71" s="352"/>
      <c r="B71" s="334"/>
      <c r="C71" s="333"/>
      <c r="D71" s="334"/>
      <c r="E71" s="335"/>
      <c r="F71" s="1028"/>
      <c r="G71" s="355"/>
      <c r="H71" s="354"/>
      <c r="I71" s="356"/>
      <c r="J71" s="1005" t="str">
        <f t="shared" si="4"/>
        <v/>
      </c>
    </row>
    <row r="72" spans="1:10">
      <c r="A72" s="352"/>
      <c r="B72" s="334"/>
      <c r="C72" s="333"/>
      <c r="D72" s="334"/>
      <c r="E72" s="335"/>
      <c r="F72" s="1028"/>
      <c r="G72" s="355"/>
      <c r="H72" s="354"/>
      <c r="I72" s="356"/>
      <c r="J72" s="1005" t="str">
        <f t="shared" si="4"/>
        <v/>
      </c>
    </row>
    <row r="73" spans="1:10" s="273" customFormat="1" ht="13.5" thickBot="1">
      <c r="A73" s="405"/>
      <c r="B73" s="406"/>
      <c r="C73" s="407" t="s">
        <v>2956</v>
      </c>
      <c r="D73" s="405"/>
      <c r="E73" s="409"/>
      <c r="F73" s="410"/>
      <c r="G73" s="431">
        <f>SUM(G6:G71)</f>
        <v>0</v>
      </c>
      <c r="H73" s="408"/>
      <c r="I73" s="408"/>
    </row>
    <row r="74" spans="1:10" ht="13.5" thickBot="1">
      <c r="A74" s="1304" t="s">
        <v>45</v>
      </c>
      <c r="B74" s="1305"/>
      <c r="C74" s="1305"/>
      <c r="D74" s="1305"/>
      <c r="E74" s="1305"/>
      <c r="F74" s="1305"/>
      <c r="G74" s="1305"/>
      <c r="H74" s="1305"/>
      <c r="I74" s="1306"/>
    </row>
    <row r="77" spans="1:10">
      <c r="F77" s="1006" t="s">
        <v>245</v>
      </c>
      <c r="G77" s="1007">
        <f>COUNTIF(G6:G72,"&lt;=0")</f>
        <v>50</v>
      </c>
    </row>
  </sheetData>
  <sheetProtection selectLockedCells="1"/>
  <mergeCells count="13">
    <mergeCell ref="A74:I74"/>
    <mergeCell ref="H4:H5"/>
    <mergeCell ref="A1:B1"/>
    <mergeCell ref="C1:I1"/>
    <mergeCell ref="A2:B2"/>
    <mergeCell ref="C2:F2"/>
    <mergeCell ref="A3:I3"/>
    <mergeCell ref="A4:A5"/>
    <mergeCell ref="C4:C5"/>
    <mergeCell ref="D4:D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6" activePane="bottomLeft" state="frozen"/>
      <selection pane="bottomLeft" activeCell="H2" sqref="H2"/>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287" t="s">
        <v>2563</v>
      </c>
      <c r="B1" s="1288"/>
      <c r="C1" s="1289" t="s">
        <v>1363</v>
      </c>
      <c r="D1" s="1290"/>
      <c r="E1" s="1290"/>
      <c r="F1" s="1290"/>
      <c r="G1" s="1291"/>
      <c r="H1" s="1291"/>
      <c r="I1" s="1291"/>
    </row>
    <row r="2" spans="1:10" ht="30" customHeight="1" thickBot="1">
      <c r="A2" s="1292" t="s">
        <v>2564</v>
      </c>
      <c r="B2" s="1293"/>
      <c r="C2" s="1289" t="s">
        <v>3063</v>
      </c>
      <c r="D2" s="1290"/>
      <c r="E2" s="1290"/>
      <c r="F2" s="1290"/>
      <c r="G2" s="2" t="s">
        <v>2566</v>
      </c>
      <c r="H2" s="944"/>
      <c r="I2" s="1340" t="s">
        <v>3064</v>
      </c>
    </row>
    <row r="3" spans="1:10" ht="16.5" customHeight="1" thickBot="1">
      <c r="A3" s="1294" t="s">
        <v>2567</v>
      </c>
      <c r="B3" s="1290"/>
      <c r="C3" s="1290"/>
      <c r="D3" s="1290"/>
      <c r="E3" s="1290"/>
      <c r="F3" s="1290"/>
      <c r="G3" s="1290"/>
      <c r="H3" s="1290"/>
      <c r="I3" s="1295"/>
    </row>
    <row r="4" spans="1:10" ht="12.75" customHeight="1">
      <c r="A4" s="1281" t="s">
        <v>2568</v>
      </c>
      <c r="B4" s="216" t="s">
        <v>2569</v>
      </c>
      <c r="C4" s="1283" t="s">
        <v>2570</v>
      </c>
      <c r="D4" s="1285" t="s">
        <v>2571</v>
      </c>
      <c r="E4" s="1285" t="s">
        <v>2572</v>
      </c>
      <c r="F4" s="1296" t="s">
        <v>2573</v>
      </c>
      <c r="G4" s="1297"/>
      <c r="H4" s="1285" t="s">
        <v>3789</v>
      </c>
      <c r="I4" s="1301" t="s">
        <v>2574</v>
      </c>
    </row>
    <row r="5" spans="1:10" ht="29.85" customHeight="1" thickBot="1">
      <c r="A5" s="1282"/>
      <c r="B5" s="4" t="s">
        <v>2575</v>
      </c>
      <c r="C5" s="1284"/>
      <c r="D5" s="1286"/>
      <c r="E5" s="1286"/>
      <c r="F5" s="5" t="s">
        <v>2576</v>
      </c>
      <c r="G5" s="724" t="s">
        <v>4447</v>
      </c>
      <c r="H5" s="1303"/>
      <c r="I5" s="1302"/>
      <c r="J5" s="1008" t="s">
        <v>694</v>
      </c>
    </row>
    <row r="6" spans="1:10" ht="16.5" customHeight="1" thickBot="1">
      <c r="A6" s="1331" t="s">
        <v>1377</v>
      </c>
      <c r="B6" s="1332"/>
      <c r="C6" s="1332"/>
      <c r="D6" s="1332"/>
      <c r="E6" s="1332"/>
      <c r="F6" s="1332"/>
      <c r="G6" s="1332"/>
      <c r="H6" s="1332"/>
      <c r="I6" s="1333"/>
      <c r="J6" s="1008"/>
    </row>
    <row r="7" spans="1:10" s="735" customFormat="1" ht="40.5" customHeight="1">
      <c r="A7" s="11">
        <v>1</v>
      </c>
      <c r="B7" s="12" t="s">
        <v>2565</v>
      </c>
      <c r="C7" s="214" t="s">
        <v>1378</v>
      </c>
      <c r="D7" s="12" t="s">
        <v>3792</v>
      </c>
      <c r="E7" s="13">
        <v>4</v>
      </c>
      <c r="F7" s="1142"/>
      <c r="G7" s="734">
        <f t="shared" ref="G7:G14" si="0">E7*F7</f>
        <v>0</v>
      </c>
      <c r="H7" s="214" t="s">
        <v>1379</v>
      </c>
      <c r="I7" s="741" t="s">
        <v>1380</v>
      </c>
      <c r="J7" s="1005" t="str">
        <f t="shared" ref="J7:J44" si="1">IF((ISBLANK(D7)),"",IF(G7&lt;=0,"CHYBNÁ CENA",""))</f>
        <v>CHYBNÁ CENA</v>
      </c>
    </row>
    <row r="8" spans="1:10" s="735" customFormat="1" ht="42" customHeight="1">
      <c r="A8" s="16">
        <v>2</v>
      </c>
      <c r="B8" s="17" t="s">
        <v>2565</v>
      </c>
      <c r="C8" s="18" t="s">
        <v>1381</v>
      </c>
      <c r="D8" s="17" t="s">
        <v>3792</v>
      </c>
      <c r="E8" s="19">
        <v>5</v>
      </c>
      <c r="F8" s="1143"/>
      <c r="G8" s="738">
        <f t="shared" si="0"/>
        <v>0</v>
      </c>
      <c r="H8" s="18" t="s">
        <v>1379</v>
      </c>
      <c r="I8" s="739" t="s">
        <v>1380</v>
      </c>
      <c r="J8" s="1005" t="str">
        <f t="shared" si="1"/>
        <v>CHYBNÁ CENA</v>
      </c>
    </row>
    <row r="9" spans="1:10" s="8" customFormat="1" ht="41.25" customHeight="1">
      <c r="A9" s="16">
        <v>3</v>
      </c>
      <c r="B9" s="17" t="s">
        <v>2565</v>
      </c>
      <c r="C9" s="18" t="s">
        <v>1382</v>
      </c>
      <c r="D9" s="17" t="s">
        <v>3792</v>
      </c>
      <c r="E9" s="19">
        <v>2</v>
      </c>
      <c r="F9" s="1144"/>
      <c r="G9" s="935">
        <f t="shared" si="0"/>
        <v>0</v>
      </c>
      <c r="H9" s="18" t="s">
        <v>1379</v>
      </c>
      <c r="I9" s="733" t="s">
        <v>1380</v>
      </c>
      <c r="J9" s="1005" t="str">
        <f t="shared" si="1"/>
        <v>CHYBNÁ CENA</v>
      </c>
    </row>
    <row r="10" spans="1:10" s="8" customFormat="1" ht="41.25" customHeight="1">
      <c r="A10" s="16">
        <v>4</v>
      </c>
      <c r="B10" s="17" t="s">
        <v>2565</v>
      </c>
      <c r="C10" s="18" t="s">
        <v>1383</v>
      </c>
      <c r="D10" s="17" t="s">
        <v>3792</v>
      </c>
      <c r="E10" s="19">
        <v>2</v>
      </c>
      <c r="F10" s="1024"/>
      <c r="G10" s="935">
        <f t="shared" si="0"/>
        <v>0</v>
      </c>
      <c r="H10" s="18" t="s">
        <v>1379</v>
      </c>
      <c r="I10" s="215" t="s">
        <v>1380</v>
      </c>
      <c r="J10" s="1005" t="str">
        <f t="shared" si="1"/>
        <v>CHYBNÁ CENA</v>
      </c>
    </row>
    <row r="11" spans="1:10" s="8" customFormat="1" ht="26.25" customHeight="1">
      <c r="A11" s="16">
        <v>5</v>
      </c>
      <c r="B11" s="17" t="s">
        <v>2565</v>
      </c>
      <c r="C11" s="18" t="s">
        <v>1384</v>
      </c>
      <c r="D11" s="17" t="s">
        <v>1385</v>
      </c>
      <c r="E11" s="19">
        <v>30</v>
      </c>
      <c r="F11" s="1024"/>
      <c r="G11" s="935">
        <f t="shared" si="0"/>
        <v>0</v>
      </c>
      <c r="H11" s="18" t="s">
        <v>1379</v>
      </c>
      <c r="I11" s="21" t="s">
        <v>2565</v>
      </c>
      <c r="J11" s="1005" t="str">
        <f t="shared" si="1"/>
        <v>CHYBNÁ CENA</v>
      </c>
    </row>
    <row r="12" spans="1:10" s="8" customFormat="1" ht="26.25" customHeight="1">
      <c r="A12" s="16">
        <v>6</v>
      </c>
      <c r="B12" s="17" t="s">
        <v>2565</v>
      </c>
      <c r="C12" s="18" t="s">
        <v>1386</v>
      </c>
      <c r="D12" s="17" t="s">
        <v>3792</v>
      </c>
      <c r="E12" s="19">
        <v>9</v>
      </c>
      <c r="F12" s="1024"/>
      <c r="G12" s="935">
        <f t="shared" si="0"/>
        <v>0</v>
      </c>
      <c r="H12" s="18" t="s">
        <v>1379</v>
      </c>
      <c r="I12" s="21" t="s">
        <v>2565</v>
      </c>
      <c r="J12" s="1005" t="str">
        <f t="shared" si="1"/>
        <v>CHYBNÁ CENA</v>
      </c>
    </row>
    <row r="13" spans="1:10" s="735" customFormat="1" ht="15.75" customHeight="1">
      <c r="A13" s="16">
        <v>7</v>
      </c>
      <c r="B13" s="17" t="s">
        <v>2565</v>
      </c>
      <c r="C13" s="18" t="s">
        <v>1387</v>
      </c>
      <c r="D13" s="17" t="s">
        <v>3792</v>
      </c>
      <c r="E13" s="19">
        <v>6</v>
      </c>
      <c r="F13" s="1145"/>
      <c r="G13" s="738">
        <f t="shared" si="0"/>
        <v>0</v>
      </c>
      <c r="H13" s="18" t="s">
        <v>1379</v>
      </c>
      <c r="I13" s="737" t="s">
        <v>2565</v>
      </c>
      <c r="J13" s="1005" t="str">
        <f t="shared" si="1"/>
        <v>CHYBNÁ CENA</v>
      </c>
    </row>
    <row r="14" spans="1:10" ht="16.5" customHeight="1" thickBot="1">
      <c r="A14" s="931">
        <v>8</v>
      </c>
      <c r="B14" s="932" t="s">
        <v>2565</v>
      </c>
      <c r="C14" s="933" t="s">
        <v>1388</v>
      </c>
      <c r="D14" s="932" t="s">
        <v>3792</v>
      </c>
      <c r="E14" s="934">
        <v>12</v>
      </c>
      <c r="F14" s="1146"/>
      <c r="G14" s="732">
        <f t="shared" si="0"/>
        <v>0</v>
      </c>
      <c r="H14" s="933" t="s">
        <v>1379</v>
      </c>
      <c r="I14" s="736" t="s">
        <v>2565</v>
      </c>
      <c r="J14" s="1005" t="str">
        <f t="shared" si="1"/>
        <v>CHYBNÁ CENA</v>
      </c>
    </row>
    <row r="15" spans="1:10" ht="15.75" customHeight="1" thickBot="1">
      <c r="A15" s="1334" t="s">
        <v>1389</v>
      </c>
      <c r="B15" s="1335"/>
      <c r="C15" s="1335"/>
      <c r="D15" s="1335"/>
      <c r="E15" s="1335"/>
      <c r="F15" s="1335"/>
      <c r="G15" s="1335"/>
      <c r="H15" s="1335"/>
      <c r="I15" s="1336"/>
      <c r="J15" s="1005" t="str">
        <f t="shared" si="1"/>
        <v/>
      </c>
    </row>
    <row r="16" spans="1:10" ht="25.5">
      <c r="A16" s="856">
        <v>9</v>
      </c>
      <c r="B16" s="857" t="s">
        <v>2565</v>
      </c>
      <c r="C16" s="859" t="s">
        <v>1390</v>
      </c>
      <c r="D16" s="857" t="s">
        <v>1391</v>
      </c>
      <c r="E16" s="861">
        <v>2199</v>
      </c>
      <c r="F16" s="1090"/>
      <c r="G16" s="936">
        <f t="shared" ref="G16:G43" si="2">E16*F16</f>
        <v>0</v>
      </c>
      <c r="H16" s="859" t="s">
        <v>1379</v>
      </c>
      <c r="I16" s="863" t="s">
        <v>2565</v>
      </c>
      <c r="J16" s="1005" t="str">
        <f t="shared" si="1"/>
        <v>CHYBNÁ CENA</v>
      </c>
    </row>
    <row r="17" spans="1:10" ht="38.25">
      <c r="A17" s="234">
        <v>10</v>
      </c>
      <c r="B17" s="17" t="s">
        <v>2565</v>
      </c>
      <c r="C17" s="18" t="s">
        <v>1392</v>
      </c>
      <c r="D17" s="17" t="s">
        <v>1385</v>
      </c>
      <c r="E17" s="19">
        <v>2199</v>
      </c>
      <c r="F17" s="1024"/>
      <c r="G17" s="935">
        <f t="shared" si="2"/>
        <v>0</v>
      </c>
      <c r="H17" s="67" t="s">
        <v>1379</v>
      </c>
      <c r="I17" s="235" t="s">
        <v>2565</v>
      </c>
      <c r="J17" s="1005" t="str">
        <f t="shared" si="1"/>
        <v>CHYBNÁ CENA</v>
      </c>
    </row>
    <row r="18" spans="1:10" ht="51">
      <c r="A18" s="234">
        <v>11</v>
      </c>
      <c r="B18" s="17" t="s">
        <v>2565</v>
      </c>
      <c r="C18" s="18" t="s">
        <v>1393</v>
      </c>
      <c r="D18" s="17" t="s">
        <v>3792</v>
      </c>
      <c r="E18" s="19">
        <v>9</v>
      </c>
      <c r="F18" s="1024"/>
      <c r="G18" s="935">
        <f t="shared" si="2"/>
        <v>0</v>
      </c>
      <c r="H18" s="18" t="s">
        <v>1394</v>
      </c>
      <c r="I18" s="235" t="s">
        <v>2565</v>
      </c>
      <c r="J18" s="1005" t="str">
        <f t="shared" si="1"/>
        <v>CHYBNÁ CENA</v>
      </c>
    </row>
    <row r="19" spans="1:10" ht="26.25" customHeight="1">
      <c r="A19" s="234">
        <v>12</v>
      </c>
      <c r="B19" s="17" t="s">
        <v>2565</v>
      </c>
      <c r="C19" s="18" t="s">
        <v>4655</v>
      </c>
      <c r="D19" s="17" t="s">
        <v>2970</v>
      </c>
      <c r="E19" s="19">
        <v>27</v>
      </c>
      <c r="F19" s="1024"/>
      <c r="G19" s="935">
        <f t="shared" si="2"/>
        <v>0</v>
      </c>
      <c r="H19" s="18" t="s">
        <v>1394</v>
      </c>
      <c r="I19" s="235" t="s">
        <v>2565</v>
      </c>
      <c r="J19" s="1005" t="str">
        <f t="shared" si="1"/>
        <v>CHYBNÁ CENA</v>
      </c>
    </row>
    <row r="20" spans="1:10" ht="26.25" customHeight="1">
      <c r="A20" s="234">
        <v>13</v>
      </c>
      <c r="B20" s="17" t="s">
        <v>2565</v>
      </c>
      <c r="C20" s="18" t="s">
        <v>4656</v>
      </c>
      <c r="D20" s="17" t="s">
        <v>3792</v>
      </c>
      <c r="E20" s="19">
        <v>9</v>
      </c>
      <c r="F20" s="1024"/>
      <c r="G20" s="935">
        <f t="shared" si="2"/>
        <v>0</v>
      </c>
      <c r="H20" s="18" t="s">
        <v>1394</v>
      </c>
      <c r="I20" s="235" t="s">
        <v>2565</v>
      </c>
      <c r="J20" s="1005" t="str">
        <f t="shared" si="1"/>
        <v>CHYBNÁ CENA</v>
      </c>
    </row>
    <row r="21" spans="1:10" ht="25.5">
      <c r="A21" s="234">
        <v>14</v>
      </c>
      <c r="B21" s="17" t="s">
        <v>2565</v>
      </c>
      <c r="C21" s="18" t="s">
        <v>2199</v>
      </c>
      <c r="D21" s="17" t="s">
        <v>1385</v>
      </c>
      <c r="E21" s="19">
        <v>191</v>
      </c>
      <c r="F21" s="1024"/>
      <c r="G21" s="935">
        <f t="shared" si="2"/>
        <v>0</v>
      </c>
      <c r="H21" s="67" t="s">
        <v>1379</v>
      </c>
      <c r="I21" s="235" t="s">
        <v>2565</v>
      </c>
      <c r="J21" s="1005" t="str">
        <f t="shared" si="1"/>
        <v>CHYBNÁ CENA</v>
      </c>
    </row>
    <row r="22" spans="1:10" ht="26.25" customHeight="1">
      <c r="A22" s="234">
        <v>15</v>
      </c>
      <c r="B22" s="17" t="s">
        <v>2565</v>
      </c>
      <c r="C22" s="18" t="s">
        <v>2200</v>
      </c>
      <c r="D22" s="17" t="s">
        <v>1385</v>
      </c>
      <c r="E22" s="19">
        <v>191</v>
      </c>
      <c r="F22" s="1024"/>
      <c r="G22" s="935">
        <f t="shared" si="2"/>
        <v>0</v>
      </c>
      <c r="H22" s="67" t="s">
        <v>1379</v>
      </c>
      <c r="I22" s="235" t="s">
        <v>2565</v>
      </c>
      <c r="J22" s="1005" t="str">
        <f t="shared" si="1"/>
        <v>CHYBNÁ CENA</v>
      </c>
    </row>
    <row r="23" spans="1:10" ht="15.75" customHeight="1">
      <c r="A23" s="234">
        <v>16</v>
      </c>
      <c r="B23" s="17"/>
      <c r="C23" s="18" t="s">
        <v>2201</v>
      </c>
      <c r="D23" s="17" t="s">
        <v>1385</v>
      </c>
      <c r="E23" s="19">
        <v>191</v>
      </c>
      <c r="F23" s="1024"/>
      <c r="G23" s="935">
        <f t="shared" si="2"/>
        <v>0</v>
      </c>
      <c r="H23" s="67" t="s">
        <v>1379</v>
      </c>
      <c r="I23" s="235" t="s">
        <v>2565</v>
      </c>
      <c r="J23" s="1005" t="str">
        <f t="shared" si="1"/>
        <v>CHYBNÁ CENA</v>
      </c>
    </row>
    <row r="24" spans="1:10" ht="15.75" customHeight="1">
      <c r="A24" s="234">
        <v>17</v>
      </c>
      <c r="B24" s="17" t="s">
        <v>2565</v>
      </c>
      <c r="C24" s="18" t="s">
        <v>4657</v>
      </c>
      <c r="D24" s="17" t="s">
        <v>3792</v>
      </c>
      <c r="E24" s="19">
        <v>9</v>
      </c>
      <c r="F24" s="1024"/>
      <c r="G24" s="935">
        <f t="shared" si="2"/>
        <v>0</v>
      </c>
      <c r="H24" s="67" t="s">
        <v>1394</v>
      </c>
      <c r="I24" s="235" t="s">
        <v>2565</v>
      </c>
      <c r="J24" s="1005" t="str">
        <f t="shared" si="1"/>
        <v>CHYBNÁ CENA</v>
      </c>
    </row>
    <row r="25" spans="1:10" ht="25.5">
      <c r="A25" s="234">
        <v>18</v>
      </c>
      <c r="B25" s="17" t="s">
        <v>2565</v>
      </c>
      <c r="C25" s="18" t="s">
        <v>4658</v>
      </c>
      <c r="D25" s="17" t="s">
        <v>3792</v>
      </c>
      <c r="E25" s="19">
        <v>9</v>
      </c>
      <c r="F25" s="1024"/>
      <c r="G25" s="935">
        <f>E25*F25</f>
        <v>0</v>
      </c>
      <c r="H25" s="67" t="s">
        <v>1394</v>
      </c>
      <c r="I25" s="235"/>
      <c r="J25" s="1005" t="str">
        <f t="shared" si="1"/>
        <v>CHYBNÁ CENA</v>
      </c>
    </row>
    <row r="26" spans="1:10" ht="15.75" customHeight="1">
      <c r="A26" s="234">
        <v>19</v>
      </c>
      <c r="B26" s="17" t="s">
        <v>2565</v>
      </c>
      <c r="C26" s="18" t="s">
        <v>4659</v>
      </c>
      <c r="D26" s="17" t="s">
        <v>3792</v>
      </c>
      <c r="E26" s="19">
        <v>54</v>
      </c>
      <c r="F26" s="1024"/>
      <c r="G26" s="935">
        <f>E26*F26</f>
        <v>0</v>
      </c>
      <c r="H26" s="67" t="s">
        <v>1394</v>
      </c>
      <c r="I26" s="235"/>
      <c r="J26" s="1005" t="str">
        <f t="shared" si="1"/>
        <v>CHYBNÁ CENA</v>
      </c>
    </row>
    <row r="27" spans="1:10" ht="39" thickBot="1">
      <c r="A27" s="875">
        <v>20</v>
      </c>
      <c r="B27" s="876" t="s">
        <v>2565</v>
      </c>
      <c r="C27" s="899" t="s">
        <v>4660</v>
      </c>
      <c r="D27" s="876" t="s">
        <v>1385</v>
      </c>
      <c r="E27" s="878">
        <v>2061</v>
      </c>
      <c r="F27" s="1026"/>
      <c r="G27" s="938">
        <f>E27*F27</f>
        <v>0</v>
      </c>
      <c r="H27" s="937" t="s">
        <v>1379</v>
      </c>
      <c r="I27" s="868"/>
      <c r="J27" s="1005" t="str">
        <f t="shared" si="1"/>
        <v>CHYBNÁ CENA</v>
      </c>
    </row>
    <row r="28" spans="1:10" ht="16.5" customHeight="1" thickBot="1">
      <c r="A28" s="1337" t="s">
        <v>4661</v>
      </c>
      <c r="B28" s="1338"/>
      <c r="C28" s="1338"/>
      <c r="D28" s="1338"/>
      <c r="E28" s="1338"/>
      <c r="F28" s="1338"/>
      <c r="G28" s="1338"/>
      <c r="H28" s="1338"/>
      <c r="I28" s="1339"/>
      <c r="J28" s="1005" t="str">
        <f t="shared" si="1"/>
        <v/>
      </c>
    </row>
    <row r="29" spans="1:10" ht="27.75" customHeight="1">
      <c r="A29" s="16">
        <v>21</v>
      </c>
      <c r="B29" s="17" t="s">
        <v>2565</v>
      </c>
      <c r="C29" s="18" t="s">
        <v>4662</v>
      </c>
      <c r="D29" s="17" t="s">
        <v>3792</v>
      </c>
      <c r="E29" s="19">
        <v>54</v>
      </c>
      <c r="F29" s="1023"/>
      <c r="G29" s="740">
        <f t="shared" si="2"/>
        <v>0</v>
      </c>
      <c r="H29" s="18" t="s">
        <v>1394</v>
      </c>
      <c r="I29" s="21" t="s">
        <v>2565</v>
      </c>
      <c r="J29" s="1005" t="str">
        <f t="shared" si="1"/>
        <v>CHYBNÁ CENA</v>
      </c>
    </row>
    <row r="30" spans="1:10" ht="26.25" customHeight="1">
      <c r="A30" s="16">
        <v>22</v>
      </c>
      <c r="B30" s="17" t="s">
        <v>2565</v>
      </c>
      <c r="C30" s="18" t="s">
        <v>4663</v>
      </c>
      <c r="D30" s="17" t="s">
        <v>2970</v>
      </c>
      <c r="E30" s="19">
        <v>27</v>
      </c>
      <c r="F30" s="1024"/>
      <c r="G30" s="935">
        <f t="shared" si="2"/>
        <v>0</v>
      </c>
      <c r="H30" s="18" t="s">
        <v>1394</v>
      </c>
      <c r="I30" s="21" t="s">
        <v>2565</v>
      </c>
      <c r="J30" s="1005" t="str">
        <f t="shared" si="1"/>
        <v>CHYBNÁ CENA</v>
      </c>
    </row>
    <row r="31" spans="1:10" ht="26.25" customHeight="1">
      <c r="A31" s="16">
        <v>23</v>
      </c>
      <c r="B31" s="17" t="s">
        <v>2565</v>
      </c>
      <c r="C31" s="18" t="s">
        <v>2202</v>
      </c>
      <c r="D31" s="17" t="s">
        <v>1745</v>
      </c>
      <c r="E31" s="19">
        <v>14</v>
      </c>
      <c r="F31" s="1024"/>
      <c r="G31" s="935">
        <f t="shared" si="2"/>
        <v>0</v>
      </c>
      <c r="H31" s="18" t="s">
        <v>1394</v>
      </c>
      <c r="I31" s="21" t="s">
        <v>2565</v>
      </c>
      <c r="J31" s="1005" t="str">
        <f t="shared" si="1"/>
        <v>CHYBNÁ CENA</v>
      </c>
    </row>
    <row r="32" spans="1:10" ht="26.25" customHeight="1">
      <c r="A32" s="16">
        <v>24</v>
      </c>
      <c r="B32" s="17" t="s">
        <v>2565</v>
      </c>
      <c r="C32" s="18" t="s">
        <v>2203</v>
      </c>
      <c r="D32" s="17" t="s">
        <v>1385</v>
      </c>
      <c r="E32" s="19">
        <v>191</v>
      </c>
      <c r="F32" s="1024"/>
      <c r="G32" s="935">
        <f>E32*F32</f>
        <v>0</v>
      </c>
      <c r="H32" s="67" t="s">
        <v>1379</v>
      </c>
      <c r="I32" s="21"/>
      <c r="J32" s="1005" t="str">
        <f t="shared" si="1"/>
        <v>CHYBNÁ CENA</v>
      </c>
    </row>
    <row r="33" spans="1:10" ht="26.25" customHeight="1">
      <c r="A33" s="16">
        <v>25</v>
      </c>
      <c r="B33" s="17" t="s">
        <v>2565</v>
      </c>
      <c r="C33" s="18" t="s">
        <v>2204</v>
      </c>
      <c r="D33" s="17" t="s">
        <v>1385</v>
      </c>
      <c r="E33" s="19">
        <v>191</v>
      </c>
      <c r="F33" s="1024"/>
      <c r="G33" s="935">
        <f>E33*F33</f>
        <v>0</v>
      </c>
      <c r="H33" s="67" t="s">
        <v>1379</v>
      </c>
      <c r="I33" s="21"/>
      <c r="J33" s="1005" t="str">
        <f t="shared" si="1"/>
        <v>CHYBNÁ CENA</v>
      </c>
    </row>
    <row r="34" spans="1:10" ht="26.25" customHeight="1">
      <c r="A34" s="16">
        <v>26</v>
      </c>
      <c r="B34" s="17" t="s">
        <v>2565</v>
      </c>
      <c r="C34" s="18" t="s">
        <v>4664</v>
      </c>
      <c r="D34" s="17" t="s">
        <v>1745</v>
      </c>
      <c r="E34" s="19">
        <v>1</v>
      </c>
      <c r="F34" s="1024"/>
      <c r="G34" s="935">
        <f t="shared" si="2"/>
        <v>0</v>
      </c>
      <c r="H34" s="18" t="s">
        <v>1394</v>
      </c>
      <c r="I34" s="21" t="s">
        <v>2565</v>
      </c>
      <c r="J34" s="1005" t="str">
        <f t="shared" si="1"/>
        <v>CHYBNÁ CENA</v>
      </c>
    </row>
    <row r="35" spans="1:10" ht="15.75" customHeight="1">
      <c r="A35" s="16">
        <v>27</v>
      </c>
      <c r="B35" s="17" t="s">
        <v>2565</v>
      </c>
      <c r="C35" s="18" t="s">
        <v>4665</v>
      </c>
      <c r="D35" s="17" t="s">
        <v>1062</v>
      </c>
      <c r="E35" s="19">
        <v>42</v>
      </c>
      <c r="F35" s="1024"/>
      <c r="G35" s="935">
        <f t="shared" si="2"/>
        <v>0</v>
      </c>
      <c r="H35" s="67" t="s">
        <v>1379</v>
      </c>
      <c r="I35" s="21" t="s">
        <v>2565</v>
      </c>
      <c r="J35" s="1005" t="str">
        <f t="shared" si="1"/>
        <v>CHYBNÁ CENA</v>
      </c>
    </row>
    <row r="36" spans="1:10" ht="26.25" customHeight="1">
      <c r="A36" s="16">
        <v>28</v>
      </c>
      <c r="B36" s="17" t="s">
        <v>2565</v>
      </c>
      <c r="C36" s="18" t="s">
        <v>4666</v>
      </c>
      <c r="D36" s="17" t="s">
        <v>3792</v>
      </c>
      <c r="E36" s="19">
        <v>27</v>
      </c>
      <c r="F36" s="1024"/>
      <c r="G36" s="935">
        <f t="shared" si="2"/>
        <v>0</v>
      </c>
      <c r="H36" s="18" t="s">
        <v>1394</v>
      </c>
      <c r="I36" s="21" t="s">
        <v>2565</v>
      </c>
      <c r="J36" s="1005" t="str">
        <f t="shared" si="1"/>
        <v>CHYBNÁ CENA</v>
      </c>
    </row>
    <row r="37" spans="1:10" ht="15.75" customHeight="1">
      <c r="A37" s="16">
        <v>29</v>
      </c>
      <c r="B37" s="17"/>
      <c r="C37" s="18" t="s">
        <v>4667</v>
      </c>
      <c r="D37" s="17" t="s">
        <v>2970</v>
      </c>
      <c r="E37" s="19">
        <v>1.5</v>
      </c>
      <c r="F37" s="1024"/>
      <c r="G37" s="935">
        <f t="shared" si="2"/>
        <v>0</v>
      </c>
      <c r="H37" s="18" t="s">
        <v>1394</v>
      </c>
      <c r="I37" s="21"/>
      <c r="J37" s="1005" t="str">
        <f t="shared" si="1"/>
        <v>CHYBNÁ CENA</v>
      </c>
    </row>
    <row r="38" spans="1:10" ht="26.25" customHeight="1">
      <c r="A38" s="16">
        <v>30</v>
      </c>
      <c r="B38" s="17"/>
      <c r="C38" s="18" t="s">
        <v>4668</v>
      </c>
      <c r="D38" s="17" t="s">
        <v>2970</v>
      </c>
      <c r="E38" s="19">
        <v>45</v>
      </c>
      <c r="F38" s="1024"/>
      <c r="G38" s="935">
        <f t="shared" si="2"/>
        <v>0</v>
      </c>
      <c r="H38" s="18" t="s">
        <v>1394</v>
      </c>
      <c r="I38" s="21"/>
      <c r="J38" s="1005" t="str">
        <f t="shared" si="1"/>
        <v>CHYBNÁ CENA</v>
      </c>
    </row>
    <row r="39" spans="1:10" ht="15.75" customHeight="1" thickBot="1">
      <c r="A39" s="16">
        <v>31</v>
      </c>
      <c r="B39" s="17"/>
      <c r="C39" s="18" t="s">
        <v>4669</v>
      </c>
      <c r="D39" s="17" t="s">
        <v>4670</v>
      </c>
      <c r="E39" s="19">
        <v>4</v>
      </c>
      <c r="F39" s="1025"/>
      <c r="G39" s="939">
        <f t="shared" si="2"/>
        <v>0</v>
      </c>
      <c r="H39" s="67" t="s">
        <v>1379</v>
      </c>
      <c r="I39" s="21"/>
      <c r="J39" s="1005" t="str">
        <f t="shared" si="1"/>
        <v>CHYBNÁ CENA</v>
      </c>
    </row>
    <row r="40" spans="1:10" ht="16.5" customHeight="1" thickBot="1">
      <c r="A40" s="1331" t="s">
        <v>4671</v>
      </c>
      <c r="B40" s="1332"/>
      <c r="C40" s="1332"/>
      <c r="D40" s="1332"/>
      <c r="E40" s="1332"/>
      <c r="F40" s="1332"/>
      <c r="G40" s="1332"/>
      <c r="H40" s="1332"/>
      <c r="I40" s="1333"/>
      <c r="J40" s="1005" t="str">
        <f t="shared" si="1"/>
        <v/>
      </c>
    </row>
    <row r="41" spans="1:10" ht="15.75" customHeight="1">
      <c r="A41" s="16">
        <v>32</v>
      </c>
      <c r="B41" s="17"/>
      <c r="C41" s="18" t="s">
        <v>4672</v>
      </c>
      <c r="D41" s="17" t="s">
        <v>3792</v>
      </c>
      <c r="E41" s="19">
        <v>4</v>
      </c>
      <c r="F41" s="1023"/>
      <c r="G41" s="740">
        <f t="shared" si="2"/>
        <v>0</v>
      </c>
      <c r="H41" s="18" t="s">
        <v>1394</v>
      </c>
      <c r="I41" s="15"/>
      <c r="J41" s="1005" t="str">
        <f t="shared" si="1"/>
        <v>CHYBNÁ CENA</v>
      </c>
    </row>
    <row r="42" spans="1:10" ht="15.75" customHeight="1">
      <c r="A42" s="16">
        <v>33</v>
      </c>
      <c r="B42" s="17"/>
      <c r="C42" s="18" t="s">
        <v>4673</v>
      </c>
      <c r="D42" s="17" t="s">
        <v>3792</v>
      </c>
      <c r="E42" s="19">
        <v>3</v>
      </c>
      <c r="F42" s="1024"/>
      <c r="G42" s="935">
        <f t="shared" si="2"/>
        <v>0</v>
      </c>
      <c r="H42" s="18" t="s">
        <v>1394</v>
      </c>
      <c r="I42" s="21"/>
      <c r="J42" s="1005" t="str">
        <f t="shared" si="1"/>
        <v>CHYBNÁ CENA</v>
      </c>
    </row>
    <row r="43" spans="1:10" ht="15.75" customHeight="1">
      <c r="A43" s="16">
        <v>34</v>
      </c>
      <c r="B43" s="17"/>
      <c r="C43" s="18" t="s">
        <v>4674</v>
      </c>
      <c r="D43" s="17" t="s">
        <v>3792</v>
      </c>
      <c r="E43" s="19">
        <v>2</v>
      </c>
      <c r="F43" s="1024"/>
      <c r="G43" s="756">
        <f t="shared" si="2"/>
        <v>0</v>
      </c>
      <c r="H43" s="18" t="s">
        <v>1394</v>
      </c>
      <c r="I43" s="21"/>
      <c r="J43" s="1005" t="str">
        <f t="shared" si="1"/>
        <v>CHYBNÁ CENA</v>
      </c>
    </row>
    <row r="44" spans="1:10" ht="15.75" customHeight="1" thickBot="1">
      <c r="A44" s="940"/>
      <c r="B44" s="876"/>
      <c r="C44" s="877"/>
      <c r="D44" s="876"/>
      <c r="E44" s="878"/>
      <c r="F44" s="1026"/>
      <c r="G44" s="848"/>
      <c r="H44" s="877"/>
      <c r="I44" s="941"/>
      <c r="J44" s="1005" t="str">
        <f t="shared" si="1"/>
        <v/>
      </c>
    </row>
    <row r="45" spans="1:10" s="273" customFormat="1" ht="13.5" thickBot="1">
      <c r="A45" s="405"/>
      <c r="B45" s="406"/>
      <c r="C45" s="407" t="s">
        <v>2956</v>
      </c>
      <c r="D45" s="405"/>
      <c r="E45" s="409"/>
      <c r="F45" s="410"/>
      <c r="G45" s="431">
        <f>SUM(G6:G44)</f>
        <v>0</v>
      </c>
      <c r="H45" s="408"/>
      <c r="I45" s="408"/>
    </row>
    <row r="46" spans="1:10" ht="13.5" thickBot="1">
      <c r="A46" s="1304" t="s">
        <v>45</v>
      </c>
      <c r="B46" s="1305"/>
      <c r="C46" s="1305"/>
      <c r="D46" s="1305"/>
      <c r="E46" s="1305"/>
      <c r="F46" s="1305"/>
      <c r="G46" s="1305"/>
      <c r="H46" s="1305"/>
      <c r="I46" s="1306"/>
    </row>
    <row r="49" spans="6:7">
      <c r="F49" s="1006" t="s">
        <v>245</v>
      </c>
      <c r="G49" s="1007">
        <f>COUNTIF(G6:G44,"&lt;=0")</f>
        <v>34</v>
      </c>
    </row>
  </sheetData>
  <sheetProtection selectLockedCells="1"/>
  <mergeCells count="17">
    <mergeCell ref="A6:I6"/>
    <mergeCell ref="F4:G4"/>
    <mergeCell ref="A46:I46"/>
    <mergeCell ref="A15:I15"/>
    <mergeCell ref="A28:I28"/>
    <mergeCell ref="A40:I40"/>
    <mergeCell ref="H4:H5"/>
    <mergeCell ref="A4:A5"/>
    <mergeCell ref="C4:C5"/>
    <mergeCell ref="D4:D5"/>
    <mergeCell ref="E4:E5"/>
    <mergeCell ref="I4:I5"/>
    <mergeCell ref="A1:B1"/>
    <mergeCell ref="C1:I1"/>
    <mergeCell ref="A2:B2"/>
    <mergeCell ref="C2:F2"/>
    <mergeCell ref="A3:I3"/>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SOZ</vt:lpstr>
      <vt:lpstr>ST</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Volka</dc:creator>
  <cp:lastModifiedBy>hort</cp:lastModifiedBy>
  <cp:lastPrinted>2015-08-10T12:17:59Z</cp:lastPrinted>
  <dcterms:created xsi:type="dcterms:W3CDTF">2014-03-10T13:18:59Z</dcterms:created>
  <dcterms:modified xsi:type="dcterms:W3CDTF">2015-09-03T07:40:17Z</dcterms:modified>
</cp:coreProperties>
</file>